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harts/chart1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WD\Analize\Energy\Misc\Energy transparency index\2024 Energy transparency index\"/>
    </mc:Choice>
  </mc:AlternateContent>
  <xr:revisionPtr revIDLastSave="0" documentId="13_ncr:1_{B45AB8E2-429D-4089-8E77-E43E88BE2378}" xr6:coauthVersionLast="47" xr6:coauthVersionMax="47" xr10:uidLastSave="{00000000-0000-0000-0000-000000000000}"/>
  <bookViews>
    <workbookView xWindow="-98" yWindow="-98" windowWidth="21795" windowHeight="11625" xr2:uid="{00000000-000D-0000-FFFF-FFFF00000000}"/>
  </bookViews>
  <sheets>
    <sheet name="Moldova 2023" sheetId="6" r:id="rId1"/>
    <sheet name="Comparison" sheetId="1" r:id="rId2"/>
    <sheet name="Index 2023" sheetId="2" r:id="rId3"/>
    <sheet name="Indicators 2023" sheetId="3" r:id="rId4"/>
    <sheet name="Georgia 2023" sheetId="4" r:id="rId5"/>
    <sheet name="Georgia_2021" sheetId="5" state="hidden" r:id="rId6"/>
    <sheet name="Romania 2023" sheetId="7" r:id="rId7"/>
    <sheet name="Ukraine 2023" sheetId="8" r:id="rId8"/>
    <sheet name="Moldova_2021" sheetId="9" r:id="rId9"/>
    <sheet name="Romania_2021" sheetId="10" state="hidden" r:id="rId10"/>
    <sheet name="Index 2021" sheetId="11" r:id="rId11"/>
    <sheet name="Graphs 2021" sheetId="12" state="hidden" r:id="rId12"/>
    <sheet name="Ukraine_2021" sheetId="13" state="hidden" r:id="rId13"/>
    <sheet name="Georgia_samples" sheetId="14" r:id="rId14"/>
    <sheet name="Moldova_samples" sheetId="15" r:id="rId15"/>
    <sheet name="Romania_samples" sheetId="16" r:id="rId16"/>
    <sheet name="Ukraine samples" sheetId="17" r:id="rId17"/>
    <sheet name="Indicators_Ukraine_2020" sheetId="18" state="hidden" r:id="rId18"/>
    <sheet name="Indicators_Moldova_2020" sheetId="19" state="hidden" r:id="rId19"/>
    <sheet name="Indicators_Georgia_2020" sheetId="20" state="hidden" r:id="rId20"/>
    <sheet name="General_Calc_2020" sheetId="21" state="hidden" r:id="rId21"/>
    <sheet name="Samples_Georgia" sheetId="22" state="hidden" r:id="rId22"/>
    <sheet name="Calculations_G" sheetId="23" state="hidden" r:id="rId23"/>
    <sheet name="Samples_Moldova" sheetId="24" state="hidden" r:id="rId24"/>
    <sheet name="Calculations_M" sheetId="25" state="hidden" r:id="rId25"/>
    <sheet name="Samples_Ukraine" sheetId="26" state="hidden" r:id="rId26"/>
    <sheet name="Indicators_full" sheetId="27" state="hidden" r:id="rId27"/>
    <sheet name="Assesment 1" sheetId="28" r:id="rId28"/>
    <sheet name="Assessment 2" sheetId="29" state="hidden" r:id="rId29"/>
  </sheets>
  <definedNames>
    <definedName name="_xlnm._FilterDatabase" localSheetId="4" hidden="1">'Georgia 2023'!$A$1:$R$125</definedName>
    <definedName name="_xlnm._FilterDatabase" localSheetId="5" hidden="1">Georgia_2021!$A$1:$R$118</definedName>
    <definedName name="_xlnm._FilterDatabase" localSheetId="2" hidden="1">'Index 2023'!$A$1:$E$35</definedName>
    <definedName name="_xlnm._FilterDatabase" localSheetId="3" hidden="1">'Indicators 2023'!$A$1:$H$125</definedName>
    <definedName name="_xlnm._FilterDatabase" localSheetId="26" hidden="1">Indicators_full!$A$1:$R$234</definedName>
    <definedName name="_xlnm._FilterDatabase" localSheetId="19" hidden="1">Indicators_Georgia_2020!$A$1:$S$126</definedName>
    <definedName name="_xlnm._FilterDatabase" localSheetId="18" hidden="1">Indicators_Moldova_2020!$A$1:$S$117</definedName>
    <definedName name="_xlnm._FilterDatabase" localSheetId="17" hidden="1">Indicators_Ukraine_2020!$A$1:$R$117</definedName>
    <definedName name="_xlnm._FilterDatabase" localSheetId="0" hidden="1">'Moldova 2023'!$A$1:$S$125</definedName>
    <definedName name="_xlnm._FilterDatabase" localSheetId="8" hidden="1">Moldova_2021!$A$1:$R$118</definedName>
    <definedName name="_xlnm._FilterDatabase" localSheetId="6" hidden="1">'Romania 2023'!$A$1:$S$125</definedName>
    <definedName name="_xlnm._FilterDatabase" localSheetId="9" hidden="1">Romania_2021!$A$1:$R$118</definedName>
    <definedName name="_xlnm._FilterDatabase" localSheetId="7" hidden="1">'Ukraine 2023'!$A$1:$S$125</definedName>
    <definedName name="_xlnm._FilterDatabase" localSheetId="12" hidden="1">Ukraine_2021!$A$1:$R$118</definedName>
    <definedName name="Z_267CE9DD_F2F5_4BD1_90D8_E1A4237D6097_.wvu.FilterData" localSheetId="9" hidden="1">Romania_2021!$A$1:$S$118</definedName>
    <definedName name="Z_35220C2B_6CDA_4485_8A48_2ED32CC732B8_.wvu.FilterData" localSheetId="4" hidden="1">'Georgia 2023'!$A$1:$S$125</definedName>
    <definedName name="Z_35220C2B_6CDA_4485_8A48_2ED32CC732B8_.wvu.FilterData" localSheetId="26" hidden="1">Indicators_full!$A$1:$R$234</definedName>
    <definedName name="Z_41191D44_4384_4246_BE9B_794C733CC9F5_.wvu.FilterData" localSheetId="10" hidden="1">'Index 2021'!$A$1:$E$35</definedName>
    <definedName name="Z_BFCC2F99_2418_409C_9329_77269345752B_.wvu.FilterData" localSheetId="4" hidden="1">'Georgia 2023'!$B$1:$S$125</definedName>
    <definedName name="Z_CCE797AF_5953_4A46_9798_36FC5DB2DDE9_.wvu.FilterData" localSheetId="4" hidden="1">'Georgia 2023'!$A$1:$R$125</definedName>
    <definedName name="Z_CCE797AF_5953_4A46_9798_36FC5DB2DDE9_.wvu.FilterData" localSheetId="6" hidden="1">'Romania 2023'!$E$1:$S$125</definedName>
  </definedNames>
  <calcPr calcId="191029"/>
  <customWorkbookViews>
    <customWorkbookView name="Андрій Урста" guid="{CCE797AF-5953-4A46-9798-36FC5DB2DDE9}" maximized="1" windowWidth="0" windowHeight="0" activeSheetId="0"/>
    <customWorkbookView name="BS" guid="{267CE9DD-F2F5-4BD1-90D8-E1A4237D6097}" maximized="1" windowWidth="0" windowHeight="0" activeSheetId="0"/>
    <customWorkbookView name="Filter 2" guid="{BFCC2F99-2418-409C-9329-77269345752B}" maximized="1" windowWidth="0" windowHeight="0" activeSheetId="0"/>
    <customWorkbookView name="Filter 1" guid="{35220C2B-6CDA-4485-8A48-2ED32CC732B8}" maximized="1" windowWidth="0" windowHeight="0" activeSheetId="0"/>
    <customWorkbookView name="Фільтр 1" guid="{41191D44-4384-4246-BE9B-794C733CC9F5}"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9" l="1"/>
  <c r="B10" i="29"/>
  <c r="C32" i="28"/>
  <c r="C20" i="28"/>
  <c r="P231" i="27"/>
  <c r="P230" i="27"/>
  <c r="P229" i="27"/>
  <c r="P228" i="27"/>
  <c r="P227" i="27"/>
  <c r="P226" i="27"/>
  <c r="C33" i="28" s="1"/>
  <c r="P225" i="27"/>
  <c r="P224" i="27"/>
  <c r="P223" i="27"/>
  <c r="P222" i="27"/>
  <c r="P221" i="27"/>
  <c r="P220" i="27"/>
  <c r="P219" i="27"/>
  <c r="C31" i="28" s="1"/>
  <c r="P218" i="27"/>
  <c r="P217" i="27"/>
  <c r="P216" i="27"/>
  <c r="P215" i="27"/>
  <c r="C30" i="28" s="1"/>
  <c r="P214" i="27"/>
  <c r="P213" i="27"/>
  <c r="P212" i="27"/>
  <c r="P211" i="27"/>
  <c r="P210" i="27"/>
  <c r="P209" i="27"/>
  <c r="P208" i="27"/>
  <c r="P207" i="27"/>
  <c r="C29" i="28" s="1"/>
  <c r="P206" i="27"/>
  <c r="P205" i="27"/>
  <c r="P204" i="27"/>
  <c r="P203" i="27"/>
  <c r="P202" i="27"/>
  <c r="C28" i="28" s="1"/>
  <c r="P201" i="27"/>
  <c r="P200" i="27"/>
  <c r="P199" i="27"/>
  <c r="P198" i="27"/>
  <c r="P197" i="27"/>
  <c r="P196" i="27"/>
  <c r="C27" i="28" s="1"/>
  <c r="P195" i="27"/>
  <c r="P194" i="27"/>
  <c r="P193" i="27"/>
  <c r="P192" i="27"/>
  <c r="P191" i="27"/>
  <c r="P190" i="27"/>
  <c r="P189" i="27"/>
  <c r="P188" i="27"/>
  <c r="P187" i="27"/>
  <c r="P186" i="27"/>
  <c r="C25" i="28" s="1"/>
  <c r="P185" i="27"/>
  <c r="P184" i="27"/>
  <c r="P183" i="27"/>
  <c r="P182" i="27"/>
  <c r="C24" i="28" s="1"/>
  <c r="P181" i="27"/>
  <c r="P180" i="27"/>
  <c r="P179" i="27"/>
  <c r="P178" i="27"/>
  <c r="P177" i="27"/>
  <c r="P176" i="27"/>
  <c r="P175" i="27"/>
  <c r="P174" i="27"/>
  <c r="P173" i="27"/>
  <c r="P172" i="27"/>
  <c r="P171" i="27"/>
  <c r="P170" i="27"/>
  <c r="P169" i="27"/>
  <c r="P168" i="27"/>
  <c r="P167" i="27"/>
  <c r="P166" i="27"/>
  <c r="C23" i="28" s="1"/>
  <c r="P165" i="27"/>
  <c r="P164" i="27"/>
  <c r="P163" i="27"/>
  <c r="P162" i="27"/>
  <c r="P161" i="27"/>
  <c r="P160" i="27"/>
  <c r="P159" i="27"/>
  <c r="P158" i="27"/>
  <c r="P157" i="27"/>
  <c r="P156" i="27"/>
  <c r="P155" i="27"/>
  <c r="P154" i="27"/>
  <c r="P153" i="27"/>
  <c r="P152" i="27"/>
  <c r="P151" i="27"/>
  <c r="P150" i="27"/>
  <c r="P149" i="27"/>
  <c r="N148" i="27"/>
  <c r="L148" i="27"/>
  <c r="K148" i="27"/>
  <c r="J148" i="27"/>
  <c r="P148" i="27" s="1"/>
  <c r="P147" i="27"/>
  <c r="P146" i="27"/>
  <c r="C21" i="28" s="1"/>
  <c r="P145" i="27"/>
  <c r="P144" i="27"/>
  <c r="P143" i="27"/>
  <c r="P142" i="27"/>
  <c r="P141" i="27"/>
  <c r="P140" i="27"/>
  <c r="P139" i="27"/>
  <c r="C19" i="28" s="1"/>
  <c r="P138" i="27"/>
  <c r="P137" i="27"/>
  <c r="P136" i="27"/>
  <c r="P135" i="27"/>
  <c r="P134" i="27"/>
  <c r="C17" i="28" s="1"/>
  <c r="P133" i="27"/>
  <c r="P132" i="27"/>
  <c r="P131" i="27"/>
  <c r="P130" i="27"/>
  <c r="C16" i="28" s="1"/>
  <c r="P129" i="27"/>
  <c r="P128" i="27"/>
  <c r="P127" i="27"/>
  <c r="P126" i="27"/>
  <c r="P125" i="27"/>
  <c r="P124" i="27"/>
  <c r="P123" i="27"/>
  <c r="P122" i="27"/>
  <c r="C15" i="28" s="1"/>
  <c r="P121" i="27"/>
  <c r="P120" i="27"/>
  <c r="P119" i="27"/>
  <c r="P118" i="27"/>
  <c r="P117" i="27"/>
  <c r="P116" i="27"/>
  <c r="P115" i="27"/>
  <c r="P114" i="27"/>
  <c r="P113" i="27"/>
  <c r="P112" i="27"/>
  <c r="P111" i="27"/>
  <c r="P110" i="27"/>
  <c r="P109" i="27"/>
  <c r="P108" i="27"/>
  <c r="P107" i="27"/>
  <c r="P106" i="27"/>
  <c r="C13" i="28" s="1"/>
  <c r="P105" i="27"/>
  <c r="P104" i="27"/>
  <c r="P103" i="27"/>
  <c r="P102" i="27"/>
  <c r="P101" i="27"/>
  <c r="P100" i="27"/>
  <c r="P99" i="27"/>
  <c r="C12" i="28" s="1"/>
  <c r="P98" i="27"/>
  <c r="P97" i="27"/>
  <c r="P96" i="27"/>
  <c r="P95" i="27"/>
  <c r="P94" i="27"/>
  <c r="P93" i="27"/>
  <c r="P92" i="27"/>
  <c r="P91" i="27"/>
  <c r="P90" i="27"/>
  <c r="P89" i="27"/>
  <c r="P88" i="27"/>
  <c r="C11" i="28" s="1"/>
  <c r="P87" i="27"/>
  <c r="P86" i="27"/>
  <c r="P85" i="27"/>
  <c r="P84" i="27"/>
  <c r="P83" i="27"/>
  <c r="P82" i="27"/>
  <c r="P81" i="27"/>
  <c r="P80" i="27"/>
  <c r="P79" i="27"/>
  <c r="C9" i="28" s="1"/>
  <c r="P78" i="27"/>
  <c r="P77" i="27"/>
  <c r="P76" i="27"/>
  <c r="P75" i="27"/>
  <c r="P74" i="27"/>
  <c r="C8" i="28" s="1"/>
  <c r="P73" i="27"/>
  <c r="P72" i="27"/>
  <c r="P71" i="27"/>
  <c r="P70" i="27"/>
  <c r="P69" i="27"/>
  <c r="P68" i="27"/>
  <c r="P67" i="27"/>
  <c r="P66" i="27"/>
  <c r="P65" i="27"/>
  <c r="P64" i="27"/>
  <c r="P63" i="27"/>
  <c r="P62" i="27"/>
  <c r="P61" i="27"/>
  <c r="C7" i="28" s="1"/>
  <c r="P60" i="27"/>
  <c r="P59" i="27"/>
  <c r="P58" i="27"/>
  <c r="P57" i="27"/>
  <c r="P56" i="27"/>
  <c r="P55" i="27"/>
  <c r="P54" i="27"/>
  <c r="P53" i="27"/>
  <c r="P52" i="27"/>
  <c r="P51" i="27"/>
  <c r="P50" i="27"/>
  <c r="P49" i="27"/>
  <c r="P48" i="27"/>
  <c r="P47" i="27"/>
  <c r="P46" i="27"/>
  <c r="P45" i="27"/>
  <c r="P44" i="27"/>
  <c r="P43" i="27"/>
  <c r="P42" i="27"/>
  <c r="P41" i="27"/>
  <c r="P40" i="27"/>
  <c r="P39" i="27"/>
  <c r="P38" i="27"/>
  <c r="P37" i="27"/>
  <c r="P36" i="27"/>
  <c r="P35" i="27"/>
  <c r="P34" i="27"/>
  <c r="P33" i="27"/>
  <c r="P32" i="27"/>
  <c r="P31" i="27"/>
  <c r="P30" i="27"/>
  <c r="P29" i="27"/>
  <c r="P28" i="27"/>
  <c r="P27" i="27"/>
  <c r="P26" i="27"/>
  <c r="P25" i="27"/>
  <c r="P24" i="27"/>
  <c r="P23" i="27"/>
  <c r="P22" i="27"/>
  <c r="P21" i="27"/>
  <c r="P20" i="27"/>
  <c r="P19" i="27"/>
  <c r="P18" i="27"/>
  <c r="P17" i="27"/>
  <c r="P16" i="27"/>
  <c r="P15" i="27"/>
  <c r="P14" i="27"/>
  <c r="P13" i="27"/>
  <c r="P12" i="27"/>
  <c r="C6" i="28" s="1"/>
  <c r="P11" i="27"/>
  <c r="C5" i="28" s="1"/>
  <c r="P10" i="27"/>
  <c r="C4" i="28" s="1"/>
  <c r="P9" i="27"/>
  <c r="P8" i="27"/>
  <c r="P7" i="27"/>
  <c r="P6" i="27"/>
  <c r="P5" i="27"/>
  <c r="P4" i="27"/>
  <c r="P3" i="27"/>
  <c r="P2" i="27"/>
  <c r="C3" i="28" s="1"/>
  <c r="C34" i="25"/>
  <c r="F34" i="25" s="1"/>
  <c r="B31" i="25"/>
  <c r="B26" i="25"/>
  <c r="B22" i="25"/>
  <c r="B18" i="25"/>
  <c r="B14" i="25"/>
  <c r="B10" i="25"/>
  <c r="B5" i="25"/>
  <c r="B2" i="25"/>
  <c r="B34" i="25" s="1"/>
  <c r="H126" i="24"/>
  <c r="G126" i="24"/>
  <c r="F126" i="24"/>
  <c r="E126" i="24"/>
  <c r="D126" i="24"/>
  <c r="C126" i="24"/>
  <c r="B126" i="24"/>
  <c r="H125" i="24"/>
  <c r="H124" i="24"/>
  <c r="G120" i="24"/>
  <c r="H120" i="24" s="1"/>
  <c r="F120" i="24"/>
  <c r="E120" i="24"/>
  <c r="D120" i="24"/>
  <c r="C120" i="24"/>
  <c r="B120" i="24"/>
  <c r="H119" i="24"/>
  <c r="H118" i="24"/>
  <c r="H117" i="24"/>
  <c r="H116" i="24"/>
  <c r="H115" i="24"/>
  <c r="G111" i="24"/>
  <c r="H111" i="24" s="1"/>
  <c r="F111" i="24"/>
  <c r="E111" i="24"/>
  <c r="N96" i="19" s="1"/>
  <c r="D111" i="24"/>
  <c r="C111" i="24"/>
  <c r="B111" i="24"/>
  <c r="H110" i="24"/>
  <c r="H109" i="24"/>
  <c r="H108" i="24"/>
  <c r="H107" i="24"/>
  <c r="H106" i="24"/>
  <c r="H105" i="24"/>
  <c r="H104" i="24"/>
  <c r="H103" i="24"/>
  <c r="H102" i="24"/>
  <c r="H101" i="24"/>
  <c r="H100" i="24"/>
  <c r="H99" i="24"/>
  <c r="G95" i="24"/>
  <c r="F95" i="24"/>
  <c r="E95" i="24"/>
  <c r="D95" i="24"/>
  <c r="C95" i="24"/>
  <c r="B95" i="24"/>
  <c r="H95" i="24" s="1"/>
  <c r="H94" i="24"/>
  <c r="H93" i="24"/>
  <c r="H92" i="24"/>
  <c r="H91" i="24"/>
  <c r="H90" i="24"/>
  <c r="H89" i="24"/>
  <c r="H88" i="24"/>
  <c r="H87" i="24"/>
  <c r="H86" i="24"/>
  <c r="H85" i="24"/>
  <c r="H84" i="24"/>
  <c r="H83" i="24"/>
  <c r="G79" i="24"/>
  <c r="H79" i="24" s="1"/>
  <c r="F79" i="24"/>
  <c r="E79" i="24"/>
  <c r="D79" i="24"/>
  <c r="C79" i="24"/>
  <c r="B79" i="24"/>
  <c r="H78" i="24"/>
  <c r="H77" i="24"/>
  <c r="H76" i="24"/>
  <c r="H75" i="24"/>
  <c r="H74" i="24"/>
  <c r="H73" i="24"/>
  <c r="H72" i="24"/>
  <c r="H71" i="24"/>
  <c r="H70" i="24"/>
  <c r="H69" i="24"/>
  <c r="H68" i="24"/>
  <c r="H67" i="24"/>
  <c r="G63" i="24"/>
  <c r="F63" i="24"/>
  <c r="E63" i="24"/>
  <c r="D63" i="24"/>
  <c r="M91" i="19" s="1"/>
  <c r="C63" i="24"/>
  <c r="B63" i="24"/>
  <c r="H63" i="24" s="1"/>
  <c r="H62" i="24"/>
  <c r="H61" i="24"/>
  <c r="H60" i="24"/>
  <c r="H59" i="24"/>
  <c r="H58" i="24"/>
  <c r="H57" i="24"/>
  <c r="H56" i="24"/>
  <c r="H55" i="24"/>
  <c r="H54" i="24"/>
  <c r="H53" i="24"/>
  <c r="H52" i="24"/>
  <c r="H51" i="24"/>
  <c r="G46" i="24"/>
  <c r="F46" i="24"/>
  <c r="E46" i="24"/>
  <c r="D46" i="24"/>
  <c r="C46" i="24"/>
  <c r="B46" i="24"/>
  <c r="H46" i="24" s="1"/>
  <c r="H45" i="24"/>
  <c r="H44" i="24"/>
  <c r="H43" i="24"/>
  <c r="H42" i="24"/>
  <c r="H41" i="24"/>
  <c r="H40" i="24"/>
  <c r="H39" i="24"/>
  <c r="H38" i="24"/>
  <c r="H37" i="24"/>
  <c r="H36" i="24"/>
  <c r="H35" i="24"/>
  <c r="H34" i="24"/>
  <c r="G30" i="24"/>
  <c r="F30" i="24"/>
  <c r="E30" i="24"/>
  <c r="D30" i="24"/>
  <c r="C30" i="24"/>
  <c r="B30" i="24"/>
  <c r="H30" i="24" s="1"/>
  <c r="H29" i="24"/>
  <c r="H28" i="24"/>
  <c r="G24" i="24"/>
  <c r="F24" i="24"/>
  <c r="E24" i="24"/>
  <c r="D24" i="24"/>
  <c r="C24" i="24"/>
  <c r="L43" i="19" s="1"/>
  <c r="Q43" i="19" s="1"/>
  <c r="D8" i="21" s="1"/>
  <c r="B24" i="24"/>
  <c r="H24" i="24" s="1"/>
  <c r="H23" i="24"/>
  <c r="H22" i="24"/>
  <c r="H21" i="24"/>
  <c r="H20" i="24"/>
  <c r="H19" i="24"/>
  <c r="G15" i="24"/>
  <c r="F15" i="24"/>
  <c r="E15" i="24"/>
  <c r="D15" i="24"/>
  <c r="C15" i="24"/>
  <c r="L41" i="19" s="1"/>
  <c r="B15" i="24"/>
  <c r="H15" i="24" s="1"/>
  <c r="H14" i="24"/>
  <c r="H13" i="24"/>
  <c r="G9" i="24"/>
  <c r="F9" i="24"/>
  <c r="E9" i="24"/>
  <c r="D9" i="24"/>
  <c r="C9" i="24"/>
  <c r="H9" i="24" s="1"/>
  <c r="B9" i="24"/>
  <c r="H8" i="24"/>
  <c r="H7" i="24"/>
  <c r="H6" i="24"/>
  <c r="H5" i="24"/>
  <c r="H4" i="24"/>
  <c r="C25" i="23"/>
  <c r="H193" i="22"/>
  <c r="G193" i="22"/>
  <c r="F193" i="22"/>
  <c r="E193" i="22"/>
  <c r="D193" i="22"/>
  <c r="C193" i="22"/>
  <c r="B193" i="22"/>
  <c r="H192" i="22"/>
  <c r="H191" i="22"/>
  <c r="H190" i="22"/>
  <c r="H189" i="22"/>
  <c r="H188" i="22"/>
  <c r="H187" i="22"/>
  <c r="G181" i="22"/>
  <c r="H181" i="22" s="1"/>
  <c r="F181" i="22"/>
  <c r="E181" i="22"/>
  <c r="D181" i="22"/>
  <c r="C181" i="22"/>
  <c r="B181" i="22"/>
  <c r="H180" i="22"/>
  <c r="H179" i="22"/>
  <c r="H178" i="22"/>
  <c r="H177" i="22"/>
  <c r="H176" i="22"/>
  <c r="H175" i="22"/>
  <c r="H169" i="22"/>
  <c r="G169" i="22"/>
  <c r="F169" i="22"/>
  <c r="E169" i="22"/>
  <c r="D169" i="22"/>
  <c r="C169" i="22"/>
  <c r="B169" i="22"/>
  <c r="H168" i="22"/>
  <c r="H167" i="22"/>
  <c r="H166" i="22"/>
  <c r="H165" i="22"/>
  <c r="H164" i="22"/>
  <c r="H163" i="22"/>
  <c r="G158" i="22"/>
  <c r="F158" i="22"/>
  <c r="E158" i="22"/>
  <c r="D158" i="22"/>
  <c r="C158" i="22"/>
  <c r="B158" i="22"/>
  <c r="H158" i="22" s="1"/>
  <c r="H157" i="22"/>
  <c r="H156" i="22"/>
  <c r="H155" i="22"/>
  <c r="H154" i="22"/>
  <c r="H153" i="22"/>
  <c r="H152" i="22"/>
  <c r="G146" i="22"/>
  <c r="F146" i="22"/>
  <c r="E146" i="22"/>
  <c r="D146" i="22"/>
  <c r="C146" i="22"/>
  <c r="H146" i="22" s="1"/>
  <c r="B146" i="22"/>
  <c r="H145" i="22"/>
  <c r="H144" i="22"/>
  <c r="H143" i="22"/>
  <c r="H142" i="22"/>
  <c r="H141" i="22"/>
  <c r="H140" i="22"/>
  <c r="G132" i="22"/>
  <c r="H132" i="22" s="1"/>
  <c r="F132" i="22"/>
  <c r="E132" i="22"/>
  <c r="D132" i="22"/>
  <c r="C132" i="22"/>
  <c r="B132" i="22"/>
  <c r="H131" i="22"/>
  <c r="H130" i="22"/>
  <c r="H129" i="22"/>
  <c r="H128" i="22"/>
  <c r="H127" i="22"/>
  <c r="H126" i="22"/>
  <c r="G120" i="22"/>
  <c r="F120" i="22"/>
  <c r="E120" i="22"/>
  <c r="D120" i="22"/>
  <c r="C120" i="22"/>
  <c r="B120" i="22"/>
  <c r="H120" i="22" s="1"/>
  <c r="H119" i="22"/>
  <c r="H118" i="22"/>
  <c r="H117" i="22"/>
  <c r="H115" i="22"/>
  <c r="H114" i="22"/>
  <c r="G106" i="22"/>
  <c r="F106" i="22"/>
  <c r="E106" i="22"/>
  <c r="D106" i="22"/>
  <c r="C106" i="22"/>
  <c r="B106" i="22"/>
  <c r="H106" i="22" s="1"/>
  <c r="H105" i="22"/>
  <c r="H104" i="22"/>
  <c r="H103" i="22"/>
  <c r="G86" i="22"/>
  <c r="F86" i="22"/>
  <c r="E86" i="22"/>
  <c r="D86" i="22"/>
  <c r="C86" i="22"/>
  <c r="H86" i="22" s="1"/>
  <c r="B86" i="22"/>
  <c r="H85" i="22"/>
  <c r="H84" i="22"/>
  <c r="H83" i="22"/>
  <c r="H77" i="22"/>
  <c r="G77" i="22"/>
  <c r="F77" i="22"/>
  <c r="E77" i="22"/>
  <c r="D77" i="22"/>
  <c r="C77" i="22"/>
  <c r="B77" i="22"/>
  <c r="H76" i="22"/>
  <c r="H75" i="22"/>
  <c r="H74" i="22"/>
  <c r="G69" i="22"/>
  <c r="F69" i="22"/>
  <c r="H69" i="22" s="1"/>
  <c r="E69" i="22"/>
  <c r="D69" i="22"/>
  <c r="C69" i="22"/>
  <c r="B69" i="22"/>
  <c r="H68" i="22"/>
  <c r="H67" i="22"/>
  <c r="H66" i="22"/>
  <c r="G55" i="22"/>
  <c r="F55" i="22"/>
  <c r="E55" i="22"/>
  <c r="D55" i="22"/>
  <c r="C55" i="22"/>
  <c r="B55" i="22"/>
  <c r="H55" i="22" s="1"/>
  <c r="H54" i="22"/>
  <c r="H53" i="22"/>
  <c r="G48" i="22"/>
  <c r="F48" i="22"/>
  <c r="E48" i="22"/>
  <c r="D48" i="22"/>
  <c r="C48" i="22"/>
  <c r="B48" i="22"/>
  <c r="H48" i="22" s="1"/>
  <c r="H47" i="22"/>
  <c r="H46" i="22"/>
  <c r="G41" i="22"/>
  <c r="F41" i="22"/>
  <c r="E41" i="22"/>
  <c r="D41" i="22"/>
  <c r="C41" i="22"/>
  <c r="H41" i="22" s="1"/>
  <c r="B41" i="22"/>
  <c r="H40" i="22"/>
  <c r="H39" i="22"/>
  <c r="E34" i="21"/>
  <c r="D34" i="21"/>
  <c r="C34" i="21"/>
  <c r="C30" i="21"/>
  <c r="D27" i="21"/>
  <c r="C26" i="21"/>
  <c r="C25" i="21"/>
  <c r="C22" i="21"/>
  <c r="C18" i="21"/>
  <c r="D16" i="21"/>
  <c r="D15" i="21"/>
  <c r="C14" i="21"/>
  <c r="D12" i="21"/>
  <c r="D11" i="21"/>
  <c r="D4" i="21"/>
  <c r="D3" i="21"/>
  <c r="D2" i="21"/>
  <c r="C2" i="21"/>
  <c r="O117" i="20"/>
  <c r="N117" i="20"/>
  <c r="M117" i="20"/>
  <c r="L117" i="20"/>
  <c r="K117" i="20"/>
  <c r="J117" i="20"/>
  <c r="P116" i="20"/>
  <c r="P115" i="20"/>
  <c r="C33" i="21" s="1"/>
  <c r="P114" i="20"/>
  <c r="C33" i="23" s="1"/>
  <c r="P113" i="20"/>
  <c r="P112" i="20"/>
  <c r="P111" i="20"/>
  <c r="P110" i="20"/>
  <c r="C31" i="21" s="1"/>
  <c r="P109" i="20"/>
  <c r="C32" i="21" s="1"/>
  <c r="P107" i="20"/>
  <c r="P106" i="20"/>
  <c r="C30" i="23" s="1"/>
  <c r="P105" i="20"/>
  <c r="P104" i="20"/>
  <c r="P103" i="20"/>
  <c r="P102" i="20"/>
  <c r="C29" i="21" s="1"/>
  <c r="P101" i="20"/>
  <c r="C29" i="23" s="1"/>
  <c r="P100" i="20"/>
  <c r="P99" i="20"/>
  <c r="C28" i="21" s="1"/>
  <c r="P98" i="20"/>
  <c r="P97" i="20"/>
  <c r="C26" i="23" s="1"/>
  <c r="P96" i="20"/>
  <c r="P95" i="20"/>
  <c r="P94" i="20"/>
  <c r="P93" i="20"/>
  <c r="C24" i="23" s="1"/>
  <c r="P92" i="20"/>
  <c r="P91" i="20"/>
  <c r="P90" i="20"/>
  <c r="C23" i="23" s="1"/>
  <c r="P89" i="20"/>
  <c r="P88" i="20"/>
  <c r="P87" i="20"/>
  <c r="P86" i="20"/>
  <c r="P85" i="20"/>
  <c r="P84" i="20"/>
  <c r="P83" i="20"/>
  <c r="C21" i="21" s="1"/>
  <c r="P82" i="20"/>
  <c r="P81" i="20"/>
  <c r="C20" i="21" s="1"/>
  <c r="P80" i="20"/>
  <c r="P79" i="20"/>
  <c r="P78" i="20"/>
  <c r="P77" i="20"/>
  <c r="C19" i="23" s="1"/>
  <c r="P76" i="20"/>
  <c r="P75" i="20"/>
  <c r="P74" i="20"/>
  <c r="C17" i="21" s="1"/>
  <c r="P73" i="20"/>
  <c r="P72" i="20"/>
  <c r="C16" i="21" s="1"/>
  <c r="P71" i="20"/>
  <c r="C14" i="23" s="1"/>
  <c r="P69" i="20"/>
  <c r="P68" i="20"/>
  <c r="P67" i="20"/>
  <c r="P66" i="20"/>
  <c r="P63" i="20"/>
  <c r="P62" i="20"/>
  <c r="P61" i="20"/>
  <c r="P60" i="20"/>
  <c r="P59" i="20"/>
  <c r="C13" i="23" s="1"/>
  <c r="P58" i="20"/>
  <c r="P57" i="20"/>
  <c r="P56" i="20"/>
  <c r="C12" i="23" s="1"/>
  <c r="P53" i="20"/>
  <c r="P52" i="20"/>
  <c r="C11" i="23" s="1"/>
  <c r="P51" i="20"/>
  <c r="P50" i="20"/>
  <c r="P49" i="20"/>
  <c r="C9" i="21" s="1"/>
  <c r="P47" i="20"/>
  <c r="P46" i="20"/>
  <c r="C9" i="23" s="1"/>
  <c r="P45" i="20"/>
  <c r="P44" i="20"/>
  <c r="P43" i="20"/>
  <c r="P42" i="20"/>
  <c r="C8" i="21" s="1"/>
  <c r="P41" i="20"/>
  <c r="C7" i="23" s="1"/>
  <c r="P37" i="20"/>
  <c r="P36" i="20"/>
  <c r="P35" i="20"/>
  <c r="P34" i="20"/>
  <c r="P33" i="20"/>
  <c r="P32" i="20"/>
  <c r="P31" i="20"/>
  <c r="P30" i="20"/>
  <c r="P29" i="20"/>
  <c r="P28" i="20"/>
  <c r="P27" i="20"/>
  <c r="P26" i="20"/>
  <c r="P25" i="20"/>
  <c r="P24" i="20"/>
  <c r="P23" i="20"/>
  <c r="P22" i="20"/>
  <c r="P21" i="20"/>
  <c r="P20" i="20"/>
  <c r="P19" i="20"/>
  <c r="P17" i="20"/>
  <c r="P10" i="20"/>
  <c r="C6" i="21" s="1"/>
  <c r="P9" i="20"/>
  <c r="P8" i="20"/>
  <c r="P7" i="20"/>
  <c r="C5" i="21" s="1"/>
  <c r="P6" i="20"/>
  <c r="C6" i="23" s="1"/>
  <c r="P5" i="20"/>
  <c r="P4" i="20"/>
  <c r="C4" i="21" s="1"/>
  <c r="P3" i="20"/>
  <c r="C50" i="21" s="1"/>
  <c r="P2" i="20"/>
  <c r="C2" i="23" s="1"/>
  <c r="Q116" i="19"/>
  <c r="Q115" i="19"/>
  <c r="Q114" i="19"/>
  <c r="D33" i="21" s="1"/>
  <c r="Q113" i="19"/>
  <c r="Q112" i="19"/>
  <c r="Q111" i="19"/>
  <c r="D31" i="21" s="1"/>
  <c r="Q110" i="19"/>
  <c r="Q109" i="19"/>
  <c r="Q108" i="19"/>
  <c r="D32" i="21" s="1"/>
  <c r="Q107" i="19"/>
  <c r="D30" i="21" s="1"/>
  <c r="Q106" i="19"/>
  <c r="C30" i="25" s="1"/>
  <c r="F30" i="25" s="1"/>
  <c r="Q105" i="19"/>
  <c r="Q104" i="19"/>
  <c r="Q103" i="19"/>
  <c r="Q102" i="19"/>
  <c r="C29" i="25" s="1"/>
  <c r="F29" i="25" s="1"/>
  <c r="Q101" i="19"/>
  <c r="D29" i="21" s="1"/>
  <c r="Q100" i="19"/>
  <c r="Q99" i="19"/>
  <c r="C28" i="25" s="1"/>
  <c r="F28" i="25" s="1"/>
  <c r="Q98" i="19"/>
  <c r="Q97" i="19"/>
  <c r="C27" i="25" s="1"/>
  <c r="F27" i="25" s="1"/>
  <c r="P96" i="19"/>
  <c r="Q96" i="19" s="1"/>
  <c r="O96" i="19"/>
  <c r="M96" i="19"/>
  <c r="L96" i="19"/>
  <c r="K96" i="19"/>
  <c r="Q94" i="19"/>
  <c r="P93" i="19"/>
  <c r="O93" i="19"/>
  <c r="N93" i="19"/>
  <c r="M93" i="19"/>
  <c r="L93" i="19"/>
  <c r="P92" i="19"/>
  <c r="O92" i="19"/>
  <c r="N92" i="19"/>
  <c r="M92" i="19"/>
  <c r="L92" i="19"/>
  <c r="K92" i="19"/>
  <c r="Q92" i="19" s="1"/>
  <c r="P91" i="19"/>
  <c r="O91" i="19"/>
  <c r="N91" i="19"/>
  <c r="L91" i="19"/>
  <c r="K91" i="19"/>
  <c r="Q91" i="19" s="1"/>
  <c r="P90" i="19"/>
  <c r="O90" i="19"/>
  <c r="N90" i="19"/>
  <c r="M90" i="19"/>
  <c r="L90" i="19"/>
  <c r="K90" i="19"/>
  <c r="Q90" i="19" s="1"/>
  <c r="Q89" i="19"/>
  <c r="Q88" i="19"/>
  <c r="Q87" i="19"/>
  <c r="Q86" i="19"/>
  <c r="Q85" i="19"/>
  <c r="D21" i="21" s="1"/>
  <c r="Q82" i="19"/>
  <c r="Q81" i="19"/>
  <c r="D20" i="21" s="1"/>
  <c r="Q80" i="19"/>
  <c r="Q79" i="19"/>
  <c r="Q78" i="19"/>
  <c r="C18" i="25" s="1"/>
  <c r="Q77" i="19"/>
  <c r="C19" i="25" s="1"/>
  <c r="F19" i="25" s="1"/>
  <c r="Q76" i="19"/>
  <c r="Q75" i="19"/>
  <c r="Q74" i="19"/>
  <c r="Q73" i="19"/>
  <c r="Q72" i="19"/>
  <c r="C16" i="25" s="1"/>
  <c r="F16" i="25" s="1"/>
  <c r="Q71" i="19"/>
  <c r="C15" i="25" s="1"/>
  <c r="F15" i="25" s="1"/>
  <c r="Q69" i="19"/>
  <c r="Q68" i="19"/>
  <c r="Q67" i="19"/>
  <c r="Q66" i="19"/>
  <c r="Q63" i="19"/>
  <c r="Q62" i="19"/>
  <c r="Q61" i="19"/>
  <c r="Q60" i="19"/>
  <c r="Q59" i="19"/>
  <c r="Q58" i="19"/>
  <c r="D13" i="21" s="1"/>
  <c r="Q57" i="19"/>
  <c r="Q56" i="19"/>
  <c r="C12" i="25" s="1"/>
  <c r="F12" i="25" s="1"/>
  <c r="Q55" i="19"/>
  <c r="Q54" i="19"/>
  <c r="Q53" i="19"/>
  <c r="Q52" i="19"/>
  <c r="C11" i="25" s="1"/>
  <c r="F11" i="25" s="1"/>
  <c r="Q51" i="19"/>
  <c r="Q50" i="19"/>
  <c r="Q49" i="19"/>
  <c r="Q48" i="19"/>
  <c r="Q47" i="19"/>
  <c r="Q46" i="19"/>
  <c r="D9" i="21" s="1"/>
  <c r="O45" i="19"/>
  <c r="N45" i="19"/>
  <c r="M45" i="19"/>
  <c r="L45" i="19"/>
  <c r="K45" i="19"/>
  <c r="Q45" i="19" s="1"/>
  <c r="Q44" i="19"/>
  <c r="O43" i="19"/>
  <c r="O117" i="19" s="1"/>
  <c r="N43" i="19"/>
  <c r="N117" i="19" s="1"/>
  <c r="M43" i="19"/>
  <c r="K43" i="19"/>
  <c r="Q42" i="19"/>
  <c r="P41" i="19"/>
  <c r="O41" i="19"/>
  <c r="N41" i="19"/>
  <c r="M41" i="19"/>
  <c r="K41" i="19"/>
  <c r="Q40" i="19"/>
  <c r="Q39" i="19"/>
  <c r="P39" i="19"/>
  <c r="P117" i="19" s="1"/>
  <c r="O39" i="19"/>
  <c r="N39" i="19"/>
  <c r="M39" i="19"/>
  <c r="L39" i="19"/>
  <c r="K39" i="19"/>
  <c r="Q38" i="19"/>
  <c r="Q37" i="19"/>
  <c r="Q36" i="19"/>
  <c r="Q35" i="19"/>
  <c r="Q34" i="19"/>
  <c r="Q33" i="19"/>
  <c r="Q32" i="19"/>
  <c r="Q31" i="19"/>
  <c r="Q30" i="19"/>
  <c r="Q29" i="19"/>
  <c r="Q28" i="19"/>
  <c r="Q27" i="19"/>
  <c r="Q26" i="19"/>
  <c r="Q25" i="19"/>
  <c r="Q24" i="19"/>
  <c r="Q23" i="19"/>
  <c r="Q22" i="19"/>
  <c r="Q21" i="19"/>
  <c r="Q20" i="19"/>
  <c r="Q19" i="19"/>
  <c r="Q18" i="19"/>
  <c r="Q17" i="19"/>
  <c r="Q16" i="19"/>
  <c r="Q14" i="19"/>
  <c r="Q13" i="19"/>
  <c r="Q12" i="19"/>
  <c r="Q11" i="19"/>
  <c r="Q10" i="19"/>
  <c r="Q9" i="19"/>
  <c r="Q8" i="19"/>
  <c r="Q7" i="19"/>
  <c r="Q6" i="19"/>
  <c r="Q5" i="19"/>
  <c r="Q4" i="19"/>
  <c r="C4" i="25" s="1"/>
  <c r="F4" i="25" s="1"/>
  <c r="Q3" i="19"/>
  <c r="C2" i="25" s="1"/>
  <c r="Q2" i="19"/>
  <c r="C3" i="25" s="1"/>
  <c r="F3" i="25" s="1"/>
  <c r="O117" i="18"/>
  <c r="N117" i="18"/>
  <c r="M117" i="18"/>
  <c r="L117" i="18"/>
  <c r="K117" i="18"/>
  <c r="J117" i="18"/>
  <c r="P116" i="18"/>
  <c r="P115" i="18"/>
  <c r="P114" i="18"/>
  <c r="E33" i="21" s="1"/>
  <c r="P113" i="18"/>
  <c r="P112" i="18"/>
  <c r="P111" i="18"/>
  <c r="P110" i="18"/>
  <c r="P109" i="18"/>
  <c r="E31" i="21" s="1"/>
  <c r="P108" i="18"/>
  <c r="E32" i="21" s="1"/>
  <c r="P107" i="18"/>
  <c r="P106" i="18"/>
  <c r="E30" i="21" s="1"/>
  <c r="P105" i="18"/>
  <c r="P104" i="18"/>
  <c r="P103" i="18"/>
  <c r="P102" i="18"/>
  <c r="P101" i="18"/>
  <c r="P100" i="18"/>
  <c r="P99" i="18"/>
  <c r="E28" i="21" s="1"/>
  <c r="P98" i="18"/>
  <c r="P97" i="18"/>
  <c r="E27" i="21" s="1"/>
  <c r="P96" i="18"/>
  <c r="E25" i="21" s="1"/>
  <c r="P95" i="18"/>
  <c r="P93" i="18"/>
  <c r="E24" i="21" s="1"/>
  <c r="P92" i="18"/>
  <c r="P91" i="18"/>
  <c r="P90" i="18"/>
  <c r="P89" i="18"/>
  <c r="P88" i="18"/>
  <c r="P87" i="18"/>
  <c r="P86" i="18"/>
  <c r="P84" i="18"/>
  <c r="E21" i="21" s="1"/>
  <c r="P82" i="18"/>
  <c r="P81" i="18"/>
  <c r="E20" i="21" s="1"/>
  <c r="P80" i="18"/>
  <c r="P79" i="18"/>
  <c r="P78" i="18"/>
  <c r="P77" i="18"/>
  <c r="P76" i="18"/>
  <c r="P75" i="18"/>
  <c r="E17" i="21" s="1"/>
  <c r="P74" i="18"/>
  <c r="P73" i="18"/>
  <c r="P72" i="18"/>
  <c r="E16" i="21" s="1"/>
  <c r="P71" i="18"/>
  <c r="P70" i="18"/>
  <c r="E15" i="21" s="1"/>
  <c r="P69" i="18"/>
  <c r="P68" i="18"/>
  <c r="P67" i="18"/>
  <c r="P66" i="18"/>
  <c r="P65" i="18"/>
  <c r="P64" i="18"/>
  <c r="P63" i="18"/>
  <c r="P62" i="18"/>
  <c r="P61" i="18"/>
  <c r="P60" i="18"/>
  <c r="P59" i="18"/>
  <c r="P58" i="18"/>
  <c r="P57" i="18"/>
  <c r="P56" i="18"/>
  <c r="E12" i="21" s="1"/>
  <c r="P55" i="18"/>
  <c r="P54" i="18"/>
  <c r="P53" i="18"/>
  <c r="P52" i="18"/>
  <c r="P51" i="18"/>
  <c r="P50" i="18"/>
  <c r="P49" i="18"/>
  <c r="P48" i="18"/>
  <c r="P47" i="18"/>
  <c r="P46" i="18"/>
  <c r="E9" i="21" s="1"/>
  <c r="P45" i="18"/>
  <c r="P44" i="18"/>
  <c r="P43" i="18"/>
  <c r="P42" i="18"/>
  <c r="E8" i="21" s="1"/>
  <c r="P41" i="18"/>
  <c r="P40" i="18"/>
  <c r="P39" i="18"/>
  <c r="E7" i="21" s="1"/>
  <c r="P38" i="18"/>
  <c r="P37" i="18"/>
  <c r="P36" i="18"/>
  <c r="P35" i="18"/>
  <c r="P34" i="18"/>
  <c r="P33" i="18"/>
  <c r="P32" i="18"/>
  <c r="P31" i="18"/>
  <c r="P30" i="18"/>
  <c r="P29" i="18"/>
  <c r="P28" i="18"/>
  <c r="P27" i="18"/>
  <c r="P26" i="18"/>
  <c r="P25" i="18"/>
  <c r="P24" i="18"/>
  <c r="P23" i="18"/>
  <c r="P22" i="18"/>
  <c r="P21" i="18"/>
  <c r="P20" i="18"/>
  <c r="P19" i="18"/>
  <c r="P18" i="18"/>
  <c r="P17" i="18"/>
  <c r="P16" i="18"/>
  <c r="P15" i="18"/>
  <c r="P14" i="18"/>
  <c r="P13" i="18"/>
  <c r="P12" i="18"/>
  <c r="P11" i="18"/>
  <c r="P10" i="18"/>
  <c r="P9" i="18"/>
  <c r="P8" i="18"/>
  <c r="P7" i="18"/>
  <c r="P6" i="18"/>
  <c r="P5" i="18"/>
  <c r="P4" i="18"/>
  <c r="E4" i="21" s="1"/>
  <c r="P3" i="18"/>
  <c r="P2" i="18"/>
  <c r="H39" i="17"/>
  <c r="H38" i="17"/>
  <c r="H37" i="17"/>
  <c r="H33" i="17"/>
  <c r="H32" i="17"/>
  <c r="H31" i="17"/>
  <c r="H27" i="17"/>
  <c r="H26" i="17"/>
  <c r="H25" i="17"/>
  <c r="H19" i="17"/>
  <c r="H18" i="17"/>
  <c r="H17" i="17"/>
  <c r="H12" i="17"/>
  <c r="H11" i="17"/>
  <c r="H10" i="17"/>
  <c r="H5" i="17"/>
  <c r="H4" i="17"/>
  <c r="H3" i="17"/>
  <c r="G147" i="16"/>
  <c r="F147" i="16"/>
  <c r="E147" i="16"/>
  <c r="D147" i="16"/>
  <c r="C147" i="16"/>
  <c r="B147" i="16"/>
  <c r="H147" i="16" s="1"/>
  <c r="H146" i="16"/>
  <c r="B151" i="16" s="1"/>
  <c r="C151" i="16" s="1"/>
  <c r="H145" i="16"/>
  <c r="H144" i="16"/>
  <c r="G139" i="16"/>
  <c r="F139" i="16"/>
  <c r="E139" i="16"/>
  <c r="D139" i="16"/>
  <c r="C139" i="16"/>
  <c r="H139" i="16" s="1"/>
  <c r="B139" i="16"/>
  <c r="H138" i="16"/>
  <c r="H137" i="16"/>
  <c r="H136" i="16"/>
  <c r="G131" i="16"/>
  <c r="F131" i="16"/>
  <c r="E131" i="16"/>
  <c r="D131" i="16"/>
  <c r="C131" i="16"/>
  <c r="B131" i="16"/>
  <c r="H131" i="16" s="1"/>
  <c r="H130" i="16"/>
  <c r="H129" i="16"/>
  <c r="H128" i="16"/>
  <c r="G123" i="16"/>
  <c r="H123" i="16" s="1"/>
  <c r="F123" i="16"/>
  <c r="E123" i="16"/>
  <c r="D123" i="16"/>
  <c r="C123" i="16"/>
  <c r="B123" i="16"/>
  <c r="H122" i="16"/>
  <c r="H121" i="16"/>
  <c r="H120" i="16"/>
  <c r="B150" i="16" s="1"/>
  <c r="C150" i="16" s="1"/>
  <c r="G115" i="16"/>
  <c r="F115" i="16"/>
  <c r="E115" i="16"/>
  <c r="D115" i="16"/>
  <c r="C115" i="16"/>
  <c r="B115" i="16"/>
  <c r="H114" i="16"/>
  <c r="H113" i="16"/>
  <c r="B149" i="16" s="1"/>
  <c r="C149" i="16" s="1"/>
  <c r="H112" i="16"/>
  <c r="G107" i="16"/>
  <c r="H107" i="16" s="1"/>
  <c r="F107" i="16"/>
  <c r="E107" i="16"/>
  <c r="D107" i="16"/>
  <c r="C107" i="16"/>
  <c r="B107" i="16"/>
  <c r="H106" i="16"/>
  <c r="H105" i="16"/>
  <c r="H104" i="16"/>
  <c r="H103" i="16"/>
  <c r="H102" i="16"/>
  <c r="H101" i="16"/>
  <c r="H100" i="16"/>
  <c r="H99" i="16"/>
  <c r="H98" i="16"/>
  <c r="H93" i="16"/>
  <c r="G93" i="16"/>
  <c r="F93" i="16"/>
  <c r="E93" i="16"/>
  <c r="D93" i="16"/>
  <c r="C93" i="16"/>
  <c r="B93" i="16"/>
  <c r="H92" i="16"/>
  <c r="H91" i="16"/>
  <c r="G86" i="16"/>
  <c r="F86" i="16"/>
  <c r="E86" i="16"/>
  <c r="D86" i="16"/>
  <c r="H86" i="16" s="1"/>
  <c r="C86" i="16"/>
  <c r="B86" i="16"/>
  <c r="H85" i="16"/>
  <c r="H84" i="16"/>
  <c r="H83" i="16"/>
  <c r="H82" i="16"/>
  <c r="H81" i="16"/>
  <c r="H80" i="16"/>
  <c r="H79" i="16"/>
  <c r="H78" i="16"/>
  <c r="H77" i="16"/>
  <c r="H72" i="16"/>
  <c r="G72" i="16"/>
  <c r="F72" i="16"/>
  <c r="E72" i="16"/>
  <c r="D72" i="16"/>
  <c r="C72" i="16"/>
  <c r="B72" i="16"/>
  <c r="H71" i="16"/>
  <c r="H70" i="16"/>
  <c r="H69" i="16"/>
  <c r="H68" i="16"/>
  <c r="H67" i="16"/>
  <c r="H66" i="16"/>
  <c r="H65" i="16"/>
  <c r="H64" i="16"/>
  <c r="H63" i="16"/>
  <c r="G58" i="16"/>
  <c r="F58" i="16"/>
  <c r="E58" i="16"/>
  <c r="D58" i="16"/>
  <c r="C58" i="16"/>
  <c r="B58" i="16"/>
  <c r="H58" i="16" s="1"/>
  <c r="H57" i="16"/>
  <c r="H56" i="16"/>
  <c r="H55" i="16"/>
  <c r="H54" i="16"/>
  <c r="H53" i="16"/>
  <c r="H52" i="16"/>
  <c r="H51" i="16"/>
  <c r="H50" i="16"/>
  <c r="H49" i="16"/>
  <c r="G44" i="16"/>
  <c r="F44" i="16"/>
  <c r="E44" i="16"/>
  <c r="D44" i="16"/>
  <c r="H44" i="16" s="1"/>
  <c r="C44" i="16"/>
  <c r="B44" i="16"/>
  <c r="H43" i="16"/>
  <c r="H42" i="16"/>
  <c r="H41" i="16"/>
  <c r="G36" i="16"/>
  <c r="F36" i="16"/>
  <c r="E36" i="16"/>
  <c r="D36" i="16"/>
  <c r="C36" i="16"/>
  <c r="B36" i="16"/>
  <c r="H36" i="16" s="1"/>
  <c r="H35" i="16"/>
  <c r="H34" i="16"/>
  <c r="G29" i="16"/>
  <c r="F29" i="16"/>
  <c r="E29" i="16"/>
  <c r="D29" i="16"/>
  <c r="C29" i="16"/>
  <c r="H29" i="16" s="1"/>
  <c r="B29" i="16"/>
  <c r="H28" i="16"/>
  <c r="H27" i="16"/>
  <c r="H26" i="16"/>
  <c r="G21" i="16"/>
  <c r="F21" i="16"/>
  <c r="E21" i="16"/>
  <c r="D21" i="16"/>
  <c r="C21" i="16"/>
  <c r="B21" i="16"/>
  <c r="H21" i="16" s="1"/>
  <c r="H20" i="16"/>
  <c r="H19" i="16"/>
  <c r="G14" i="16"/>
  <c r="F14" i="16"/>
  <c r="E14" i="16"/>
  <c r="D14" i="16"/>
  <c r="C14" i="16"/>
  <c r="B14" i="16"/>
  <c r="H13" i="16"/>
  <c r="H12" i="16"/>
  <c r="H11" i="16"/>
  <c r="G6" i="16"/>
  <c r="F6" i="16"/>
  <c r="E6" i="16"/>
  <c r="D6" i="16"/>
  <c r="H6" i="16" s="1"/>
  <c r="C6" i="16"/>
  <c r="B6" i="16"/>
  <c r="H5" i="16"/>
  <c r="H4" i="16"/>
  <c r="B158" i="15"/>
  <c r="C158" i="15" s="1"/>
  <c r="G154" i="15"/>
  <c r="F154" i="15"/>
  <c r="E154" i="15"/>
  <c r="D154" i="15"/>
  <c r="C154" i="15"/>
  <c r="B154" i="15"/>
  <c r="H151" i="15"/>
  <c r="H150" i="15"/>
  <c r="H154" i="15" s="1"/>
  <c r="G146" i="15"/>
  <c r="F146" i="15"/>
  <c r="N117" i="9" s="1"/>
  <c r="E146" i="15"/>
  <c r="D146" i="15"/>
  <c r="C146" i="15"/>
  <c r="K117" i="9" s="1"/>
  <c r="B146" i="15"/>
  <c r="H145" i="15"/>
  <c r="H144" i="15"/>
  <c r="G140" i="15"/>
  <c r="F140" i="15"/>
  <c r="N116" i="9" s="1"/>
  <c r="E140" i="15"/>
  <c r="D140" i="15"/>
  <c r="C140" i="15"/>
  <c r="H140" i="15" s="1"/>
  <c r="P116" i="9" s="1"/>
  <c r="B140" i="15"/>
  <c r="H139" i="15"/>
  <c r="H138" i="15"/>
  <c r="H137" i="15"/>
  <c r="H136" i="15"/>
  <c r="H135" i="15"/>
  <c r="G131" i="15"/>
  <c r="F131" i="15"/>
  <c r="E131" i="15"/>
  <c r="D131" i="15"/>
  <c r="C131" i="15"/>
  <c r="H131" i="15" s="1"/>
  <c r="P97" i="9" s="1"/>
  <c r="C25" i="11" s="1"/>
  <c r="B131" i="15"/>
  <c r="H130" i="15"/>
  <c r="H129" i="15"/>
  <c r="H128" i="15"/>
  <c r="H127" i="15"/>
  <c r="H126" i="15"/>
  <c r="H125" i="15"/>
  <c r="H124" i="15"/>
  <c r="H123" i="15"/>
  <c r="H122" i="15"/>
  <c r="H121" i="15"/>
  <c r="H120" i="15"/>
  <c r="H119" i="15"/>
  <c r="H118" i="15"/>
  <c r="H117" i="15"/>
  <c r="H113" i="15"/>
  <c r="P94" i="9" s="1"/>
  <c r="C24" i="11" s="1"/>
  <c r="G113" i="15"/>
  <c r="F113" i="15"/>
  <c r="E113" i="15"/>
  <c r="D113" i="15"/>
  <c r="C113" i="15"/>
  <c r="K94" i="9" s="1"/>
  <c r="B113" i="15"/>
  <c r="H112" i="15"/>
  <c r="H111" i="15"/>
  <c r="H110" i="15"/>
  <c r="H109" i="15"/>
  <c r="H108" i="15"/>
  <c r="H107" i="15"/>
  <c r="H106" i="15"/>
  <c r="H105" i="15"/>
  <c r="H104" i="15"/>
  <c r="H103" i="15"/>
  <c r="H102" i="15"/>
  <c r="H101" i="15"/>
  <c r="H100" i="15"/>
  <c r="H99" i="15"/>
  <c r="G95" i="15"/>
  <c r="F95" i="15"/>
  <c r="N93" i="9" s="1"/>
  <c r="E95" i="15"/>
  <c r="M93" i="9" s="1"/>
  <c r="D95" i="15"/>
  <c r="C95" i="15"/>
  <c r="B95" i="15"/>
  <c r="J93" i="9" s="1"/>
  <c r="H94" i="15"/>
  <c r="H93" i="15"/>
  <c r="H92" i="15"/>
  <c r="H91" i="15"/>
  <c r="H90" i="15"/>
  <c r="H89" i="15"/>
  <c r="H88" i="15"/>
  <c r="H87" i="15"/>
  <c r="H86" i="15"/>
  <c r="H85" i="15"/>
  <c r="H84" i="15"/>
  <c r="H83" i="15"/>
  <c r="H82" i="15"/>
  <c r="H81" i="15"/>
  <c r="G77" i="15"/>
  <c r="F77" i="15"/>
  <c r="N92" i="9" s="1"/>
  <c r="E77" i="15"/>
  <c r="D77" i="15"/>
  <c r="C77" i="15"/>
  <c r="B77" i="15"/>
  <c r="H76" i="15"/>
  <c r="H75" i="15"/>
  <c r="H74" i="15"/>
  <c r="H73" i="15"/>
  <c r="H72" i="15"/>
  <c r="H71" i="15"/>
  <c r="H70" i="15"/>
  <c r="H69" i="15"/>
  <c r="H68" i="15"/>
  <c r="H67" i="15"/>
  <c r="H66" i="15"/>
  <c r="H65" i="15"/>
  <c r="H64" i="15"/>
  <c r="H63" i="15"/>
  <c r="G59" i="15"/>
  <c r="F59" i="15"/>
  <c r="E59" i="15"/>
  <c r="D59" i="15"/>
  <c r="C59" i="15"/>
  <c r="H59" i="15" s="1"/>
  <c r="P91" i="9" s="1"/>
  <c r="B59" i="15"/>
  <c r="H58" i="15"/>
  <c r="H57" i="15"/>
  <c r="H56" i="15"/>
  <c r="H55" i="15"/>
  <c r="H54" i="15"/>
  <c r="H53" i="15"/>
  <c r="H52" i="15"/>
  <c r="H51" i="15"/>
  <c r="H50" i="15"/>
  <c r="H49" i="15"/>
  <c r="H48" i="15"/>
  <c r="H47" i="15"/>
  <c r="H46" i="15"/>
  <c r="H45" i="15"/>
  <c r="H41" i="15"/>
  <c r="P86" i="9" s="1"/>
  <c r="G41" i="15"/>
  <c r="F41" i="15"/>
  <c r="E41" i="15"/>
  <c r="D41" i="15"/>
  <c r="C41" i="15"/>
  <c r="K86" i="9" s="1"/>
  <c r="B41" i="15"/>
  <c r="H40" i="15"/>
  <c r="H39" i="15"/>
  <c r="H38" i="15"/>
  <c r="G34" i="15"/>
  <c r="O45" i="9" s="1"/>
  <c r="F34" i="15"/>
  <c r="N45" i="9" s="1"/>
  <c r="E34" i="15"/>
  <c r="D34" i="15"/>
  <c r="C34" i="15"/>
  <c r="B34" i="15"/>
  <c r="H33" i="15"/>
  <c r="H32" i="15"/>
  <c r="G28" i="15"/>
  <c r="H28" i="15" s="1"/>
  <c r="P43" i="9" s="1"/>
  <c r="F28" i="15"/>
  <c r="E28" i="15"/>
  <c r="D28" i="15"/>
  <c r="L43" i="9" s="1"/>
  <c r="C28" i="15"/>
  <c r="K43" i="9" s="1"/>
  <c r="B28" i="15"/>
  <c r="H27" i="15"/>
  <c r="H26" i="15"/>
  <c r="H25" i="15"/>
  <c r="H24" i="15"/>
  <c r="H23" i="15"/>
  <c r="H22" i="15"/>
  <c r="H21" i="15"/>
  <c r="G17" i="15"/>
  <c r="F17" i="15"/>
  <c r="N41" i="9" s="1"/>
  <c r="E17" i="15"/>
  <c r="M41" i="9" s="1"/>
  <c r="D17" i="15"/>
  <c r="C17" i="15"/>
  <c r="B17" i="15"/>
  <c r="H17" i="15" s="1"/>
  <c r="P41" i="9" s="1"/>
  <c r="H16" i="15"/>
  <c r="H15" i="15"/>
  <c r="G11" i="15"/>
  <c r="F11" i="15"/>
  <c r="N39" i="9" s="1"/>
  <c r="E11" i="15"/>
  <c r="D11" i="15"/>
  <c r="C11" i="15"/>
  <c r="B11" i="15"/>
  <c r="H10" i="15"/>
  <c r="H9" i="15"/>
  <c r="H8" i="15"/>
  <c r="H7" i="15"/>
  <c r="H6" i="15"/>
  <c r="H5" i="15"/>
  <c r="H4" i="15"/>
  <c r="C149" i="14"/>
  <c r="G145" i="14"/>
  <c r="F145" i="14"/>
  <c r="E145" i="14"/>
  <c r="D145" i="14"/>
  <c r="C145" i="14"/>
  <c r="B145" i="14"/>
  <c r="H145" i="14" s="1"/>
  <c r="H144" i="14"/>
  <c r="H143" i="14"/>
  <c r="H142" i="14"/>
  <c r="H137" i="14"/>
  <c r="G137" i="14"/>
  <c r="F137" i="14"/>
  <c r="E137" i="14"/>
  <c r="D137" i="14"/>
  <c r="C137" i="14"/>
  <c r="K117" i="5" s="1"/>
  <c r="B137" i="14"/>
  <c r="H136" i="14"/>
  <c r="H135" i="14"/>
  <c r="H134" i="14"/>
  <c r="G129" i="14"/>
  <c r="O116" i="5" s="1"/>
  <c r="F129" i="14"/>
  <c r="N116" i="5" s="1"/>
  <c r="E129" i="14"/>
  <c r="D129" i="14"/>
  <c r="C129" i="14"/>
  <c r="B129" i="14"/>
  <c r="H128" i="14"/>
  <c r="H127" i="14"/>
  <c r="G121" i="14"/>
  <c r="O112" i="5" s="1"/>
  <c r="F121" i="14"/>
  <c r="E121" i="14"/>
  <c r="D121" i="14"/>
  <c r="C121" i="14"/>
  <c r="K112" i="5" s="1"/>
  <c r="B121" i="14"/>
  <c r="H120" i="14"/>
  <c r="H119" i="14"/>
  <c r="H118" i="14"/>
  <c r="G113" i="14"/>
  <c r="F113" i="14"/>
  <c r="E113" i="14"/>
  <c r="M111" i="5" s="1"/>
  <c r="D113" i="14"/>
  <c r="C113" i="14"/>
  <c r="B113" i="14"/>
  <c r="J111" i="5" s="1"/>
  <c r="H112" i="14"/>
  <c r="H111" i="14"/>
  <c r="H110" i="14"/>
  <c r="G105" i="14"/>
  <c r="F105" i="14"/>
  <c r="E105" i="14"/>
  <c r="D105" i="14"/>
  <c r="C105" i="14"/>
  <c r="H105" i="14" s="1"/>
  <c r="B105" i="14"/>
  <c r="H103" i="14"/>
  <c r="H102" i="14"/>
  <c r="B149" i="14" s="1"/>
  <c r="H101" i="14"/>
  <c r="B150" i="14" s="1"/>
  <c r="C150" i="14" s="1"/>
  <c r="G96" i="14"/>
  <c r="F96" i="14"/>
  <c r="E96" i="14"/>
  <c r="D96" i="14"/>
  <c r="C96" i="14"/>
  <c r="B96" i="14"/>
  <c r="H96" i="14" s="1"/>
  <c r="H95" i="14"/>
  <c r="H94" i="14"/>
  <c r="H93" i="14"/>
  <c r="H92" i="14"/>
  <c r="H87" i="14"/>
  <c r="G87" i="14"/>
  <c r="F87" i="14"/>
  <c r="E87" i="14"/>
  <c r="D87" i="14"/>
  <c r="C87" i="14"/>
  <c r="B87" i="14"/>
  <c r="H86" i="14"/>
  <c r="H85" i="14"/>
  <c r="H84" i="14"/>
  <c r="H83" i="14"/>
  <c r="G78" i="14"/>
  <c r="H78" i="14" s="1"/>
  <c r="F78" i="14"/>
  <c r="E78" i="14"/>
  <c r="D78" i="14"/>
  <c r="C78" i="14"/>
  <c r="B78" i="14"/>
  <c r="H77" i="14"/>
  <c r="H76" i="14"/>
  <c r="H75" i="14"/>
  <c r="H74" i="14"/>
  <c r="G69" i="14"/>
  <c r="O93" i="5" s="1"/>
  <c r="F69" i="14"/>
  <c r="N93" i="5" s="1"/>
  <c r="E69" i="14"/>
  <c r="D69" i="14"/>
  <c r="C69" i="14"/>
  <c r="B69" i="14"/>
  <c r="H68" i="14"/>
  <c r="H67" i="14"/>
  <c r="H66" i="14"/>
  <c r="H65" i="14"/>
  <c r="G59" i="14"/>
  <c r="F59" i="14"/>
  <c r="E59" i="14"/>
  <c r="D59" i="14"/>
  <c r="C59" i="14"/>
  <c r="B59" i="14"/>
  <c r="H59" i="14" s="1"/>
  <c r="H58" i="14"/>
  <c r="H57" i="14"/>
  <c r="H56" i="14"/>
  <c r="H55" i="14"/>
  <c r="G51" i="14"/>
  <c r="F51" i="14"/>
  <c r="E51" i="14"/>
  <c r="M91" i="5" s="1"/>
  <c r="D51" i="14"/>
  <c r="C51" i="14"/>
  <c r="B51" i="14"/>
  <c r="H50" i="14"/>
  <c r="H49" i="14"/>
  <c r="H48" i="14"/>
  <c r="H47" i="14"/>
  <c r="H46" i="14"/>
  <c r="G41" i="14"/>
  <c r="F41" i="14"/>
  <c r="E41" i="14"/>
  <c r="M86" i="5" s="1"/>
  <c r="D41" i="14"/>
  <c r="C41" i="14"/>
  <c r="B41" i="14"/>
  <c r="H40" i="14"/>
  <c r="H39" i="14"/>
  <c r="G34" i="14"/>
  <c r="F34" i="14"/>
  <c r="E34" i="14"/>
  <c r="M84" i="5" s="1"/>
  <c r="D34" i="14"/>
  <c r="C34" i="14"/>
  <c r="B34" i="14"/>
  <c r="H34" i="14" s="1"/>
  <c r="H33" i="14"/>
  <c r="H32" i="14"/>
  <c r="G27" i="14"/>
  <c r="F27" i="14"/>
  <c r="E27" i="14"/>
  <c r="M45" i="5" s="1"/>
  <c r="D27" i="14"/>
  <c r="C27" i="14"/>
  <c r="B27" i="14"/>
  <c r="H27" i="14" s="1"/>
  <c r="H26" i="14"/>
  <c r="H25" i="14"/>
  <c r="G20" i="14"/>
  <c r="F20" i="14"/>
  <c r="E20" i="14"/>
  <c r="D20" i="14"/>
  <c r="C20" i="14"/>
  <c r="B20" i="14"/>
  <c r="H19" i="14"/>
  <c r="H18" i="14"/>
  <c r="G13" i="14"/>
  <c r="F13" i="14"/>
  <c r="E13" i="14"/>
  <c r="M41" i="5" s="1"/>
  <c r="D13" i="14"/>
  <c r="C13" i="14"/>
  <c r="B13" i="14"/>
  <c r="H12" i="14"/>
  <c r="H11" i="14"/>
  <c r="G6" i="14"/>
  <c r="F6" i="14"/>
  <c r="E6" i="14"/>
  <c r="M39" i="5" s="1"/>
  <c r="D6" i="14"/>
  <c r="C6" i="14"/>
  <c r="B6" i="14"/>
  <c r="J39" i="5" s="1"/>
  <c r="H5" i="14"/>
  <c r="H4" i="14"/>
  <c r="P118" i="13"/>
  <c r="P117" i="13"/>
  <c r="E33" i="11" s="1"/>
  <c r="P116" i="13"/>
  <c r="P115" i="13"/>
  <c r="P114" i="13"/>
  <c r="P113" i="13"/>
  <c r="P112" i="13"/>
  <c r="P111" i="13"/>
  <c r="P110" i="13"/>
  <c r="E32" i="11" s="1"/>
  <c r="P109" i="13"/>
  <c r="P108" i="13"/>
  <c r="E30" i="11" s="1"/>
  <c r="P107" i="13"/>
  <c r="P106" i="13"/>
  <c r="P105" i="13"/>
  <c r="P104" i="13"/>
  <c r="P103" i="13"/>
  <c r="E29" i="11" s="1"/>
  <c r="P102" i="13"/>
  <c r="P101" i="13"/>
  <c r="P100" i="13"/>
  <c r="E28" i="11" s="1"/>
  <c r="P99" i="13"/>
  <c r="P98" i="13"/>
  <c r="P97" i="13"/>
  <c r="E25" i="11" s="1"/>
  <c r="P96" i="13"/>
  <c r="E24" i="11" s="1"/>
  <c r="P94" i="13"/>
  <c r="P93" i="13"/>
  <c r="P92" i="13"/>
  <c r="E23" i="11" s="1"/>
  <c r="P91" i="13"/>
  <c r="P90" i="13"/>
  <c r="P89" i="13"/>
  <c r="P88" i="13"/>
  <c r="P87" i="13"/>
  <c r="P86" i="13"/>
  <c r="P85" i="13"/>
  <c r="P84" i="13"/>
  <c r="E21" i="11" s="1"/>
  <c r="P83" i="13"/>
  <c r="E20" i="11" s="1"/>
  <c r="P82" i="13"/>
  <c r="P81" i="13"/>
  <c r="P80" i="13"/>
  <c r="P79" i="13"/>
  <c r="P78" i="13"/>
  <c r="E19" i="11" s="1"/>
  <c r="P77" i="13"/>
  <c r="P76" i="13"/>
  <c r="P75" i="13"/>
  <c r="E17" i="11" s="1"/>
  <c r="P73" i="13"/>
  <c r="P72" i="13"/>
  <c r="P71" i="13"/>
  <c r="E14" i="11" s="1"/>
  <c r="P70" i="13"/>
  <c r="P69" i="13"/>
  <c r="P68" i="13"/>
  <c r="P67" i="13"/>
  <c r="P66" i="13"/>
  <c r="P65" i="13"/>
  <c r="P51" i="13"/>
  <c r="P50" i="13"/>
  <c r="P49" i="13"/>
  <c r="P48" i="13"/>
  <c r="P47" i="13"/>
  <c r="P46" i="13"/>
  <c r="E9" i="11" s="1"/>
  <c r="P45" i="13"/>
  <c r="P44" i="13"/>
  <c r="P43" i="13"/>
  <c r="P42" i="13"/>
  <c r="E8" i="11" s="1"/>
  <c r="P41" i="13"/>
  <c r="P40" i="13"/>
  <c r="P39" i="13"/>
  <c r="P38" i="13"/>
  <c r="E7" i="11" s="1"/>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E6" i="11" s="1"/>
  <c r="P8" i="13"/>
  <c r="P7" i="13"/>
  <c r="P6" i="13"/>
  <c r="E5" i="11" s="1"/>
  <c r="P5" i="13"/>
  <c r="P4" i="13"/>
  <c r="E4" i="11" s="1"/>
  <c r="P3" i="13"/>
  <c r="P2" i="13"/>
  <c r="E2" i="11" s="1"/>
  <c r="K92" i="11"/>
  <c r="D92" i="11"/>
  <c r="K91" i="11"/>
  <c r="G91" i="11"/>
  <c r="D91" i="11"/>
  <c r="K90" i="11"/>
  <c r="G90" i="11"/>
  <c r="D90" i="11"/>
  <c r="K89" i="11"/>
  <c r="G89" i="11"/>
  <c r="D89" i="11"/>
  <c r="K88" i="11"/>
  <c r="G88" i="11"/>
  <c r="D88" i="11"/>
  <c r="K87" i="11"/>
  <c r="G87" i="11"/>
  <c r="D87" i="11"/>
  <c r="K86" i="11"/>
  <c r="G86" i="11"/>
  <c r="D86" i="11"/>
  <c r="K85" i="11"/>
  <c r="G85" i="11"/>
  <c r="D85" i="11"/>
  <c r="K84" i="11"/>
  <c r="G84" i="11"/>
  <c r="D84" i="11"/>
  <c r="K83" i="11"/>
  <c r="G83" i="11"/>
  <c r="D83" i="11"/>
  <c r="K82" i="11"/>
  <c r="G82" i="11"/>
  <c r="D82" i="11"/>
  <c r="K81" i="11"/>
  <c r="G81" i="11"/>
  <c r="D81" i="11"/>
  <c r="K80" i="11"/>
  <c r="G80" i="11"/>
  <c r="D80" i="11"/>
  <c r="K79" i="11"/>
  <c r="G79" i="11"/>
  <c r="D79" i="11"/>
  <c r="K78" i="11"/>
  <c r="G78" i="11"/>
  <c r="D78" i="11"/>
  <c r="K77" i="11"/>
  <c r="G77" i="11"/>
  <c r="D77" i="11"/>
  <c r="K76" i="11"/>
  <c r="G76" i="11"/>
  <c r="D76" i="11"/>
  <c r="K75" i="11"/>
  <c r="G75" i="11"/>
  <c r="D75" i="11"/>
  <c r="K74" i="11"/>
  <c r="G74" i="11"/>
  <c r="D74" i="11"/>
  <c r="K73" i="11"/>
  <c r="G73" i="11"/>
  <c r="D73" i="11"/>
  <c r="K72" i="11"/>
  <c r="G72" i="11"/>
  <c r="D72" i="11"/>
  <c r="K71" i="11"/>
  <c r="G71" i="11"/>
  <c r="D71" i="11"/>
  <c r="K70" i="11"/>
  <c r="G70" i="11"/>
  <c r="D70" i="11"/>
  <c r="K69" i="11"/>
  <c r="G69" i="11"/>
  <c r="D69" i="11"/>
  <c r="K68" i="11"/>
  <c r="G68" i="11"/>
  <c r="D68" i="11"/>
  <c r="K67" i="11"/>
  <c r="G67" i="11"/>
  <c r="D67" i="11"/>
  <c r="K66" i="11"/>
  <c r="G66" i="11"/>
  <c r="D66" i="11"/>
  <c r="K65" i="11"/>
  <c r="G65" i="11"/>
  <c r="D65" i="11"/>
  <c r="K64" i="11"/>
  <c r="G64" i="11"/>
  <c r="D64" i="11"/>
  <c r="K63" i="11"/>
  <c r="G63" i="11"/>
  <c r="D63" i="11"/>
  <c r="K62" i="11"/>
  <c r="G62" i="11"/>
  <c r="D62" i="11"/>
  <c r="K61" i="11"/>
  <c r="G61" i="11"/>
  <c r="D61" i="11"/>
  <c r="K60" i="11"/>
  <c r="G60" i="11"/>
  <c r="D60" i="11"/>
  <c r="H47" i="11"/>
  <c r="H46" i="11"/>
  <c r="H45" i="11"/>
  <c r="H44" i="11"/>
  <c r="H43" i="11"/>
  <c r="H42" i="11"/>
  <c r="H41" i="11"/>
  <c r="H40" i="11"/>
  <c r="E34" i="11"/>
  <c r="D34" i="11"/>
  <c r="C34" i="11"/>
  <c r="E92" i="11" s="1"/>
  <c r="G92" i="11" s="1"/>
  <c r="B34" i="11"/>
  <c r="D30" i="11"/>
  <c r="C30" i="11"/>
  <c r="C28" i="11"/>
  <c r="E27" i="11"/>
  <c r="D27" i="11"/>
  <c r="C27" i="11"/>
  <c r="D24" i="11"/>
  <c r="C21" i="11"/>
  <c r="B20" i="11"/>
  <c r="C18" i="11"/>
  <c r="E16" i="11"/>
  <c r="C16" i="11"/>
  <c r="D15" i="11"/>
  <c r="C15" i="11"/>
  <c r="E12" i="11"/>
  <c r="D12" i="11"/>
  <c r="C12" i="11"/>
  <c r="E11" i="11"/>
  <c r="B11" i="11"/>
  <c r="C4" i="11"/>
  <c r="E3" i="11"/>
  <c r="C3" i="11"/>
  <c r="P118" i="10"/>
  <c r="P117" i="10"/>
  <c r="P116" i="10"/>
  <c r="D33" i="11" s="1"/>
  <c r="P115" i="10"/>
  <c r="P114" i="10"/>
  <c r="P113" i="10"/>
  <c r="P112" i="10"/>
  <c r="P111" i="10"/>
  <c r="D32" i="11" s="1"/>
  <c r="P110" i="10"/>
  <c r="P109" i="10"/>
  <c r="P108" i="10"/>
  <c r="P107" i="10"/>
  <c r="P106" i="10"/>
  <c r="P105" i="10"/>
  <c r="P104" i="10"/>
  <c r="P103" i="10"/>
  <c r="P102" i="10"/>
  <c r="D29" i="11" s="1"/>
  <c r="P101" i="10"/>
  <c r="P100" i="10"/>
  <c r="P99" i="10"/>
  <c r="P98" i="10"/>
  <c r="P97" i="10"/>
  <c r="D25" i="11" s="1"/>
  <c r="P96" i="10"/>
  <c r="P95" i="10"/>
  <c r="P94" i="10"/>
  <c r="P93" i="10"/>
  <c r="P92" i="10"/>
  <c r="D23" i="11" s="1"/>
  <c r="P91" i="10"/>
  <c r="P90" i="10"/>
  <c r="P89" i="10"/>
  <c r="P88" i="10"/>
  <c r="D21" i="11" s="1"/>
  <c r="P87" i="10"/>
  <c r="P86" i="10"/>
  <c r="P85" i="10"/>
  <c r="P84" i="10"/>
  <c r="P83" i="10"/>
  <c r="D20" i="11" s="1"/>
  <c r="P82" i="10"/>
  <c r="P81" i="10"/>
  <c r="P80" i="10"/>
  <c r="D19" i="11" s="1"/>
  <c r="P79" i="10"/>
  <c r="P78" i="10"/>
  <c r="P77" i="10"/>
  <c r="P76" i="10"/>
  <c r="D17" i="11" s="1"/>
  <c r="P75" i="10"/>
  <c r="P74" i="10"/>
  <c r="P73" i="10"/>
  <c r="D16" i="11" s="1"/>
  <c r="P72" i="10"/>
  <c r="P71" i="10"/>
  <c r="D14" i="11" s="1"/>
  <c r="P70" i="10"/>
  <c r="P69" i="10"/>
  <c r="P68" i="10"/>
  <c r="P67" i="10"/>
  <c r="P66" i="10"/>
  <c r="P65" i="10"/>
  <c r="P64" i="10"/>
  <c r="P63" i="10"/>
  <c r="P62" i="10"/>
  <c r="P61" i="10"/>
  <c r="P60" i="10"/>
  <c r="P59" i="10"/>
  <c r="D13" i="11" s="1"/>
  <c r="P58" i="10"/>
  <c r="P57" i="10"/>
  <c r="P56" i="10"/>
  <c r="P55" i="10"/>
  <c r="P53" i="10"/>
  <c r="P52" i="10"/>
  <c r="D11" i="11" s="1"/>
  <c r="P51" i="10"/>
  <c r="D9" i="11" s="1"/>
  <c r="P50" i="10"/>
  <c r="P49" i="10"/>
  <c r="P48" i="10"/>
  <c r="P47" i="10"/>
  <c r="P46" i="10"/>
  <c r="P45" i="10"/>
  <c r="P44" i="10"/>
  <c r="P43" i="10"/>
  <c r="D8" i="11" s="1"/>
  <c r="P42" i="10"/>
  <c r="P41" i="10"/>
  <c r="P39" i="10"/>
  <c r="D7" i="11" s="1"/>
  <c r="P37" i="10"/>
  <c r="P36" i="10"/>
  <c r="P35" i="10"/>
  <c r="P34" i="10"/>
  <c r="P33" i="10"/>
  <c r="P32" i="10"/>
  <c r="P31" i="10"/>
  <c r="P30" i="10"/>
  <c r="P29" i="10"/>
  <c r="P28" i="10"/>
  <c r="P27" i="10"/>
  <c r="P26" i="10"/>
  <c r="P25" i="10"/>
  <c r="P24" i="10"/>
  <c r="P23" i="10"/>
  <c r="P22" i="10"/>
  <c r="P21" i="10"/>
  <c r="P20" i="10"/>
  <c r="P19" i="10"/>
  <c r="P18" i="10"/>
  <c r="P17" i="10"/>
  <c r="P16" i="10"/>
  <c r="P15" i="10"/>
  <c r="P14" i="10"/>
  <c r="P13" i="10"/>
  <c r="D6" i="11" s="1"/>
  <c r="P12" i="10"/>
  <c r="P11" i="10"/>
  <c r="P10" i="10"/>
  <c r="P9" i="10"/>
  <c r="P8" i="10"/>
  <c r="P7" i="10"/>
  <c r="P6" i="10"/>
  <c r="D5" i="11" s="1"/>
  <c r="P5" i="10"/>
  <c r="D4" i="11" s="1"/>
  <c r="P4" i="10"/>
  <c r="P3" i="10"/>
  <c r="D53" i="11" s="1"/>
  <c r="P2" i="10"/>
  <c r="D2" i="11" s="1"/>
  <c r="O117" i="9"/>
  <c r="M117" i="9"/>
  <c r="L117" i="9"/>
  <c r="O116" i="9"/>
  <c r="M116" i="9"/>
  <c r="L116" i="9"/>
  <c r="K116" i="9"/>
  <c r="J116" i="9"/>
  <c r="P115" i="9"/>
  <c r="P114" i="9"/>
  <c r="P113" i="9"/>
  <c r="C32" i="11" s="1"/>
  <c r="P109" i="9"/>
  <c r="P108" i="9"/>
  <c r="P107" i="9"/>
  <c r="P106" i="9"/>
  <c r="P105" i="9"/>
  <c r="P104" i="9"/>
  <c r="P103" i="9"/>
  <c r="P102" i="9"/>
  <c r="C29" i="11" s="1"/>
  <c r="P101" i="9"/>
  <c r="P100" i="9"/>
  <c r="P99" i="9"/>
  <c r="P98" i="9"/>
  <c r="O97" i="9"/>
  <c r="N97" i="9"/>
  <c r="M97" i="9"/>
  <c r="L97" i="9"/>
  <c r="J97" i="9"/>
  <c r="P95" i="9"/>
  <c r="O94" i="9"/>
  <c r="N94" i="9"/>
  <c r="M94" i="9"/>
  <c r="L94" i="9"/>
  <c r="J94" i="9"/>
  <c r="O93" i="9"/>
  <c r="L93" i="9"/>
  <c r="K93" i="9"/>
  <c r="O92" i="9"/>
  <c r="M92" i="9"/>
  <c r="L92" i="9"/>
  <c r="K92" i="9"/>
  <c r="O91" i="9"/>
  <c r="N91" i="9"/>
  <c r="M91" i="9"/>
  <c r="L91" i="9"/>
  <c r="J91" i="9"/>
  <c r="P90" i="9"/>
  <c r="P89" i="9"/>
  <c r="P88" i="9"/>
  <c r="P87" i="9"/>
  <c r="O86" i="9"/>
  <c r="N86" i="9"/>
  <c r="M86" i="9"/>
  <c r="L86" i="9"/>
  <c r="J86" i="9"/>
  <c r="P83" i="9"/>
  <c r="P82" i="9"/>
  <c r="C20" i="11" s="1"/>
  <c r="P81" i="9"/>
  <c r="P80" i="9"/>
  <c r="P79" i="9"/>
  <c r="C19" i="11" s="1"/>
  <c r="P78" i="9"/>
  <c r="P77" i="9"/>
  <c r="P76" i="9"/>
  <c r="P75" i="9"/>
  <c r="C17" i="11" s="1"/>
  <c r="P74" i="9"/>
  <c r="P73" i="9"/>
  <c r="P72" i="9"/>
  <c r="C14" i="11" s="1"/>
  <c r="P70" i="9"/>
  <c r="P69" i="9"/>
  <c r="P68" i="9"/>
  <c r="P67" i="9"/>
  <c r="P64" i="9"/>
  <c r="P63" i="9"/>
  <c r="P62" i="9"/>
  <c r="P61" i="9"/>
  <c r="P60" i="9"/>
  <c r="C13" i="11" s="1"/>
  <c r="P59" i="9"/>
  <c r="P58" i="9"/>
  <c r="P57" i="9"/>
  <c r="P56" i="9"/>
  <c r="P55" i="9"/>
  <c r="P54" i="9"/>
  <c r="P53" i="9"/>
  <c r="P52" i="9"/>
  <c r="P51" i="9"/>
  <c r="P50" i="9"/>
  <c r="P49" i="9"/>
  <c r="P48" i="9"/>
  <c r="C9" i="11" s="1"/>
  <c r="P47" i="9"/>
  <c r="P46" i="9"/>
  <c r="M45" i="9"/>
  <c r="L45" i="9"/>
  <c r="K45" i="9"/>
  <c r="J45" i="9"/>
  <c r="P44" i="9"/>
  <c r="O43" i="9"/>
  <c r="N43" i="9"/>
  <c r="M43" i="9"/>
  <c r="J43" i="9"/>
  <c r="P42" i="9"/>
  <c r="O41" i="9"/>
  <c r="L41" i="9"/>
  <c r="K41" i="9"/>
  <c r="J41" i="9"/>
  <c r="P40" i="9"/>
  <c r="O39" i="9"/>
  <c r="M39" i="9"/>
  <c r="L39" i="9"/>
  <c r="K39" i="9"/>
  <c r="P38" i="9"/>
  <c r="P37" i="9"/>
  <c r="P36" i="9"/>
  <c r="P35" i="9"/>
  <c r="P34" i="9"/>
  <c r="P33" i="9"/>
  <c r="P32" i="9"/>
  <c r="P31" i="9"/>
  <c r="P30" i="9"/>
  <c r="P29" i="9"/>
  <c r="P28" i="9"/>
  <c r="P27" i="9"/>
  <c r="P26" i="9"/>
  <c r="P25" i="9"/>
  <c r="P24" i="9"/>
  <c r="P23" i="9"/>
  <c r="P22" i="9"/>
  <c r="P21" i="9"/>
  <c r="P20" i="9"/>
  <c r="P19" i="9"/>
  <c r="P18" i="9"/>
  <c r="P17" i="9"/>
  <c r="P16" i="9"/>
  <c r="P14" i="9"/>
  <c r="P13" i="9"/>
  <c r="P12" i="9"/>
  <c r="P11" i="9"/>
  <c r="C6" i="11" s="1"/>
  <c r="P10" i="9"/>
  <c r="P9" i="9"/>
  <c r="P8" i="9"/>
  <c r="P7" i="9"/>
  <c r="P6" i="9"/>
  <c r="P5" i="9"/>
  <c r="P4" i="9"/>
  <c r="P3" i="9"/>
  <c r="P2" i="9"/>
  <c r="C2" i="11" s="1"/>
  <c r="Q125" i="8"/>
  <c r="Q124" i="8"/>
  <c r="Q123" i="8"/>
  <c r="E33" i="2" s="1"/>
  <c r="Q122" i="8"/>
  <c r="Q121" i="8"/>
  <c r="Q120" i="8"/>
  <c r="Q119" i="8"/>
  <c r="Q118" i="8"/>
  <c r="Q117" i="8"/>
  <c r="Q116" i="8"/>
  <c r="Q115" i="8"/>
  <c r="E30" i="2" s="1"/>
  <c r="Q114" i="8"/>
  <c r="Q113" i="8"/>
  <c r="Q112" i="8"/>
  <c r="Q111" i="8"/>
  <c r="E29" i="2" s="1"/>
  <c r="Q110" i="8"/>
  <c r="Q109" i="8"/>
  <c r="Q108" i="8"/>
  <c r="Q107" i="8"/>
  <c r="Q106" i="8"/>
  <c r="E28" i="2" s="1"/>
  <c r="Q105" i="8"/>
  <c r="Q104" i="8"/>
  <c r="Q103" i="8"/>
  <c r="E26" i="2" s="1"/>
  <c r="Q102" i="8"/>
  <c r="Q101" i="8"/>
  <c r="Q100" i="8"/>
  <c r="E24" i="2" s="1"/>
  <c r="Q99" i="8"/>
  <c r="Q98" i="8"/>
  <c r="Q97" i="8"/>
  <c r="Q96" i="8"/>
  <c r="Q95" i="8"/>
  <c r="Q94" i="8"/>
  <c r="Q93" i="8"/>
  <c r="Q92" i="8"/>
  <c r="Q91" i="8"/>
  <c r="E21" i="2" s="1"/>
  <c r="Q90" i="8"/>
  <c r="Q86" i="8"/>
  <c r="Q85" i="8"/>
  <c r="Q84" i="8"/>
  <c r="E20" i="2" s="1"/>
  <c r="Q83" i="8"/>
  <c r="Q82" i="8"/>
  <c r="Q81" i="8"/>
  <c r="Q80" i="8"/>
  <c r="Q79" i="8"/>
  <c r="E19" i="2" s="1"/>
  <c r="Q78" i="8"/>
  <c r="Q77" i="8"/>
  <c r="Q76" i="8"/>
  <c r="E17" i="2" s="1"/>
  <c r="Q75" i="8"/>
  <c r="Q74" i="8"/>
  <c r="Q73" i="8"/>
  <c r="E16" i="2" s="1"/>
  <c r="Q72" i="8"/>
  <c r="Q71" i="8"/>
  <c r="Q70" i="8"/>
  <c r="Q69" i="8"/>
  <c r="Q68" i="8"/>
  <c r="Q67" i="8"/>
  <c r="Q66" i="8"/>
  <c r="Q64" i="8"/>
  <c r="Q63" i="8"/>
  <c r="Q62" i="8"/>
  <c r="Q61" i="8"/>
  <c r="Q60" i="8"/>
  <c r="Q59" i="8"/>
  <c r="E13" i="2" s="1"/>
  <c r="Q58" i="8"/>
  <c r="Q57" i="8"/>
  <c r="Q56" i="8"/>
  <c r="Q55" i="8"/>
  <c r="Q54" i="8"/>
  <c r="Q53" i="8"/>
  <c r="Q52" i="8"/>
  <c r="Q50" i="8"/>
  <c r="Q49" i="8"/>
  <c r="Q48" i="8"/>
  <c r="Q47" i="8"/>
  <c r="Q46" i="8"/>
  <c r="E9" i="2" s="1"/>
  <c r="Q45" i="8"/>
  <c r="Q44" i="8"/>
  <c r="Q43" i="8"/>
  <c r="Q42" i="8"/>
  <c r="Q41" i="8"/>
  <c r="Q40" i="8"/>
  <c r="Q39" i="8"/>
  <c r="Q38" i="8"/>
  <c r="E7" i="2" s="1"/>
  <c r="Q37" i="8"/>
  <c r="Q36" i="8"/>
  <c r="Q35" i="8"/>
  <c r="Q34" i="8"/>
  <c r="R115" i="2" s="1"/>
  <c r="T115" i="2" s="1"/>
  <c r="U115" i="2" s="1"/>
  <c r="Q33" i="8"/>
  <c r="Q32" i="8"/>
  <c r="Q31" i="8"/>
  <c r="Q30" i="8"/>
  <c r="Q29" i="8"/>
  <c r="Q28" i="8"/>
  <c r="Q27" i="8"/>
  <c r="Q26" i="8"/>
  <c r="Q24" i="8"/>
  <c r="Q23" i="8"/>
  <c r="Q22" i="8"/>
  <c r="Q21" i="8"/>
  <c r="Q20" i="8"/>
  <c r="Q19" i="8"/>
  <c r="Q18" i="8"/>
  <c r="Q17" i="8"/>
  <c r="Q16" i="8"/>
  <c r="Q15" i="8"/>
  <c r="Q14" i="8"/>
  <c r="Q13" i="8"/>
  <c r="Q12" i="8"/>
  <c r="Q11" i="8"/>
  <c r="Q10" i="8"/>
  <c r="Q9" i="8"/>
  <c r="Q8" i="8"/>
  <c r="Q7" i="8"/>
  <c r="Q6" i="8"/>
  <c r="Q5" i="8"/>
  <c r="Q4" i="8"/>
  <c r="E4" i="2" s="1"/>
  <c r="Q3" i="8"/>
  <c r="Q2" i="8"/>
  <c r="Q125" i="7"/>
  <c r="D33" i="2" s="1"/>
  <c r="Q124" i="7"/>
  <c r="Q123" i="7"/>
  <c r="Q122" i="7"/>
  <c r="Q121" i="7"/>
  <c r="Q120" i="7"/>
  <c r="Q119" i="7"/>
  <c r="Q118" i="7"/>
  <c r="Q117" i="7"/>
  <c r="Q116" i="7"/>
  <c r="D30" i="2" s="1"/>
  <c r="Q115" i="7"/>
  <c r="Q114" i="7"/>
  <c r="Q113" i="7"/>
  <c r="Q112" i="7"/>
  <c r="Q111" i="7"/>
  <c r="Q110" i="7"/>
  <c r="Q109" i="7"/>
  <c r="Q108" i="7"/>
  <c r="Q107" i="7"/>
  <c r="Q106" i="7"/>
  <c r="Q105" i="7"/>
  <c r="Q104" i="7"/>
  <c r="D27" i="2" s="1"/>
  <c r="Q103" i="7"/>
  <c r="Q102" i="7"/>
  <c r="Q101" i="7"/>
  <c r="D24" i="2" s="1"/>
  <c r="Q100" i="7"/>
  <c r="Q99" i="7"/>
  <c r="Q98" i="7"/>
  <c r="Q97" i="7"/>
  <c r="Q96" i="7"/>
  <c r="Q95" i="7"/>
  <c r="Q94" i="7"/>
  <c r="Q93" i="7"/>
  <c r="Q92" i="7"/>
  <c r="Q91" i="7"/>
  <c r="Q90" i="7"/>
  <c r="D21" i="2" s="1"/>
  <c r="Q89" i="7"/>
  <c r="Q88" i="7"/>
  <c r="Q87" i="7"/>
  <c r="Q86" i="7"/>
  <c r="Q85" i="7"/>
  <c r="D20" i="2" s="1"/>
  <c r="Q84" i="7"/>
  <c r="Q83" i="7"/>
  <c r="Q82" i="7"/>
  <c r="Q81" i="7"/>
  <c r="Q80" i="7"/>
  <c r="D18" i="2" s="1"/>
  <c r="Q79" i="7"/>
  <c r="Q77" i="7"/>
  <c r="Q76" i="7"/>
  <c r="D17" i="2" s="1"/>
  <c r="Q74" i="7"/>
  <c r="Q73" i="7"/>
  <c r="Q72" i="7"/>
  <c r="Q71" i="7"/>
  <c r="Q70" i="7"/>
  <c r="Q69" i="7"/>
  <c r="Q68" i="7"/>
  <c r="Q67" i="7"/>
  <c r="Q66" i="7"/>
  <c r="Q65" i="7"/>
  <c r="Q64" i="7"/>
  <c r="Q63" i="7"/>
  <c r="Q62" i="7"/>
  <c r="Q61" i="7"/>
  <c r="Q60" i="7"/>
  <c r="Q59" i="7"/>
  <c r="D13" i="2" s="1"/>
  <c r="Q58" i="7"/>
  <c r="Q57" i="7"/>
  <c r="Q56" i="7"/>
  <c r="Q55" i="7"/>
  <c r="Q54" i="7"/>
  <c r="M112" i="2" s="1"/>
  <c r="O112" i="2" s="1"/>
  <c r="P112" i="2" s="1"/>
  <c r="Q53" i="7"/>
  <c r="Q52" i="7"/>
  <c r="Q51" i="7"/>
  <c r="Q50" i="7"/>
  <c r="Q49" i="7"/>
  <c r="Q48" i="7"/>
  <c r="Q47" i="7"/>
  <c r="D9" i="2" s="1"/>
  <c r="Q46" i="7"/>
  <c r="Q45" i="7"/>
  <c r="Q44" i="7"/>
  <c r="Q43" i="7"/>
  <c r="Q42" i="7"/>
  <c r="Q41" i="7"/>
  <c r="Q39" i="7"/>
  <c r="Q37" i="7"/>
  <c r="Q36" i="7"/>
  <c r="Q35" i="7"/>
  <c r="Q34" i="7"/>
  <c r="Q33" i="7"/>
  <c r="Q32" i="7"/>
  <c r="Q31" i="7"/>
  <c r="Q30" i="7"/>
  <c r="Q29" i="7"/>
  <c r="Q28" i="7"/>
  <c r="Q27" i="7"/>
  <c r="Q26" i="7"/>
  <c r="Q25" i="7"/>
  <c r="M115" i="2" s="1"/>
  <c r="O115" i="2" s="1"/>
  <c r="P115" i="2" s="1"/>
  <c r="Q24" i="7"/>
  <c r="Q23" i="7"/>
  <c r="Q22" i="7"/>
  <c r="Q21" i="7"/>
  <c r="Q20" i="7"/>
  <c r="Q19" i="7"/>
  <c r="Q18" i="7"/>
  <c r="Q17" i="7"/>
  <c r="Q16" i="7"/>
  <c r="Q15" i="7"/>
  <c r="Q14" i="7"/>
  <c r="Q13" i="7"/>
  <c r="Q12" i="7"/>
  <c r="Q11" i="7"/>
  <c r="Q10" i="7"/>
  <c r="Q9" i="7"/>
  <c r="Q8" i="7"/>
  <c r="Q7" i="7"/>
  <c r="Q6" i="7"/>
  <c r="Q5" i="7"/>
  <c r="Q4" i="7"/>
  <c r="D4" i="2" s="1"/>
  <c r="Q3" i="7"/>
  <c r="Q2" i="7"/>
  <c r="Q125" i="6"/>
  <c r="Q124" i="6"/>
  <c r="Q123" i="6"/>
  <c r="Q122" i="6"/>
  <c r="Q121" i="6"/>
  <c r="Q120" i="6"/>
  <c r="Q118" i="6"/>
  <c r="Q117" i="6"/>
  <c r="Q116" i="6"/>
  <c r="Q115" i="6"/>
  <c r="C30" i="2" s="1"/>
  <c r="Q114" i="6"/>
  <c r="Q113" i="6"/>
  <c r="Q112" i="6"/>
  <c r="Q111" i="6"/>
  <c r="Q110" i="6"/>
  <c r="Q109" i="6"/>
  <c r="C29" i="2" s="1"/>
  <c r="Q108" i="6"/>
  <c r="Q107" i="6"/>
  <c r="Q106" i="6"/>
  <c r="Q105" i="6"/>
  <c r="Q104" i="6"/>
  <c r="Q103" i="6"/>
  <c r="C27" i="2" s="1"/>
  <c r="Q102" i="6"/>
  <c r="Q100" i="6"/>
  <c r="Q99" i="6"/>
  <c r="Q98" i="6"/>
  <c r="Q97" i="6"/>
  <c r="Q96" i="6"/>
  <c r="Q95" i="6"/>
  <c r="Q94" i="6"/>
  <c r="Q93" i="6"/>
  <c r="Q92" i="6"/>
  <c r="Q89" i="6"/>
  <c r="Q88" i="6"/>
  <c r="Q87" i="6"/>
  <c r="Q86" i="6"/>
  <c r="Q85" i="6"/>
  <c r="Q84" i="6"/>
  <c r="Q83" i="6"/>
  <c r="Q82" i="6"/>
  <c r="Q81" i="6"/>
  <c r="Q80" i="6"/>
  <c r="Q79" i="6"/>
  <c r="Q78" i="6"/>
  <c r="Q77" i="6"/>
  <c r="Q76" i="6"/>
  <c r="Q75" i="6"/>
  <c r="Q74" i="6"/>
  <c r="Q73" i="6"/>
  <c r="Q72" i="6"/>
  <c r="C15" i="2" s="1"/>
  <c r="Q70" i="6"/>
  <c r="Q69" i="6"/>
  <c r="Q68" i="6"/>
  <c r="Q67" i="6"/>
  <c r="Q64" i="6"/>
  <c r="Q63" i="6"/>
  <c r="Q62" i="6"/>
  <c r="Q61" i="6"/>
  <c r="Q60" i="6"/>
  <c r="Q59" i="6"/>
  <c r="Q58" i="6"/>
  <c r="Q57" i="6"/>
  <c r="Q56" i="6"/>
  <c r="Q55" i="6"/>
  <c r="Q54" i="6"/>
  <c r="Q53" i="6"/>
  <c r="Q52" i="6"/>
  <c r="Q51" i="6"/>
  <c r="Q50" i="6"/>
  <c r="Q49" i="6"/>
  <c r="Q48" i="6"/>
  <c r="Q47" i="6"/>
  <c r="Q46" i="6"/>
  <c r="C9" i="2" s="1"/>
  <c r="Q45" i="6"/>
  <c r="Q44" i="6"/>
  <c r="Q43" i="6"/>
  <c r="Q42" i="6"/>
  <c r="C8" i="2" s="1"/>
  <c r="Q41" i="6"/>
  <c r="Q40" i="6"/>
  <c r="Q39" i="6"/>
  <c r="Q38" i="6"/>
  <c r="Q37" i="6"/>
  <c r="Q36" i="6"/>
  <c r="Q35" i="6"/>
  <c r="Q34" i="6"/>
  <c r="Q33" i="6"/>
  <c r="Q32" i="6"/>
  <c r="Q31" i="6"/>
  <c r="Q30" i="6"/>
  <c r="Q29" i="6"/>
  <c r="Q28" i="6"/>
  <c r="Q27" i="6"/>
  <c r="Q26" i="6"/>
  <c r="Q25" i="6"/>
  <c r="Q24" i="6"/>
  <c r="Q23" i="6"/>
  <c r="Q22" i="6"/>
  <c r="Q21" i="6"/>
  <c r="Q20" i="6"/>
  <c r="Q19" i="6"/>
  <c r="Q18" i="6"/>
  <c r="Q17" i="6"/>
  <c r="Q16" i="6"/>
  <c r="Q14" i="6"/>
  <c r="Q13" i="6"/>
  <c r="Q12" i="6"/>
  <c r="Q11" i="6"/>
  <c r="Q10" i="6"/>
  <c r="Q9" i="6"/>
  <c r="Q8" i="6"/>
  <c r="Q7" i="6"/>
  <c r="Q6" i="6"/>
  <c r="Q5" i="6"/>
  <c r="Q4" i="6"/>
  <c r="Q3" i="6"/>
  <c r="C3" i="2" s="1"/>
  <c r="Q2" i="6"/>
  <c r="O118" i="5"/>
  <c r="N118" i="5"/>
  <c r="M118" i="5"/>
  <c r="L118" i="5"/>
  <c r="K118" i="5"/>
  <c r="O117" i="5"/>
  <c r="P117" i="5" s="1"/>
  <c r="N117" i="5"/>
  <c r="M117" i="5"/>
  <c r="L117" i="5"/>
  <c r="J117" i="5"/>
  <c r="M116" i="5"/>
  <c r="L116" i="5"/>
  <c r="K116" i="5"/>
  <c r="J116" i="5"/>
  <c r="P115" i="5"/>
  <c r="P114" i="5"/>
  <c r="P113" i="5"/>
  <c r="N112" i="5"/>
  <c r="M112" i="5"/>
  <c r="L112" i="5"/>
  <c r="J112" i="5"/>
  <c r="P112" i="5" s="1"/>
  <c r="O111" i="5"/>
  <c r="N111" i="5"/>
  <c r="L111" i="5"/>
  <c r="K111" i="5"/>
  <c r="P110" i="5"/>
  <c r="P109" i="5"/>
  <c r="P108" i="5"/>
  <c r="B30" i="11" s="1"/>
  <c r="P107" i="5"/>
  <c r="P106" i="5"/>
  <c r="P105" i="5"/>
  <c r="P104" i="5"/>
  <c r="B29" i="11" s="1"/>
  <c r="P103" i="5"/>
  <c r="P102" i="5"/>
  <c r="P101" i="5"/>
  <c r="P100" i="5"/>
  <c r="B28" i="11" s="1"/>
  <c r="P99" i="5"/>
  <c r="B26" i="11" s="1"/>
  <c r="P98" i="5"/>
  <c r="B27" i="11" s="1"/>
  <c r="P97" i="5"/>
  <c r="B25" i="11" s="1"/>
  <c r="P96" i="5"/>
  <c r="O95" i="5"/>
  <c r="N95" i="5"/>
  <c r="M95" i="5"/>
  <c r="L95" i="5"/>
  <c r="K95" i="5"/>
  <c r="J95" i="5"/>
  <c r="P95" i="5" s="1"/>
  <c r="P94" i="5"/>
  <c r="B24" i="11" s="1"/>
  <c r="M93" i="5"/>
  <c r="L93" i="5"/>
  <c r="K93" i="5"/>
  <c r="J93" i="5"/>
  <c r="P93" i="5" s="1"/>
  <c r="P92" i="5"/>
  <c r="O91" i="5"/>
  <c r="N91" i="5"/>
  <c r="K91" i="5"/>
  <c r="J91" i="5"/>
  <c r="P90" i="5"/>
  <c r="P89" i="5"/>
  <c r="P88" i="5"/>
  <c r="O86" i="5"/>
  <c r="N86" i="5"/>
  <c r="K86" i="5"/>
  <c r="J86" i="5"/>
  <c r="O84" i="5"/>
  <c r="N84" i="5"/>
  <c r="L84" i="5"/>
  <c r="K84" i="5"/>
  <c r="J84" i="5"/>
  <c r="P84" i="5" s="1"/>
  <c r="P83" i="5"/>
  <c r="P82" i="5"/>
  <c r="P81" i="5"/>
  <c r="P80" i="5"/>
  <c r="P79" i="5"/>
  <c r="P78" i="5"/>
  <c r="B19" i="11" s="1"/>
  <c r="P77" i="5"/>
  <c r="P76" i="5"/>
  <c r="B17" i="11" s="1"/>
  <c r="P75" i="5"/>
  <c r="P74" i="5"/>
  <c r="P73" i="5"/>
  <c r="B16" i="11" s="1"/>
  <c r="P72" i="5"/>
  <c r="P70" i="5"/>
  <c r="P69" i="5"/>
  <c r="P68" i="5"/>
  <c r="P67" i="5"/>
  <c r="P64" i="5"/>
  <c r="P63" i="5"/>
  <c r="P62" i="5"/>
  <c r="P61" i="5"/>
  <c r="P60" i="5"/>
  <c r="P59" i="5"/>
  <c r="B13" i="11" s="1"/>
  <c r="P58" i="5"/>
  <c r="P57" i="5"/>
  <c r="B12" i="11" s="1"/>
  <c r="P54" i="5"/>
  <c r="P53" i="5"/>
  <c r="P52" i="5"/>
  <c r="B10" i="11" s="1"/>
  <c r="P51" i="5"/>
  <c r="P50" i="5"/>
  <c r="P49" i="5"/>
  <c r="P48" i="5"/>
  <c r="P47" i="5"/>
  <c r="P46" i="5"/>
  <c r="B9" i="11" s="1"/>
  <c r="O45" i="5"/>
  <c r="N45" i="5"/>
  <c r="L45" i="5"/>
  <c r="K45" i="5"/>
  <c r="P44" i="5"/>
  <c r="N43" i="5"/>
  <c r="M43" i="5"/>
  <c r="L43" i="5"/>
  <c r="K43" i="5"/>
  <c r="J43" i="5"/>
  <c r="P42" i="5"/>
  <c r="O41" i="5"/>
  <c r="N41" i="5"/>
  <c r="K41" i="5"/>
  <c r="J41" i="5"/>
  <c r="P40" i="5"/>
  <c r="O39" i="5"/>
  <c r="N39" i="5"/>
  <c r="L39" i="5"/>
  <c r="K39" i="5"/>
  <c r="P38" i="5"/>
  <c r="P37" i="5"/>
  <c r="P36" i="5"/>
  <c r="P35" i="5"/>
  <c r="P34" i="5"/>
  <c r="P33" i="5"/>
  <c r="P32" i="5"/>
  <c r="P31" i="5"/>
  <c r="P30" i="5"/>
  <c r="P29" i="5"/>
  <c r="P28" i="5"/>
  <c r="P27" i="5"/>
  <c r="P26" i="5"/>
  <c r="P24" i="5"/>
  <c r="P23" i="5"/>
  <c r="P22" i="5"/>
  <c r="P21" i="5"/>
  <c r="P20" i="5"/>
  <c r="P19" i="5"/>
  <c r="P18" i="5"/>
  <c r="P17" i="5"/>
  <c r="P10" i="5"/>
  <c r="P9" i="5"/>
  <c r="P8" i="5"/>
  <c r="P7" i="5"/>
  <c r="P6" i="5"/>
  <c r="B6" i="11" s="1"/>
  <c r="P5" i="5"/>
  <c r="P4" i="5"/>
  <c r="B2" i="11" s="1"/>
  <c r="P3" i="5"/>
  <c r="P2" i="5"/>
  <c r="Q125" i="4"/>
  <c r="Q124" i="4"/>
  <c r="B33" i="2" s="1"/>
  <c r="Q123" i="4"/>
  <c r="Q122" i="4"/>
  <c r="Q121" i="4"/>
  <c r="Q120" i="4"/>
  <c r="Q119" i="4"/>
  <c r="Q118" i="4"/>
  <c r="Q117" i="4"/>
  <c r="Q116" i="4"/>
  <c r="B30" i="2" s="1"/>
  <c r="Q115" i="4"/>
  <c r="Q114" i="4"/>
  <c r="Q113" i="4"/>
  <c r="Q112" i="4"/>
  <c r="Q111" i="4"/>
  <c r="Q110" i="4"/>
  <c r="Q109" i="4"/>
  <c r="Q104" i="4"/>
  <c r="Q103" i="4"/>
  <c r="B27" i="2" s="1"/>
  <c r="Q102" i="4"/>
  <c r="Q101" i="4"/>
  <c r="Q100" i="4"/>
  <c r="B24" i="2" s="1"/>
  <c r="Q98" i="4"/>
  <c r="Q97" i="4"/>
  <c r="Q96" i="4"/>
  <c r="Q95" i="4"/>
  <c r="B21" i="2" s="1"/>
  <c r="Q94" i="4"/>
  <c r="Q92" i="4"/>
  <c r="Q90" i="4"/>
  <c r="Q89" i="4"/>
  <c r="Q88" i="4"/>
  <c r="Q87" i="4"/>
  <c r="Q86" i="4"/>
  <c r="Q85" i="4"/>
  <c r="Q84" i="4"/>
  <c r="Q83" i="4"/>
  <c r="Q82" i="4"/>
  <c r="Q81" i="4"/>
  <c r="B18" i="2" s="1"/>
  <c r="Q80" i="4"/>
  <c r="Q79" i="4"/>
  <c r="Q78" i="4"/>
  <c r="Q77" i="4"/>
  <c r="Q76" i="4"/>
  <c r="Q75" i="4"/>
  <c r="Q74" i="4"/>
  <c r="Q73" i="4"/>
  <c r="Q72" i="4"/>
  <c r="Q70" i="4"/>
  <c r="Q69" i="4"/>
  <c r="Q68" i="4"/>
  <c r="B13" i="2" s="1"/>
  <c r="Q67" i="4"/>
  <c r="Q64" i="4"/>
  <c r="Q63" i="4"/>
  <c r="Q62" i="4"/>
  <c r="Q61" i="4"/>
  <c r="Q60" i="4"/>
  <c r="Q59" i="4"/>
  <c r="Q58" i="4"/>
  <c r="B12" i="2" s="1"/>
  <c r="Q57" i="4"/>
  <c r="Q55" i="4"/>
  <c r="Q54" i="4"/>
  <c r="Q53" i="4"/>
  <c r="B11" i="2" s="1"/>
  <c r="Q52" i="4"/>
  <c r="Q51" i="4"/>
  <c r="Q50" i="4"/>
  <c r="Q49" i="4"/>
  <c r="Q47" i="4"/>
  <c r="B9" i="2" s="1"/>
  <c r="Q46" i="4"/>
  <c r="Q45" i="4"/>
  <c r="Q44" i="4"/>
  <c r="Q43" i="4"/>
  <c r="Q42" i="4"/>
  <c r="Q41" i="4"/>
  <c r="Q37" i="4"/>
  <c r="Q36" i="4"/>
  <c r="Q35" i="4"/>
  <c r="Q34" i="4"/>
  <c r="Q33" i="4"/>
  <c r="Q32" i="4"/>
  <c r="Q31" i="4"/>
  <c r="Q30" i="4"/>
  <c r="Q29" i="4"/>
  <c r="Q28" i="4"/>
  <c r="Q27" i="4"/>
  <c r="Q26" i="4"/>
  <c r="Q25" i="4"/>
  <c r="C115" i="2" s="1"/>
  <c r="E115" i="2" s="1"/>
  <c r="F115" i="2" s="1"/>
  <c r="Q24" i="4"/>
  <c r="Q23" i="4"/>
  <c r="Q22" i="4"/>
  <c r="Q21" i="4"/>
  <c r="Q20" i="4"/>
  <c r="Q19" i="4"/>
  <c r="Q17" i="4"/>
  <c r="Q10" i="4"/>
  <c r="C114" i="2" s="1"/>
  <c r="E114" i="2" s="1"/>
  <c r="F114" i="2" s="1"/>
  <c r="Q9" i="4"/>
  <c r="Q8" i="4"/>
  <c r="Q7" i="4"/>
  <c r="Q6" i="4"/>
  <c r="Q5" i="4"/>
  <c r="Q4" i="4"/>
  <c r="Q3" i="4"/>
  <c r="Q2" i="4"/>
  <c r="D225" i="2"/>
  <c r="D224" i="2"/>
  <c r="D223" i="2"/>
  <c r="D222" i="2"/>
  <c r="Q115" i="2"/>
  <c r="L115" i="2"/>
  <c r="G115" i="2"/>
  <c r="B115" i="2"/>
  <c r="Q114" i="2"/>
  <c r="L114" i="2"/>
  <c r="G114" i="2"/>
  <c r="B114" i="2"/>
  <c r="R113" i="2"/>
  <c r="T113" i="2" s="1"/>
  <c r="U113" i="2" s="1"/>
  <c r="Q113" i="2"/>
  <c r="L113" i="2"/>
  <c r="G113" i="2"/>
  <c r="C113" i="2"/>
  <c r="E113" i="2" s="1"/>
  <c r="F113" i="2" s="1"/>
  <c r="B113" i="2"/>
  <c r="R112" i="2"/>
  <c r="T112" i="2" s="1"/>
  <c r="Q112" i="2"/>
  <c r="L112" i="2"/>
  <c r="G112" i="2"/>
  <c r="C112" i="2"/>
  <c r="E112" i="2" s="1"/>
  <c r="F112" i="2" s="1"/>
  <c r="B112" i="2"/>
  <c r="Q111" i="2"/>
  <c r="L111" i="2"/>
  <c r="G111" i="2"/>
  <c r="B111" i="2"/>
  <c r="P89" i="2"/>
  <c r="O89" i="2"/>
  <c r="M89" i="2"/>
  <c r="J89" i="2"/>
  <c r="G89" i="2"/>
  <c r="D89" i="2"/>
  <c r="P88" i="2"/>
  <c r="O88" i="2"/>
  <c r="M88" i="2"/>
  <c r="J88" i="2"/>
  <c r="G88" i="2"/>
  <c r="D88" i="2"/>
  <c r="P87" i="2"/>
  <c r="O87" i="2"/>
  <c r="M87" i="2"/>
  <c r="J87" i="2"/>
  <c r="G87" i="2"/>
  <c r="D87" i="2"/>
  <c r="P86" i="2"/>
  <c r="O86" i="2"/>
  <c r="M86" i="2"/>
  <c r="J86" i="2"/>
  <c r="G86" i="2"/>
  <c r="D86" i="2"/>
  <c r="P85" i="2"/>
  <c r="O85" i="2"/>
  <c r="M85" i="2"/>
  <c r="J85" i="2"/>
  <c r="G85" i="2"/>
  <c r="D85" i="2"/>
  <c r="P84" i="2"/>
  <c r="O84" i="2"/>
  <c r="M84" i="2"/>
  <c r="J84" i="2"/>
  <c r="G84" i="2"/>
  <c r="D84" i="2"/>
  <c r="P83" i="2"/>
  <c r="O83" i="2"/>
  <c r="M83" i="2"/>
  <c r="J83" i="2"/>
  <c r="G83" i="2"/>
  <c r="D83" i="2"/>
  <c r="P82" i="2"/>
  <c r="O82" i="2"/>
  <c r="M82" i="2"/>
  <c r="J82" i="2"/>
  <c r="G82" i="2"/>
  <c r="D82" i="2"/>
  <c r="P81" i="2"/>
  <c r="O81" i="2"/>
  <c r="M81" i="2"/>
  <c r="J81" i="2"/>
  <c r="G81" i="2"/>
  <c r="D81" i="2"/>
  <c r="P80" i="2"/>
  <c r="O80" i="2"/>
  <c r="M80" i="2"/>
  <c r="J80" i="2"/>
  <c r="G80" i="2"/>
  <c r="D80" i="2"/>
  <c r="P79" i="2"/>
  <c r="O79" i="2"/>
  <c r="M79" i="2"/>
  <c r="J79" i="2"/>
  <c r="G79" i="2"/>
  <c r="D79" i="2"/>
  <c r="P78" i="2"/>
  <c r="O78" i="2"/>
  <c r="M78" i="2"/>
  <c r="J78" i="2"/>
  <c r="G78" i="2"/>
  <c r="D78" i="2"/>
  <c r="P77" i="2"/>
  <c r="O77" i="2"/>
  <c r="M77" i="2"/>
  <c r="J77" i="2"/>
  <c r="G77" i="2"/>
  <c r="D77" i="2"/>
  <c r="P76" i="2"/>
  <c r="O76" i="2"/>
  <c r="M76" i="2"/>
  <c r="J76" i="2"/>
  <c r="G76" i="2"/>
  <c r="D76" i="2"/>
  <c r="P75" i="2"/>
  <c r="O75" i="2"/>
  <c r="M75" i="2"/>
  <c r="J75" i="2"/>
  <c r="G75" i="2"/>
  <c r="D75" i="2"/>
  <c r="P74" i="2"/>
  <c r="O74" i="2"/>
  <c r="M74" i="2"/>
  <c r="J74" i="2"/>
  <c r="G74" i="2"/>
  <c r="D74" i="2"/>
  <c r="P73" i="2"/>
  <c r="O73" i="2"/>
  <c r="M73" i="2"/>
  <c r="J73" i="2"/>
  <c r="G73" i="2"/>
  <c r="D73" i="2"/>
  <c r="P72" i="2"/>
  <c r="O72" i="2"/>
  <c r="M72" i="2"/>
  <c r="J72" i="2"/>
  <c r="G72" i="2"/>
  <c r="D72" i="2"/>
  <c r="P71" i="2"/>
  <c r="O71" i="2"/>
  <c r="M71" i="2"/>
  <c r="J71" i="2"/>
  <c r="G71" i="2"/>
  <c r="D71" i="2"/>
  <c r="P70" i="2"/>
  <c r="O70" i="2"/>
  <c r="M70" i="2"/>
  <c r="J70" i="2"/>
  <c r="G70" i="2"/>
  <c r="D70" i="2"/>
  <c r="P69" i="2"/>
  <c r="O69" i="2"/>
  <c r="M69" i="2"/>
  <c r="J69" i="2"/>
  <c r="G69" i="2"/>
  <c r="D69" i="2"/>
  <c r="P68" i="2"/>
  <c r="O68" i="2"/>
  <c r="M68" i="2"/>
  <c r="J68" i="2"/>
  <c r="G68" i="2"/>
  <c r="D68" i="2"/>
  <c r="P67" i="2"/>
  <c r="O67" i="2"/>
  <c r="M67" i="2"/>
  <c r="J67" i="2"/>
  <c r="G67" i="2"/>
  <c r="D67" i="2"/>
  <c r="P66" i="2"/>
  <c r="O66" i="2"/>
  <c r="M66" i="2"/>
  <c r="J66" i="2"/>
  <c r="G66" i="2"/>
  <c r="D66" i="2"/>
  <c r="P65" i="2"/>
  <c r="O65" i="2"/>
  <c r="M65" i="2"/>
  <c r="J65" i="2"/>
  <c r="G65" i="2"/>
  <c r="D65" i="2"/>
  <c r="P64" i="2"/>
  <c r="O64" i="2"/>
  <c r="M64" i="2"/>
  <c r="J64" i="2"/>
  <c r="G64" i="2"/>
  <c r="D64" i="2"/>
  <c r="P63" i="2"/>
  <c r="O63" i="2"/>
  <c r="M63" i="2"/>
  <c r="J63" i="2"/>
  <c r="G63" i="2"/>
  <c r="D63" i="2"/>
  <c r="P62" i="2"/>
  <c r="O62" i="2"/>
  <c r="M62" i="2"/>
  <c r="J62" i="2"/>
  <c r="G62" i="2"/>
  <c r="D62" i="2"/>
  <c r="P61" i="2"/>
  <c r="O61" i="2"/>
  <c r="M61" i="2"/>
  <c r="J61" i="2"/>
  <c r="G61" i="2"/>
  <c r="D61" i="2"/>
  <c r="P60" i="2"/>
  <c r="O60" i="2"/>
  <c r="M60" i="2"/>
  <c r="J60" i="2"/>
  <c r="G60" i="2"/>
  <c r="D60" i="2"/>
  <c r="P59" i="2"/>
  <c r="O59" i="2"/>
  <c r="M59" i="2"/>
  <c r="J59" i="2"/>
  <c r="G59" i="2"/>
  <c r="D59" i="2"/>
  <c r="P58" i="2"/>
  <c r="O58" i="2"/>
  <c r="M58" i="2"/>
  <c r="J58" i="2"/>
  <c r="G58" i="2"/>
  <c r="D58" i="2"/>
  <c r="E34" i="2"/>
  <c r="D34" i="2"/>
  <c r="C34" i="2"/>
  <c r="B34" i="2"/>
  <c r="E32" i="2"/>
  <c r="B32" i="2"/>
  <c r="D28" i="2"/>
  <c r="B28" i="2"/>
  <c r="E25" i="2"/>
  <c r="D25" i="2"/>
  <c r="C25" i="2"/>
  <c r="B25" i="2"/>
  <c r="C24" i="2"/>
  <c r="B23" i="2"/>
  <c r="C22" i="2"/>
  <c r="B22" i="2"/>
  <c r="B20" i="2"/>
  <c r="B17" i="2"/>
  <c r="D16" i="2"/>
  <c r="B16" i="2"/>
  <c r="B15" i="2"/>
  <c r="B14" i="2"/>
  <c r="E12" i="2"/>
  <c r="D12" i="2"/>
  <c r="E11" i="2"/>
  <c r="D11" i="2"/>
  <c r="B10" i="2"/>
  <c r="E8" i="2"/>
  <c r="D8" i="2"/>
  <c r="B8" i="2"/>
  <c r="D7" i="2"/>
  <c r="B7" i="2"/>
  <c r="B4" i="2"/>
  <c r="E3" i="2"/>
  <c r="D3" i="2"/>
  <c r="B3" i="2"/>
  <c r="E2" i="2"/>
  <c r="D2" i="2"/>
  <c r="B2" i="2"/>
  <c r="C17" i="2" l="1"/>
  <c r="C7" i="2"/>
  <c r="C20" i="2"/>
  <c r="H114" i="2"/>
  <c r="J114" i="2" s="1"/>
  <c r="H115" i="2"/>
  <c r="J115" i="2" s="1"/>
  <c r="K115" i="2" s="1"/>
  <c r="C12" i="2"/>
  <c r="C33" i="2"/>
  <c r="C21" i="2"/>
  <c r="C14" i="2"/>
  <c r="C23" i="2"/>
  <c r="C16" i="2"/>
  <c r="D25" i="21"/>
  <c r="C25" i="25"/>
  <c r="F25" i="25" s="1"/>
  <c r="E10" i="2"/>
  <c r="E31" i="2"/>
  <c r="C5" i="11"/>
  <c r="E13" i="11"/>
  <c r="L86" i="5"/>
  <c r="H41" i="14"/>
  <c r="L91" i="5"/>
  <c r="P91" i="5" s="1"/>
  <c r="H51" i="14"/>
  <c r="H146" i="15"/>
  <c r="P117" i="9" s="1"/>
  <c r="C33" i="11" s="1"/>
  <c r="J117" i="9"/>
  <c r="E49" i="21"/>
  <c r="E6" i="21"/>
  <c r="E5" i="21"/>
  <c r="E11" i="21"/>
  <c r="E10" i="21"/>
  <c r="E19" i="21"/>
  <c r="E18" i="21"/>
  <c r="E23" i="21"/>
  <c r="E22" i="21"/>
  <c r="D49" i="21"/>
  <c r="D6" i="21"/>
  <c r="P116" i="5"/>
  <c r="B19" i="2"/>
  <c r="B31" i="2"/>
  <c r="Q41" i="19"/>
  <c r="C7" i="25" s="1"/>
  <c r="F7" i="25" s="1"/>
  <c r="E13" i="21"/>
  <c r="H13" i="14"/>
  <c r="L41" i="5"/>
  <c r="C31" i="11"/>
  <c r="O43" i="5"/>
  <c r="H20" i="14"/>
  <c r="H77" i="15"/>
  <c r="P92" i="9" s="1"/>
  <c r="J92" i="9"/>
  <c r="B29" i="2"/>
  <c r="B26" i="2"/>
  <c r="C2" i="2"/>
  <c r="C4" i="2"/>
  <c r="C53" i="2"/>
  <c r="M53" i="2" s="1"/>
  <c r="C26" i="2"/>
  <c r="C28" i="2"/>
  <c r="H113" i="2"/>
  <c r="J113" i="2" s="1"/>
  <c r="K113" i="2" s="1"/>
  <c r="C32" i="2"/>
  <c r="C31" i="2"/>
  <c r="D6" i="2"/>
  <c r="D5" i="2"/>
  <c r="M114" i="2"/>
  <c r="O114" i="2" s="1"/>
  <c r="P114" i="2" s="1"/>
  <c r="M111" i="2"/>
  <c r="O111" i="2" s="1"/>
  <c r="P111" i="2" s="1"/>
  <c r="D53" i="2"/>
  <c r="N53" i="2" s="1"/>
  <c r="C8" i="11"/>
  <c r="E53" i="11"/>
  <c r="I97" i="11"/>
  <c r="K97" i="11" s="1"/>
  <c r="K117" i="19"/>
  <c r="B6" i="2"/>
  <c r="C111" i="2"/>
  <c r="E111" i="2" s="1"/>
  <c r="F111" i="2" s="1"/>
  <c r="B5" i="2"/>
  <c r="B52" i="2"/>
  <c r="L52" i="2" s="1"/>
  <c r="C13" i="2"/>
  <c r="H111" i="2"/>
  <c r="J111" i="2" s="1"/>
  <c r="K111" i="2" s="1"/>
  <c r="C18" i="2"/>
  <c r="C19" i="2"/>
  <c r="D23" i="2"/>
  <c r="D22" i="2"/>
  <c r="D26" i="2"/>
  <c r="D29" i="2"/>
  <c r="D32" i="2"/>
  <c r="M113" i="2"/>
  <c r="O113" i="2" s="1"/>
  <c r="P113" i="2" s="1"/>
  <c r="D31" i="2"/>
  <c r="E52" i="2"/>
  <c r="O52" i="2" s="1"/>
  <c r="R114" i="2"/>
  <c r="T114" i="2" s="1"/>
  <c r="U114" i="2" s="1"/>
  <c r="E5" i="2"/>
  <c r="E6" i="2"/>
  <c r="R111" i="2"/>
  <c r="T111" i="2" s="1"/>
  <c r="U111" i="2" s="1"/>
  <c r="E53" i="2"/>
  <c r="O53" i="2" s="1"/>
  <c r="E23" i="2"/>
  <c r="E22" i="2"/>
  <c r="B21" i="11"/>
  <c r="C5" i="2"/>
  <c r="P39" i="5"/>
  <c r="B5" i="11" s="1"/>
  <c r="P111" i="5"/>
  <c r="B32" i="11" s="1"/>
  <c r="H14" i="16"/>
  <c r="H115" i="16"/>
  <c r="F2" i="25"/>
  <c r="B38" i="25"/>
  <c r="L117" i="19"/>
  <c r="C8" i="25"/>
  <c r="F8" i="25" s="1"/>
  <c r="C13" i="25"/>
  <c r="F13" i="25" s="1"/>
  <c r="D10" i="21"/>
  <c r="D17" i="21"/>
  <c r="C17" i="25"/>
  <c r="F17" i="25" s="1"/>
  <c r="D14" i="21"/>
  <c r="P43" i="5"/>
  <c r="U112" i="2"/>
  <c r="P41" i="5"/>
  <c r="B97" i="11" s="1"/>
  <c r="D97" i="11" s="1"/>
  <c r="B14" i="11"/>
  <c r="B15" i="11"/>
  <c r="B96" i="11"/>
  <c r="D96" i="11" s="1"/>
  <c r="E26" i="11"/>
  <c r="E29" i="21"/>
  <c r="P86" i="5"/>
  <c r="B18" i="11" s="1"/>
  <c r="K114" i="2"/>
  <c r="C11" i="2"/>
  <c r="H112" i="2"/>
  <c r="J112" i="2" s="1"/>
  <c r="K112" i="2" s="1"/>
  <c r="C10" i="2"/>
  <c r="D15" i="2"/>
  <c r="D14" i="2"/>
  <c r="E15" i="2"/>
  <c r="E14" i="2"/>
  <c r="C52" i="11"/>
  <c r="B53" i="2"/>
  <c r="L53" i="2" s="1"/>
  <c r="B151" i="14"/>
  <c r="C151" i="14" s="1"/>
  <c r="H11" i="15"/>
  <c r="P39" i="9" s="1"/>
  <c r="C7" i="11" s="1"/>
  <c r="J39" i="9"/>
  <c r="E50" i="21"/>
  <c r="M117" i="19"/>
  <c r="D23" i="21"/>
  <c r="C23" i="25"/>
  <c r="F23" i="25" s="1"/>
  <c r="C22" i="25"/>
  <c r="C10" i="11"/>
  <c r="D26" i="11"/>
  <c r="D28" i="11"/>
  <c r="D52" i="2"/>
  <c r="N52" i="2" s="1"/>
  <c r="C26" i="11"/>
  <c r="B159" i="15"/>
  <c r="C159" i="15" s="1"/>
  <c r="F18" i="25"/>
  <c r="B42" i="25"/>
  <c r="C6" i="2"/>
  <c r="E18" i="2"/>
  <c r="E27" i="2"/>
  <c r="B3" i="11"/>
  <c r="K93" i="19"/>
  <c r="Q93" i="19" s="1"/>
  <c r="D22" i="21" s="1"/>
  <c r="C3" i="23"/>
  <c r="C15" i="23"/>
  <c r="C27" i="23"/>
  <c r="C4" i="23"/>
  <c r="C16" i="23"/>
  <c r="C28" i="23"/>
  <c r="C9" i="25"/>
  <c r="F9" i="25" s="1"/>
  <c r="C14" i="25"/>
  <c r="C5" i="23"/>
  <c r="C17" i="23"/>
  <c r="C20" i="25"/>
  <c r="F20" i="25" s="1"/>
  <c r="C2" i="28"/>
  <c r="C14" i="28"/>
  <c r="C26" i="28"/>
  <c r="D18" i="21"/>
  <c r="D10" i="2"/>
  <c r="D19" i="2"/>
  <c r="J118" i="5"/>
  <c r="P118" i="5" s="1"/>
  <c r="K97" i="9"/>
  <c r="E15" i="11"/>
  <c r="E18" i="11"/>
  <c r="H97" i="11"/>
  <c r="H69" i="14"/>
  <c r="H129" i="14"/>
  <c r="H34" i="15"/>
  <c r="P45" i="9" s="1"/>
  <c r="E97" i="11" s="1"/>
  <c r="G97" i="11" s="1"/>
  <c r="E2" i="21"/>
  <c r="E14" i="21"/>
  <c r="E26" i="21"/>
  <c r="C18" i="23"/>
  <c r="C31" i="25"/>
  <c r="D3" i="11"/>
  <c r="D18" i="11"/>
  <c r="D26" i="21"/>
  <c r="B4" i="11"/>
  <c r="B52" i="11"/>
  <c r="H95" i="15"/>
  <c r="P93" i="9" s="1"/>
  <c r="C23" i="11" s="1"/>
  <c r="C3" i="21"/>
  <c r="C7" i="21"/>
  <c r="C11" i="21"/>
  <c r="C15" i="21"/>
  <c r="C19" i="21"/>
  <c r="C23" i="21"/>
  <c r="C27" i="21"/>
  <c r="C49" i="21"/>
  <c r="C31" i="23"/>
  <c r="C10" i="25"/>
  <c r="C21" i="25"/>
  <c r="F21" i="25" s="1"/>
  <c r="C26" i="25"/>
  <c r="C8" i="23"/>
  <c r="C20" i="23"/>
  <c r="C32" i="23"/>
  <c r="C32" i="25"/>
  <c r="F32" i="25" s="1"/>
  <c r="C10" i="21"/>
  <c r="C52" i="2"/>
  <c r="M52" i="2" s="1"/>
  <c r="D10" i="11"/>
  <c r="D22" i="11"/>
  <c r="D31" i="11"/>
  <c r="D52" i="11"/>
  <c r="E96" i="11"/>
  <c r="G96" i="11" s="1"/>
  <c r="H121" i="14"/>
  <c r="E3" i="21"/>
  <c r="C21" i="23"/>
  <c r="C18" i="28"/>
  <c r="E10" i="11"/>
  <c r="E22" i="11"/>
  <c r="E31" i="11"/>
  <c r="E52" i="11"/>
  <c r="C12" i="21"/>
  <c r="C24" i="21"/>
  <c r="C10" i="23"/>
  <c r="C22" i="23"/>
  <c r="C6" i="25"/>
  <c r="F6" i="25" s="1"/>
  <c r="C33" i="25"/>
  <c r="F33" i="25" s="1"/>
  <c r="D19" i="21"/>
  <c r="H96" i="11"/>
  <c r="H6" i="14"/>
  <c r="H113" i="14"/>
  <c r="D28" i="21"/>
  <c r="D50" i="21"/>
  <c r="J45" i="5"/>
  <c r="P45" i="5" s="1"/>
  <c r="B53" i="11" s="1"/>
  <c r="C11" i="11"/>
  <c r="I96" i="11"/>
  <c r="K96" i="11" s="1"/>
  <c r="K91" i="9"/>
  <c r="C13" i="21"/>
  <c r="C10" i="28"/>
  <c r="C22" i="28"/>
  <c r="B23" i="11" l="1"/>
  <c r="B22" i="11"/>
  <c r="B41" i="25"/>
  <c r="F14" i="25"/>
  <c r="C53" i="11"/>
  <c r="B45" i="25"/>
  <c r="F31" i="25"/>
  <c r="F22" i="25"/>
  <c r="B43" i="25"/>
  <c r="B33" i="11"/>
  <c r="B31" i="11"/>
  <c r="C5" i="25"/>
  <c r="C22" i="11"/>
  <c r="B8" i="11"/>
  <c r="B7" i="11"/>
  <c r="B44" i="25"/>
  <c r="F26" i="25"/>
  <c r="C24" i="25"/>
  <c r="F24" i="25" s="1"/>
  <c r="D24" i="21"/>
  <c r="D5" i="21"/>
  <c r="D7" i="21"/>
  <c r="F10" i="25"/>
  <c r="B40" i="25"/>
  <c r="F5" i="25" l="1"/>
  <c r="B3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R60" authorId="0" shapeId="0" xr:uid="{00000000-0006-0000-0500-000001000000}">
      <text>
        <r>
          <rPr>
            <sz val="10"/>
            <color rgb="FF000000"/>
            <rFont val="Arial"/>
            <scheme val="minor"/>
          </rPr>
          <t>У звітності є ціни з ПДВ та без ПДВ. Вимога "ціни без будь-яких податків і зборів" дискусійна, тому оцінка за вичерпність не знижена
======</t>
        </r>
      </text>
    </comment>
    <comment ref="R62" authorId="0" shapeId="0" xr:uid="{00000000-0006-0000-0500-000002000000}">
      <text>
        <r>
          <rPr>
            <sz val="10"/>
            <color rgb="FF000000"/>
            <rFont val="Arial"/>
            <scheme val="minor"/>
          </rPr>
          <t>Відповідно до Директиви мають бути три категорії цін (без будь-яких податків, без ПДВ, з усіма податками). В наданій статистичній звітності відсутня категорія без будь-яких податків. Ця вимога дискусійна, тому оцінка за вичерпність не 
знижена.
======</t>
        </r>
      </text>
    </comment>
    <comment ref="R79" authorId="0" shapeId="0" xr:uid="{00000000-0006-0000-0500-000003000000}">
      <text>
        <r>
          <rPr>
            <sz val="10"/>
            <color rgb="FF000000"/>
            <rFont val="Arial"/>
            <scheme val="minor"/>
          </rPr>
          <t>Інформація в річному звіті Регулятора - річна періодичність. Оскільки вимоги до періодичності не деталізовані, оцінку за регулярність не знижено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11" authorId="0" shapeId="0" xr:uid="{00000000-0006-0000-0000-000001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Розподіл та транспортування викоремлені в різні індикатори в межах міжнародного Індексу</t>
        </r>
      </text>
    </comment>
    <comment ref="G13" authorId="0" shapeId="0" xr:uid="{00000000-0006-0000-0000-000002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Що робити коли треба  і оператора ПСГ і ГТС?</t>
        </r>
      </text>
    </comment>
    <comment ref="G14" authorId="0" shapeId="0" xr:uid="{00000000-0006-0000-0000-000003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Що робити коли треба  і оператора ПСГ і ГТС?</t>
        </r>
      </text>
    </comment>
    <comment ref="G15" authorId="0" shapeId="0" xr:uid="{00000000-0006-0000-0000-000004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Що робити коли треба  і оператора ПСГ і ГТС?</t>
        </r>
      </text>
    </comment>
    <comment ref="G24" authorId="0" shapeId="0" xr:uid="{00000000-0006-0000-0000-000005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Тут оператор ПСГ має бути.</t>
        </r>
      </text>
    </comment>
    <comment ref="E35" authorId="0" shapeId="0" xr:uid="{00000000-0006-0000-0000-000006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Розподіл та передача в міжнародній версії розділені на два індикатори.</t>
        </r>
      </text>
    </comment>
    <comment ref="D39" authorId="0" shapeId="0" xr:uid="{00000000-0006-0000-0000-000007000000}">
      <text>
        <r>
          <rPr>
            <sz val="10"/>
            <color rgb="FF000000"/>
            <rFont val="Arial"/>
            <scheme val="minor"/>
          </rPr>
          <t xml:space="preserve">[Ланцюжок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Не знайшов відповідник цьому індикатору. </t>
        </r>
      </text>
    </comment>
    <comment ref="G78" authorId="0" shapeId="0" xr:uid="{00000000-0006-0000-0000-000008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Обєднаний індикатор.</t>
        </r>
      </text>
    </comment>
    <comment ref="E93" authorId="0" shapeId="0" xr:uid="{00000000-0006-0000-0000-000009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Ми в цих індикаторах вимагаємо квартальну інформацію. Чи потрібно нам таке ж вимагати від іноземних колег?</t>
        </r>
      </text>
    </comment>
    <comment ref="G103" authorId="0" shapeId="0" xr:uid="{00000000-0006-0000-0000-00000A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Що тут ставити?</t>
        </r>
      </text>
    </comment>
    <comment ref="G105" authorId="0" shapeId="0" xr:uid="{00000000-0006-0000-0000-00000B000000}">
      <text>
        <r>
          <rPr>
            <sz val="10"/>
            <color rgb="FF000000"/>
            <rFont val="Arial"/>
            <scheme val="minor"/>
          </rPr>
          <t xml:space="preserve">[Ланцюжок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Що тут? </t>
        </r>
      </text>
    </comment>
    <comment ref="G111" authorId="0" shapeId="0" xr:uid="{00000000-0006-0000-0000-00000C000000}">
      <text>
        <r>
          <rPr>
            <sz val="10"/>
            <color rgb="FF000000"/>
            <rFont val="Arial"/>
            <scheme val="minor"/>
          </rPr>
          <t xml:space="preserve">[Ланцюжок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Питання: ми тут перейшли до вибірок, бо в нас декілька площадок. Як бути з партнерами? </t>
        </r>
      </text>
    </comment>
    <comment ref="E128" authorId="0" shapeId="0" xr:uid="{00000000-0006-0000-0000-00000D000000}">
      <text>
        <r>
          <rPr>
            <sz val="10"/>
            <color rgb="FF000000"/>
            <rFont val="Arial"/>
            <scheme val="minor"/>
          </rPr>
          <t xml:space="preserve">[Ланцюжок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В українському Індексі є ще окремий індикатор по власне цьому evaluation. Але оно готується у випадку кризи. </t>
        </r>
      </text>
    </comment>
    <comment ref="E132" authorId="0" shapeId="0" xr:uid="{00000000-0006-0000-0000-00000E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Є ще два індикатори про План уснунення недостатності ресурсів та відповідні звіти, але ці положення застосовні, коли в країні є adequacy concern. Тому я пропоную не включати це в Міжнародний Індекс.</t>
        </r>
      </text>
    </comment>
    <comment ref="E142" authorId="0" shapeId="0" xr:uid="{00000000-0006-0000-0000-00000F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Роздвоєний індикатор</t>
        </r>
      </text>
    </comment>
    <comment ref="E143" authorId="0" shapeId="0" xr:uid="{00000000-0006-0000-0000-000010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Роздвоєний індикатор</t>
        </r>
      </text>
    </comment>
    <comment ref="E146" authorId="0" shapeId="0" xr:uid="{00000000-0006-0000-0000-000011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Роздвоєний індикатор</t>
        </r>
      </text>
    </comment>
    <comment ref="E147" authorId="0" shapeId="0" xr:uid="{00000000-0006-0000-0000-000012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Роздвоєний індикатор</t>
        </r>
      </text>
    </comment>
    <comment ref="E148" authorId="0" shapeId="0" xr:uid="{00000000-0006-0000-0000-000013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Новий індикатор</t>
        </r>
      </text>
    </comment>
    <comment ref="G148" authorId="0" shapeId="0" xr:uid="{00000000-0006-0000-0000-000014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Питання розпорядника</t>
        </r>
      </text>
    </comment>
    <comment ref="E149" authorId="0" shapeId="0" xr:uid="{00000000-0006-0000-0000-000015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Новий індикатор</t>
        </r>
      </text>
    </comment>
    <comment ref="G149" authorId="0" shapeId="0" xr:uid="{00000000-0006-0000-0000-000016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Питання розпорядника</t>
        </r>
      </text>
    </comment>
    <comment ref="E172" authorId="0" shapeId="0" xr:uid="{00000000-0006-0000-0000-000017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Тут пільги та субсидії обєднані. В українському Індексу це окремі індикатори.</t>
        </r>
      </text>
    </comment>
    <comment ref="G172" authorId="0" shapeId="0" xr:uid="{00000000-0006-0000-0000-000018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Питання відповідального органу.</t>
        </r>
      </text>
    </comment>
    <comment ref="E175" authorId="0" shapeId="0" xr:uid="{00000000-0006-0000-0000-000019000000}">
      <text>
        <r>
          <rPr>
            <sz val="10"/>
            <color rgb="FF000000"/>
            <rFont val="Arial"/>
            <scheme val="minor"/>
          </rPr>
          <t xml:space="preserve">[Ланцюжок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Спаяний індикатор. В Українському Індексі окремі індикатори по програма фінансування та енергетичним контрактам. </t>
        </r>
      </text>
    </comment>
    <comment ref="G175" authorId="0" shapeId="0" xr:uid="{00000000-0006-0000-0000-00001A000000}">
      <text>
        <r>
          <rPr>
            <sz val="10"/>
            <color rgb="FF000000"/>
            <rFont val="Arial"/>
            <scheme val="minor"/>
          </rPr>
          <t xml:space="preserve">[Ланцюжок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Питання розпорядника. </t>
        </r>
      </text>
    </comment>
    <comment ref="G177" authorId="0" shapeId="0" xr:uid="{00000000-0006-0000-0000-00001B000000}">
      <text>
        <r>
          <rPr>
            <sz val="10"/>
            <color rgb="FF000000"/>
            <rFont val="Arial"/>
            <scheme val="minor"/>
          </rPr>
          <t xml:space="preserve">[Ланцюжок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Питання розпорядника. </t>
        </r>
      </text>
    </comment>
    <comment ref="G197" authorId="0" shapeId="0" xr:uid="{00000000-0006-0000-0000-00001C000000}">
      <text>
        <r>
          <rPr>
            <sz val="10"/>
            <color rgb="FF000000"/>
            <rFont val="Arial"/>
            <scheme val="minor"/>
          </rPr>
          <t xml:space="preserve">[Ланцюжок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Питання розпорядника. </t>
        </r>
      </text>
    </comment>
    <comment ref="G199" authorId="0" shapeId="0" xr:uid="{00000000-0006-0000-0000-00001D000000}">
      <text>
        <r>
          <rPr>
            <sz val="10"/>
            <color rgb="FF000000"/>
            <rFont val="Arial"/>
            <scheme val="minor"/>
          </rPr>
          <t xml:space="preserve">[Ланцюжок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Питання розпорядника. </t>
        </r>
      </text>
    </comment>
    <comment ref="G204" authorId="0" shapeId="0" xr:uid="{00000000-0006-0000-0000-00001E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Питання розпорядника.</t>
        </r>
      </text>
    </comment>
    <comment ref="G205" authorId="0" shapeId="0" xr:uid="{00000000-0006-0000-0000-00001F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Розпорядник</t>
        </r>
      </text>
    </comment>
    <comment ref="G207" authorId="0" shapeId="0" xr:uid="{00000000-0006-0000-0000-000020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Розпорядник?</t>
        </r>
      </text>
    </comment>
    <comment ref="G210" authorId="0" shapeId="0" xr:uid="{00000000-0006-0000-0000-000021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Розпорядник?</t>
        </r>
      </text>
    </comment>
    <comment ref="G211" authorId="0" shapeId="0" xr:uid="{00000000-0006-0000-0000-000022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Розпорядник?</t>
        </r>
      </text>
    </comment>
    <comment ref="G212" authorId="0" shapeId="0" xr:uid="{00000000-0006-0000-0000-000023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Розпорядник?</t>
        </r>
      </text>
    </comment>
    <comment ref="G214" authorId="0" shapeId="0" xr:uid="{00000000-0006-0000-0000-000024000000}">
      <text>
        <r>
          <rPr>
            <sz val="10"/>
            <color rgb="FF000000"/>
            <rFont val="Arial"/>
            <scheme val="minor"/>
          </rPr>
          <t xml:space="preserve">[Ланцюжок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Питання розпорядника. </t>
        </r>
      </text>
    </comment>
    <comment ref="G215" authorId="0" shapeId="0" xr:uid="{00000000-0006-0000-0000-000025000000}">
      <text>
        <r>
          <rPr>
            <sz val="10"/>
            <color rgb="FF000000"/>
            <rFont val="Arial"/>
            <scheme val="minor"/>
          </rPr>
          <t xml:space="preserve">[Ланцюжок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Питання розпорядника.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55" authorId="0" shapeId="0" xr:uid="{00000000-0006-0000-0200-000001000000}">
      <text>
        <r>
          <rPr>
            <sz val="10"/>
            <color rgb="FF000000"/>
            <rFont val="Arial"/>
            <scheme val="minor"/>
          </rPr>
          <t>[Ланцюжок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Ми в цих індикаторах вимагаємо квартальну інформацію. Чи потрібно нам таке ж вимагати від іноземних колег?</t>
        </r>
      </text>
    </comment>
    <comment ref="E75" authorId="0" shapeId="0" xr:uid="{00000000-0006-0000-0200-000003000000}">
      <text>
        <r>
          <rPr>
            <sz val="10"/>
            <color rgb="FF000000"/>
            <rFont val="Arial"/>
            <scheme val="minor"/>
          </rPr>
          <t>Убити.
	-Андрій Урста</t>
        </r>
      </text>
    </comment>
    <comment ref="E78" authorId="0" shapeId="0" xr:uid="{00000000-0006-0000-0200-000002000000}">
      <text>
        <r>
          <rPr>
            <sz val="10"/>
            <color rgb="FF000000"/>
            <rFont val="Arial"/>
            <scheme val="minor"/>
          </rPr>
          <t>Вбити.
	-Андрій Урста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S38" authorId="0" shapeId="0" xr:uid="{00000000-0006-0000-0300-000001000000}">
      <text>
        <r>
          <rPr>
            <sz val="10"/>
            <color rgb="FF000000"/>
            <rFont val="Arial"/>
            <scheme val="minor"/>
          </rPr>
          <t>From GGTC Maia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Q60" authorId="0" shapeId="0" xr:uid="{00000000-0006-0000-0800-000001000000}">
      <text>
        <r>
          <rPr>
            <sz val="10"/>
            <color rgb="FF000000"/>
            <rFont val="Arial"/>
            <scheme val="minor"/>
          </rPr>
          <t>У звітності є ціни з ПДВ та без ПДВ. Вимога "ціни без будь-яких податків і зборів" дискусійна, тому оцінка за вичерпність не знижена
======</t>
        </r>
      </text>
    </comment>
    <comment ref="Q62" authorId="0" shapeId="0" xr:uid="{00000000-0006-0000-0800-000002000000}">
      <text>
        <r>
          <rPr>
            <sz val="10"/>
            <color rgb="FF000000"/>
            <rFont val="Arial"/>
            <scheme val="minor"/>
          </rPr>
          <t>Відповідно до Директиви мають бути три категорії цін (без будь-яких податків, без ПДВ, з усіма податками). В наданій статистичній звітності відсутня категорія без будь-яких податків. Ця вимога дискусійна, тому оцінка за вичерпність не 
знижена.
======</t>
        </r>
      </text>
    </comment>
    <comment ref="Q78" authorId="0" shapeId="0" xr:uid="{00000000-0006-0000-0800-000003000000}">
      <text>
        <r>
          <rPr>
            <sz val="10"/>
            <color rgb="FF000000"/>
            <rFont val="Arial"/>
            <scheme val="minor"/>
          </rPr>
          <t>Інформація в річному звіті Регулятора - річна періодичність. Оскільки вимоги до періодичності не деталізовані, оцінку за регулярність не знижено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Q78" authorId="0" shapeId="0" xr:uid="{00000000-0006-0000-0C00-000001000000}">
      <text>
        <r>
          <rPr>
            <sz val="10"/>
            <color rgb="FF000000"/>
            <rFont val="Arial"/>
            <scheme val="minor"/>
          </rPr>
          <t>Інформація в річному звіті Регулятора - річна періодичність. Оскільки вимоги до періодичності не деталізовані, оцінку за регулярність не знижено
======</t>
        </r>
      </text>
    </comment>
    <comment ref="Q101" authorId="0" shapeId="0" xr:uid="{00000000-0006-0000-0C00-000002000000}">
      <text>
        <r>
          <rPr>
            <sz val="10"/>
            <color rgb="FF000000"/>
            <rFont val="Arial"/>
            <scheme val="minor"/>
          </rPr>
          <t>В якості рекомендації: ДАЕЕ оприлюднювати також звіт перед Секретаріатом ЕС українською мовою.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Q59" authorId="0" shapeId="0" xr:uid="{00000000-0006-0000-1100-000001000000}">
      <text>
        <r>
          <rPr>
            <sz val="10"/>
            <color rgb="FF000000"/>
            <rFont val="Arial"/>
            <scheme val="minor"/>
          </rPr>
          <t>У звітності є ціни з ПДВ та без ПДВ. Вимога "ціни без будь-яких податків і зборів" дискусійна, тому оцінка за вичерпність не знижена
======</t>
        </r>
      </text>
    </comment>
    <comment ref="Q61" authorId="0" shapeId="0" xr:uid="{00000000-0006-0000-1100-000002000000}">
      <text>
        <r>
          <rPr>
            <sz val="10"/>
            <color rgb="FF000000"/>
            <rFont val="Arial"/>
            <scheme val="minor"/>
          </rPr>
          <t>Відповідно до Директиви мають бути три категорії цін (без будь-яких податків, без ПДВ, з усіма податками). В наданій статистичній звітності відсутня категорія без будь-яких податків. Ця вимога дискусійна, тому оцінка за вичерпність не 
знижена.
======</t>
        </r>
      </text>
    </comment>
    <comment ref="Q77" authorId="0" shapeId="0" xr:uid="{00000000-0006-0000-1100-000003000000}">
      <text>
        <r>
          <rPr>
            <sz val="10"/>
            <color rgb="FF000000"/>
            <rFont val="Arial"/>
            <scheme val="minor"/>
          </rPr>
          <t>Інформація в річному звіті Регулятора - річна періодичність. Оскільки вимоги до періодичності не деталізовані, оцінку за регулярність не знижено
======</t>
        </r>
      </text>
    </comment>
    <comment ref="Q101" authorId="0" shapeId="0" xr:uid="{00000000-0006-0000-1100-000004000000}">
      <text>
        <r>
          <rPr>
            <sz val="10"/>
            <color rgb="FF000000"/>
            <rFont val="Arial"/>
            <scheme val="minor"/>
          </rPr>
          <t>В якості рекомендації: ДАЕЕ оприлюднювати також звіт перед Секретаріатом ЕС українською мовою.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E21" authorId="0" shapeId="0" xr:uid="{00000000-0006-0000-1A00-000001000000}">
      <text>
        <r>
          <rPr>
            <sz val="10"/>
            <color rgb="FF000000"/>
            <rFont val="Arial"/>
            <scheme val="minor"/>
          </rPr>
          <t>======
ID#AAAAJvM8A4g
Roman Nitsovych    (2020-07-06 10:12:47)
доцільно об"єднати з індикатором "Amount of gas in each storage facility and LNG plant, as well as injection and withdrawal data, available capacity of storage facilities and LNG plants (on a daily basis)"</t>
        </r>
      </text>
    </comment>
    <comment ref="E130" authorId="0" shapeId="0" xr:uid="{00000000-0006-0000-1A00-000002000000}">
      <text>
        <r>
          <rPr>
            <sz val="10"/>
            <color rgb="FF000000"/>
            <rFont val="Arial"/>
            <scheme val="minor"/>
          </rPr>
          <t>======
ID#AAAAJvM8A_A
Roman Nitsovych    (2020-07-06 10:35:24)
змінити на minimum operational rules and obligations on network security (як у вказаній директиві)
------
ID#AAAAJvM8A_Q
Roman Nitsovych    (2020-07-06 10:36:39)
а взагалі, в ЄС цю директиву вже замінили регламентом: https://eur-lex.europa.eu/legal-content/en/TXT/?uri=CELEX:32019R0941 (варто оновити індикатор)</t>
        </r>
      </text>
    </comment>
    <comment ref="E173" authorId="0" shapeId="0" xr:uid="{00000000-0006-0000-1A00-000003000000}">
      <text>
        <r>
          <rPr>
            <sz val="10"/>
            <color rgb="FF000000"/>
            <rFont val="Arial"/>
            <scheme val="minor"/>
          </rPr>
          <t>======
ID#AAAAJ83VtuU
Roman Nitsovych    (2020-07-06 11:18:07)
варто об"єднати</t>
        </r>
      </text>
    </comment>
    <comment ref="E178" authorId="0" shapeId="0" xr:uid="{00000000-0006-0000-1A00-000004000000}">
      <text>
        <r>
          <rPr>
            <sz val="10"/>
            <color rgb="FF000000"/>
            <rFont val="Arial"/>
            <scheme val="minor"/>
          </rPr>
          <t>======
ID#AAAAJ83Vtuc
Roman Nitsovych    (2020-07-06 11:19:15)
варто об"єднати</t>
        </r>
      </text>
    </comment>
    <comment ref="E195" authorId="0" shapeId="0" xr:uid="{00000000-0006-0000-1A00-000005000000}">
      <text>
        <r>
          <rPr>
            <sz val="10"/>
            <color rgb="FF000000"/>
            <rFont val="Arial"/>
            <scheme val="minor"/>
          </rPr>
          <t>======
ID#AAAAJ83Vtu0
Roman Nitsovych    (2020-07-06 11:26:11)
доцільно об"єднати з індикатором "Publication of the minutes of the general meeting of the company"</t>
        </r>
      </text>
    </comment>
  </commentList>
</comments>
</file>

<file path=xl/sharedStrings.xml><?xml version="1.0" encoding="utf-8"?>
<sst xmlns="http://schemas.openxmlformats.org/spreadsheetml/2006/main" count="21247" uniqueCount="3842">
  <si>
    <t>Міжнародний Індекс-2021</t>
  </si>
  <si>
    <t>Український Індекс 2023</t>
  </si>
  <si>
    <t>1. Balances</t>
  </si>
  <si>
    <t>1.1. Annual balance statistics</t>
  </si>
  <si>
    <t>N</t>
  </si>
  <si>
    <t>1. Баланси</t>
  </si>
  <si>
    <t>1.1. Балансова річна статистика</t>
  </si>
  <si>
    <t>Енергетичне вугілля</t>
  </si>
  <si>
    <t>Обсяги й структура видобутку (за видом вугілля і способом видобутку); використання (споживання різними секторами, в тому числі перетворення в інші види енергії); експорту, імпорту, міжнародного бункерування, зміни запасів (за видом вугілля)</t>
  </si>
  <si>
    <t>Регламент (ЄС) № 1099/2008 Європейського Парламенту і Ради від 22 жовтня 2008 року про енергетичну статистику (Додаток B), зі змінами, внесеними 28 січня 2022 року</t>
  </si>
  <si>
    <t>Держстат</t>
  </si>
  <si>
    <t>Дані за 2020 рік оприлюднені 12.10.2022 (вимога Регламенту - до 31.10.2021). При цьому структура даних не відповідає вимогам зміненого Додатку В.</t>
  </si>
  <si>
    <t>Natural gas</t>
  </si>
  <si>
    <t>Volume and composition of production, use (consumption), export, import, international bunkering, stock changes (by type)</t>
  </si>
  <si>
    <t>Regulation (EU) No 1099/2008 of the European Parliament and of the Council of 22 October 2008 on energy statistics (Annex B) with amendments dated 22 January 2022</t>
  </si>
  <si>
    <t>State Statistics Service</t>
  </si>
  <si>
    <t>Природний газ</t>
  </si>
  <si>
    <t>Обсяги й структура видобутку (за видом газу, способом виробництва, включаючи перетворення з інших видів палива); використання (за секторами промисловості, на транспорті, іншими секторами, технологічне споживання тощо); втрати газу під час видобутку, передачі й розподілу; обсяги експорту за спрямуванням, імпорту за походженням; місткість і пікова потужність сховищ і LNG-терміналів (за назвами й видами)</t>
  </si>
  <si>
    <t>1.2. Monthly balance statistics</t>
  </si>
  <si>
    <t>Electricity</t>
  </si>
  <si>
    <t>Volume and composition of production, consumption, exports and imports, transit, losses during transmission and distribution</t>
  </si>
  <si>
    <t>Електрична енергія</t>
  </si>
  <si>
    <t>Обсяги й структура виробництва (за видами генерації, у тому числі просьюмерами), споживання (за секторами), експорту та імпорту, транзиту, втрат під час передачі й розподілу; обсяги й структура встановленої потужності (за видами генерації, з виокремленням нової й тієї, що виводиться з експлуатації); обсяги й структура систем зберігання енергії</t>
  </si>
  <si>
    <t>Дані за 2021 рік відсутні. Дані за 2020 рік оприлюднені 12.10.2022 (вимога Регламенту - до 31.10.2021). При цьому структура даних не відповідає вимогам зміненого Додатку В.</t>
  </si>
  <si>
    <t>Теплова енергія</t>
  </si>
  <si>
    <t>2. Natural monopolies</t>
  </si>
  <si>
    <t>2.1. Operation of transmission and distribution system operators</t>
  </si>
  <si>
    <t xml:space="preserve">N
</t>
  </si>
  <si>
    <t>Нафта й рідке паливо</t>
  </si>
  <si>
    <t>Обсяги й структура видобутку, експорту, імпорту, транзиту, технологічного споживання (за видами, з виокремленням втрат, з урахуванням іншої сировини для виробництва рідкого палива); обсяги й структура виробництва продуктів переробки (з виокремленням технологічного споживання), їхнього використання (споживання різними секторами, у тому числі перетворення в інші види енергії), експорту, імпорту, транзиту (загальні і за спрямуванням), міжнародного бункерування; обсяги й структура запасів нафти й нафтопродуктів (за призначенням, розташуванням) та їхнє змінення; потужність переробних підприємств (первинна і вторинна, за процесами переробки)</t>
  </si>
  <si>
    <t>1.2. Балансова місячна статистика</t>
  </si>
  <si>
    <t>Регламент (ЄС) № 1099/2008 Європейського Парламенту і Ради від 22 жовтня 2008 року про статистику енергії (Додаток С), зі змінами, внесеними 28 січня 2022 року</t>
  </si>
  <si>
    <t>Дані наявні лише за січень 2022 року. При цьому структура даних і рівень їхньої деталізації не відповідають вимогам Додатку С (зі змінами).</t>
  </si>
  <si>
    <t>Production, use (consumption), exports, imports, stock changes (monthly)</t>
  </si>
  <si>
    <t>Regulation (EU) No 1099/2008 of the European Parliament and of the Council of 22 October 2008 on energy statistics (Annex C) with amendments dated 22 January 2022</t>
  </si>
  <si>
    <t>Обсяги видобутку (з виокремленням технологічних втрат); експорту та імпорту (загальні і за спрямуванням); використання (загальне й технологічне споживання, з урахуванням втрат під час передачі й розподілу); зміни запасів і вільних потужностей сховищ</t>
  </si>
  <si>
    <t>Production (volume and composition), use (consumption), exports and imports (monthly)</t>
  </si>
  <si>
    <t>Обсяги й структура виробництва (за видами генерації), експорту та імпорту (з виокремленням держав-членів ЄС)</t>
  </si>
  <si>
    <t>Обсяги й структура постачання, експорту, імпорту нафтової сировини (за видами, з виокремленням втрат, з урахуванням іншої сировини для виробництва рідкого палива) і продуктів переробки (з виокремленням технологічного споживання), їхнього експорту, імпорту, транзиту (загальні і за спрямуванням), міжнародного бункерування; обсяги й структура запасів нафти й нафтопродуктів (за призначенням, розташуванням, з виокремленням заповненості трубопроводів) та їхнє змінення (щомісячне)</t>
  </si>
  <si>
    <t>Дані на сайті Держстату вилучено "з метою забезпечення виконання вимог Закону України "Про державну статистику" щодо конфіденційності статистичної інформації" та зменшення звітного навантаження на респондентів (наказ Держстату від 04.11.2021 № 278). При цьому застосовувані методики не відповідали вимогам Додатку С (зі змінами).</t>
  </si>
  <si>
    <t>Rules for connection of storage facilities, LNG plants and industrial facilities to the gas transmission system</t>
  </si>
  <si>
    <t>Art. 8, 23 of Directive 2009/73/EC on the powers of transmission system operators (TSOs) concerning procedures and tariffs for the connection of storage facilities, LNG plants and industrial facilities to the gas transmission system
Art. 23 and Annex I (subparagraph 3.1.2j) of Regulation (EU) 715/2009 on guidelines for third-party access rules, capacity allocation mechanisms and providing information for users</t>
  </si>
  <si>
    <t>Regulator</t>
  </si>
  <si>
    <t>2. Природні монополії</t>
  </si>
  <si>
    <t>2.1. Діяльність операторів систем передачі та розподілу</t>
  </si>
  <si>
    <t>Правила приєднання споживачів операторами систем розподілу, а також сховищ, установок LNG і промислових об'єктів оператором газотранспортної системи</t>
  </si>
  <si>
    <t>Ст. 8, 23 Директиви 2009/73/ЄС щодо процедур і тарифів приєднання сховищ, установок LNG та промислових об'єктів до газотранспортної системи, а також операційних вимог до приєднання до інших систем передавання та розподілу
Ст. 23 і Додаток І (пп. 3.1.2j) Регламенту (ЄС) 715/2009 про керівні настанови щодо правил доступу третіх сторін, механізмів розподілу пропускної потужності та надання інформації користувачам
Краща практика ЄС (Настанови OFGEM (Великобританія) щодо стандартів підключення до передавальних мереж електроенергії і газу)</t>
  </si>
  <si>
    <t>Регулятор</t>
  </si>
  <si>
    <t>Правила приєднання споживачів до локальних газорозподільних мереж регулюються на національному рівні кожної держави-члена ЄС.</t>
  </si>
  <si>
    <t>Rules for connection of customers by distribution system operators</t>
  </si>
  <si>
    <t>Art. 8 of Directive 2009/73/EU concerning the publication of operational requirements for connection to other transmission and distribution systems
EU Best Practice (OFGEM (UK) Guidelines for Standards for Connecting to Gas and ElectricityTransmission Systems)</t>
  </si>
  <si>
    <t>Детальна інформація стосовно послуг оператора системи передачі, операторів сховищ, установок LNG та відповідні умови, разом із технічною інформацією, вкл. процедури щодо номінації та метчінгу та механізми у надзвичайних ситуаціях в межах відповідальності оператора системи передачі та інші правила загальної відповідальності оператора</t>
  </si>
  <si>
    <t>Ст. 18(1), 19(1) Регламенту (ЄС) 715/2009 про інформацію стосовно послуг та відповідних умов, разом із технічною інформацією, які пропонуються з боку оператора системи передачі (TSO) користувачам
Додаток І (пп. 3.1.2a,k,l) Регламенту (ЄС) 715/2009 про керівні настанови щодо правил доступу третіх сторін, механізмів розподілу пропускної потужності та надання інформації користувачам</t>
  </si>
  <si>
    <t>Оператори ГТС і ПСГ (TSO)</t>
  </si>
  <si>
    <t>Network Code, different types of transportation contracts (including standard contracts) and/or standard terms and conditions that define the rights and obligations of all system users</t>
  </si>
  <si>
    <t>Annex I (subparagraphs 3.1.2b, c) of Regulation (EU) 715/2009 on guidelines for third-party access rules, capacity allocation mechanisms and providing information for users</t>
  </si>
  <si>
    <t>TSO</t>
  </si>
  <si>
    <t>Мережевий кодекс, різні типи контрактів на транспортування (у т.ч. стандартні контракти) та/або стандартні умови, що визначають права та обов’язки усіх користувачів системи</t>
  </si>
  <si>
    <t>Додаток І (пп. 3.1.2b,c) Регламенту (ЄС) 715/2009 про керівні настанови щодо правил доступу третіх сторін, механізмів розподілу пропускної потужності та надання інформації користувачам</t>
  </si>
  <si>
    <t>Capacity allocation mechanisms applied by transmission system operators, storage facility, LNG plant operators</t>
  </si>
  <si>
    <t>Art. 16 (2), 17 (2) and Annex I (p. 2) of Regulation (EU) 715/2009 on non-discriminatory and transparent principles of capacity allocation mechanisms</t>
  </si>
  <si>
    <t>Механізми розподілу потужностей (сapacity allocation mechanisms), що застосовуються операторами системи передачі (TSO), операторами сховищ, установок LNG</t>
  </si>
  <si>
    <t>ст. 16(2), 17(2) та Додаток І (п. 2) Регламенту (ЄС) 715/2009 в частині про недискримінаційні та прозорі принципи механізмів розподілу пропускної потужності</t>
  </si>
  <si>
    <t>Congestion management procedures applied by transmission system operators, storage facility, LNG plant operators</t>
  </si>
  <si>
    <t>Art. 16 (3) of Regulation (EU) 715/2009 and Annex I (paragraph 2) of Regulation (EU) 715/2009 as regards congestion management procedures</t>
  </si>
  <si>
    <t>Застосовні процедури управління перевантаженнями, що застосовуються операторами системи передачі (TSO), операторами сховищ, установок LNG</t>
  </si>
  <si>
    <t>ст. 16(3) Регламенту (ЄС) 715/2009 та Додаток І (п. 2) Регламенту (ЄС) 715/2009 в частині процедур управління перевантаженнями</t>
  </si>
  <si>
    <t>Гармонізовані процедури, що застосовуються при використанні системи передачі</t>
  </si>
  <si>
    <t>Додаток І (пп. 3.1.2d) Регламенту (ЄС) 715/2009 про керівні настанови щодо правил доступу третіх сторін, механізмів розподілу пропускної потужності та надання інформації користувачам</t>
  </si>
  <si>
    <t>Рівні гнучкості та відхилень, що включаються до транспортних та інших послуг без окремих зборів, а також будь-якої гнучкості, запропонованої на додаток до цього, та відповідні платежі</t>
  </si>
  <si>
    <t>Додаток І (пп. 3.1.2h) Регламенту (ЄС) 715/2009 про керівні настанови щодо правил доступу третіх сторін, механізмів розподілу пропускної потужності та надання інформації користувачам</t>
  </si>
  <si>
    <t>Оператор ГТС (TSO)</t>
  </si>
  <si>
    <t>Детальний опис системи, що зазначає усі відповідні точки з’єднання із системою інших TSO (з іменами цих TSO) та/або газовою інфраструктурою, такою як установки LNG та інфраструктурою для надання допоміжних послуг</t>
  </si>
  <si>
    <t>ст. 2 (14,16,17) Директиви 2009/73/ЄС про визначення допоміжних послуг та точок з'єднання
Додаток І (пп. 3.1.2i) Регламенту (ЄС) 715/2009 про керівні настанови щодо правил доступу третіх сторін, механізмів розподілу пропускної потужності та надання інформації користувачам</t>
  </si>
  <si>
    <t>Дані про використання, доступність послуг доступу до сховищ та установок LNG, інформація про законтрактовану та доступну пропускну потужність</t>
  </si>
  <si>
    <t>ст. 15(1с), 19(2) Регламенту (ЄС) 715/2009 про послуги доступу третіх сторін стосовно зберігаючих сховищ та установок LNG</t>
  </si>
  <si>
    <t>Оператор ПСГ</t>
  </si>
  <si>
    <t>Quantitative information on technical, contracted and available transmission capacity and short-term services availability information (day and week ahead) for all relevant points, including entry and exit points (including cross-border) (at least on a daily basis)</t>
  </si>
  <si>
    <t>Art. 18 (3) of Regulation (EU) 715/2009 on quantitative information on technical, contracted and available transfer capacity
Annex I (3, paragraph 3.3 (1)) of Regulation (EU) 715/2009 on guidelines for third-party access rules, capacity allocation mechanisms and providing information for users</t>
  </si>
  <si>
    <t>Кількісна інформація про технічну, законтрактовану та доступну пропускну потужність та нформація про доступність короткострокових послуг («день та тиждень наперед») для усіх відповідних точок, включаючи точки входу і виходу (у т.ч. транскордонні) (щонайменше на щоденній основі)</t>
  </si>
  <si>
    <t>ст. 18(3) Регламенту (ЄС) 715/2009 про кількісну інформацію про технічну, законтрактовану та доступну пропускну потужність
Додаток І (3, п.3.3(1)) Регламенту (ЄС) 715/2009 про керівні настанови щодо правил доступу третіх сторін, механізмів розподілу пропускної потужності та надання інформації користувачам</t>
  </si>
  <si>
    <t>Quantitative information on technical, contracted and available transmission capacity for all relevant points (on an annual basis)</t>
  </si>
  <si>
    <t>Annex I (3, paragraph 3.3 (5)) of Regulation (EU) 715/2009 on guidelines for third-party access rules, capacity allocation mechanisms and providing information for users</t>
  </si>
  <si>
    <t>Кількісна інформація про технічну, законтрактовану та доступну пропускну потужність для усіх відповідних точок (на річній основі)</t>
  </si>
  <si>
    <t>Додаток І (3, п.3.3(5)) Регламенту (ЄС) 715/2009 про керівні настанови щодо правил доступу третіх сторін, механізмів розподілу пропускної потужності та надання інформації користувачам</t>
  </si>
  <si>
    <t>Aggregated information on the results of annual, quarterly, monthly transmission capacity auctions, day-ahead auctions and intraday auctions</t>
  </si>
  <si>
    <t>Art. 11-15 of Regulation (EU) 2017/459 on transmission capacity auctions</t>
  </si>
  <si>
    <t>Агрегована інформація про результати річних, квартальних, місячних аукціонів на пропускну потужність, аукціонів "на день вперед" та внутрішньодобових</t>
  </si>
  <si>
    <t>ст. 11-15 Регламенту (ЄС) 2017/459 про аукціони на пропускну потужність</t>
  </si>
  <si>
    <t>Регламент (ЄС) 984/2013 було замінено на новий Регламент (ЄС) 2017/459 від 16 березня 2017 р., с. 11 - 15 залишилися без змін</t>
  </si>
  <si>
    <t>Quantitative information on the available transmission capacity for all points, including entry and exit points (including cross-border ones) (for the next 24 months)</t>
  </si>
  <si>
    <t>Art. 18 (3) of Regulation (EU) 715/2009 on quantitative information on technical, contracted and available transfer capacity
Annex I (3, paragraph 3.3 (2)) of Regulation (EU) 715/2009 on guidelines for third-party access rules, capacity allocation mechanisms and providing information for users</t>
  </si>
  <si>
    <t>Кількісна інформація про доступну пропускну потужність для усіх точок, включаючи точки входу і виходу (у т.ч. транскордонні) (на період наступних 24 місяців)</t>
  </si>
  <si>
    <t>ст. 18(3) Регламенту (ЄС) 715/2009 про кількісну інформацію про технічну, законтрактовану та доступну пропускну потужність
Додаток І (3, п.3.3(2)) Регламенту (ЄС) 715/2009 про керівні настанови щодо правил доступу третіх сторін, механізмів розподілу пропускної потужності та надання інформації користувачам</t>
  </si>
  <si>
    <t>Amount of gas in each storage facility and LNG plant, as well as injection and withdrawal data, available capacity of storage facilities and LNG plants (on a daily basis)</t>
  </si>
  <si>
    <t>Art. 19 (4) of Regulation (EU) 715/2009 on publishing data on gas, gas injection and extraction, available transmission capacity of storage facilities and LNG plants</t>
  </si>
  <si>
    <t>Кількість газу у кожному сховищі або установці LNG, а також дані про закачування та відбір, доступну потужність сховищ та установок LNG (на щоденній основі)</t>
  </si>
  <si>
    <t>ст. 19(4) Регламенту (ЄС) 715/2009 про оприлюднення даних по кількості газу, про закачування та відбір газу, доступну пропускну потужність сховищ та установок LNG</t>
  </si>
  <si>
    <t>Ex-ante and ex-post supply and demand information (preliminary and follow-up information) based on system nominations, forecasts and transfers made and selected from the system</t>
  </si>
  <si>
    <t xml:space="preserve">Art. 18 (6) of Regulation (EU) 715/2009 on ex-ante and ex-post supply and demand information (preliminary and follow-up information) and information on system balancing </t>
  </si>
  <si>
    <t>Інформація щодо попиту та пропозиції ex-ante та ex-post, основуючись на номінаціях, прогнозах, обсягах транспортування та відбирання газу</t>
  </si>
  <si>
    <t>ст. 18(6) Регламенту (ЄС) 715/2009 про інформацію щодо попиту та пропозиції ex-ante та ex-post</t>
  </si>
  <si>
    <t>Rules for the provision of balancing services by the transmission system operator</t>
  </si>
  <si>
    <t>Art. 13 (3) of Directive 2009/73/EU on the rules for balancing the gas transmission system
Art. 18 (6k) of Regulation (EU) 715/2009 on information related to system balancing</t>
  </si>
  <si>
    <t>Правила надання послуг балансування оператором системи передачі</t>
  </si>
  <si>
    <t>ст. 13(3) Директиви 2009/73/ЄС про правила балансування газотранспортної системи
ст. 18(6k) Регламенту (ЄС) 715/2009 про інформацію щодо балансування системи</t>
  </si>
  <si>
    <t>Measures taken to balance the system as well as costs incurred and revenue collected</t>
  </si>
  <si>
    <t>Art. 18 (6) of Regulation (EU) 715/2009 on ex-ante and ex-post supply and demand information (preliminary and follow-up information) and information on system balancing
Art. 8 (7) of Regulation (EU) 312/2014 on purchased balancing services and the corresponding costs incurred</t>
  </si>
  <si>
    <t>Вжиті для балансування системи заходи, а також понесені витрати і зібрані надходження</t>
  </si>
  <si>
    <t>ст. 18(6) Регламенту (ЄС) 715/2009 про інформацію щодо попиту та пропозиції ex-ante та ex-post та інформацію про балансування системи
ст. 8(7) Регламенту (ЄС) 312/2014 про закуплені послуги балансування та понесені відповідні витрати</t>
  </si>
  <si>
    <t>Інформація в режимі онлайн стосовно статусу балансування користувачів системи, вкл. дані про фактичні та прогнозні обсяги газу в системі для кожної зони балансування з періодичністю двічі на день</t>
  </si>
  <si>
    <t>ст. 21(2) Регламенту (ЄС) 715/2009 про інформацію стосовно статусу балансування користувачів мережі в режимі он-лайн
Додаток І (3, п.3.4(5)) Регламенту (ЄС) 715/2009 про керівні настанови щодо правил доступу третіх сторін, механізмів розподілу пропускної потужності та надання інформації користувачам
Краща практика ЄС (ст. 6 рамкових настанов ACER з балансування систем передачі газу)</t>
  </si>
  <si>
    <t>Scheduled maintenance periods that may affect system user rights and related operational information</t>
  </si>
  <si>
    <t>Annex I (1, paragraph 9) to Regulation (EU) 715/2009 on guidelines for third-party access rules, capacity allocation mechanisms and providing information to users</t>
  </si>
  <si>
    <t>Заплановані періоди технічного обслуговування, які можуть вплинути на права користувачів системи та відповідна оперативна інформація</t>
  </si>
  <si>
    <t>Додаток І (1, п.9) Регламенту (ЄС) 715/2009 про керівні настанови щодо правил доступу третіх сторін, механізмів розподілу пропускної потужності та надання інформації користувачам</t>
  </si>
  <si>
    <t>Gas quality information and pressure requirements (if applicable)</t>
  </si>
  <si>
    <t>Annex I (paragraph 3.1(h)) of Regulation (EU) 715/2009 on guidelines for third-party access rules, capacity allocation mechanisms and providing information to users</t>
  </si>
  <si>
    <t>Інформація про якість газу та вимоги щодо тиску (якщо такі вимоги застосовні для доступу до системи)</t>
  </si>
  <si>
    <t>Додаток І (п.3.1(h)) Регламенту (ЄС) 715/2009 про керівні настанови щодо правил доступу третіх сторін, механізмів розподілу пропускної потужності та надання інформації користувачам</t>
  </si>
  <si>
    <t>Частина 1 (4, 5) Додаток І Регламенту (ЄС) 715/2009 про умови доступу до мереж транспортування природного газу
Best practices</t>
  </si>
  <si>
    <t>Інформація про величини максимальної, законтрактованої та доступної потужності магістрального трубопроводу для транспортування нафти, нафтопродуктів</t>
  </si>
  <si>
    <t>Краща практика США (База даних МЕА по наявним потужностям магістральних газопроводів з транспортування нафти)</t>
  </si>
  <si>
    <t>Оператор системи транспортування (TSO)</t>
  </si>
  <si>
    <t>В рівні ЄС відсутнє спеціальне законодаство для регулювання роботи магістральних нафтопроводів, натомість застосовуються загальні норми антимонопольного законодавства.</t>
  </si>
  <si>
    <t>Умови доступу до магістрального трубопроводу для замовників послуг з транспортування нафти, нафтопродуктів</t>
  </si>
  <si>
    <t>Краща практика США (Настанова Федеральної комісії з регулювання енергетики США щодо регулювання нафтопроводів, в частині забезпечення рівних умов доступу постачальників до нафтопередавальних трубопроводів)</t>
  </si>
  <si>
    <t>АТ "Укртранснафта" та ТОВ "Прикарпатзахідтранс"</t>
  </si>
  <si>
    <t>Механізм розподілу пропускної потужності магістрального трубопроводу для транспортування нафти, нафтопродуктів (нафтотранспортних, нафтопродуктотранспортних потужностей) в разі її недостатності</t>
  </si>
  <si>
    <t>Краща практика Канада (Рекомендації енергетичного регулятора - National Energy Board - Міністерству природних ресурсів Канади щодо розподілу потужностей магістральних газопроводів для транспортування нафти)</t>
  </si>
  <si>
    <t>Rules for connection to the transmission system (including new generation capacity)</t>
  </si>
  <si>
    <t>Art. 42 (1) of Directive (EU) 2019/944 on common rules for the internal market for electricity and amending Directive 2012/27/EU
Regulation (EU) 2016/631 laying down the network code on requirements for connection of generators to the network
Commission Regulation (EU) 2016/1388 laying down the network code for the connection of electrical plants to the networks</t>
  </si>
  <si>
    <t>Правила приєднання (у тому числі нових генеруючих установок і систем зберігання енергії) до систем передачі й розподілу</t>
  </si>
  <si>
    <t>Ст. 42(1) Директиви 2019/944 про спільні правила внутрішнього ринку електроенергії та внесення змін до Директиви 2012/27/ЄС
Регламент (ЄС) 2016/631, що встановлює мережевий кодекс про вимоги до приєднання генераторів та електроустановок до мереж
Краща практика ЄС (ст. 2 рамкових настанов ACER з правил приєднання до електричних мереж)</t>
  </si>
  <si>
    <t>Правила приєднання мають бути прозорими, недискримінаційними і підлягають затвердженню Регулятором
Директива 2019/944, зокрема, поширила правила приєднання на операторів систем зберігання енергії</t>
  </si>
  <si>
    <t>Rules for connection to distribution systems</t>
  </si>
  <si>
    <t>EU Best Practice (Article 2 of ACER Framework Guidelines for Electricity Regulations)</t>
  </si>
  <si>
    <t>Раніше вимоги були викладені в Додатку І (1,3) Регламенту (ЄС) 714/2009 про послуги доступу третіх сторін та технічної інформації, необхідної користувачам мережі для доступу</t>
  </si>
  <si>
    <t>Network Code, various types of transfer contracts (including standard contracts) and/or standard terms that determine the rights and obligations of all system users</t>
  </si>
  <si>
    <t>Art. 59 I (1)(a-c) of Regulation (EU) 2019/943 on the internal market for electricity</t>
  </si>
  <si>
    <t>Мережевий кодекс, різні типи контрактів на передачу (у т.ч. стандартні контракти) та/або стандартні умови, що визначають права та обов’язки усіх користувачів системи</t>
  </si>
  <si>
    <t>Ст. 59 (1)(а-c) Регламенту (ЄС) 2019/943 про внутрішній ринок електроенергії</t>
  </si>
  <si>
    <t>Оператор системи передачі (TSO)</t>
  </si>
  <si>
    <t>2.2. Independence of transmission and distribution system operators</t>
  </si>
  <si>
    <t>Rules for balancing the transmission system</t>
  </si>
  <si>
    <t>Art. 59 I (1)(c) of Regulation (EU) 2019/943 on the internal market for electricity, provisions reated to the content of the Network Codes</t>
  </si>
  <si>
    <t>Правила балансування системи передачі</t>
  </si>
  <si>
    <t>Ст. 59 (1)(c) Регламенту (ЄС) 2019/943 про внутрішній ринок електроенергії, в частині щодо змісту мережевих кодексів</t>
  </si>
  <si>
    <t>Re-dispatching rules, incl. curtailment</t>
  </si>
  <si>
    <t>Art. 12 (3b), 13 of Regulation (EU) 943/2019 on on the internal market for electricity</t>
  </si>
  <si>
    <t>Y</t>
  </si>
  <si>
    <t>Інформація про стандарти якості електропостачання</t>
  </si>
  <si>
    <t>Стандарт EN 50160 з параметрів якості напруги
Національні стандарти з якості напруги в окремих-державах членах ЄС</t>
  </si>
  <si>
    <t xml:space="preserve">
Оператор системи передачі (TSO)</t>
  </si>
  <si>
    <t>Звіт за результатами проведення моніторингу якості електричної енергії в системі (ОСП)</t>
  </si>
  <si>
    <t>Кращі практики (CEER Benchmarking Report on the quality of electricity supply)</t>
  </si>
  <si>
    <t>Стандарти якості електропостачання визначені в постанові НКРЕКП від 12.06.2018 № 375 "Про затвердження Порядку забезпечення стандартів якості електропостачання та надання компенсацій споживачам за їх недотримання"</t>
  </si>
  <si>
    <t>Інформація щодо величин показників якості електропостачання, розмірів компенсацій та порядку їх надання (ОСР)</t>
  </si>
  <si>
    <t>Вимоги NRA на національному рівні в державах-членах ЄС до DSO інформувати кінцевих споживачів про минулі або очікувані майбутні рівні якості електричного струму</t>
  </si>
  <si>
    <t>2.3. Development of transmission and distribution systems</t>
  </si>
  <si>
    <t>Звіт за результатами проведення моніторингу якості електричної енергії в системі (ОСР)</t>
  </si>
  <si>
    <t>Стандарти безпеки, експлуатації та планування, що використовуються операторами систем передачі</t>
  </si>
  <si>
    <t>Ст. 50 (2) Регламенту (ЄС) 2019/943 про внутрішній ринок електроенергії</t>
  </si>
  <si>
    <t>Раніше ці вимоги визначалися в Додатку І (4.1) Регламенту (ЄС) 714/2009</t>
  </si>
  <si>
    <t>Дані щодо пропускної потужності, яка буде розподілена</t>
  </si>
  <si>
    <t>Ст. 50 (3) Регламенту (ЄС) 2019/943 про внутрішній ринок електроенергії</t>
  </si>
  <si>
    <t>Раніше ці вимоги визначалися в Додатку І (5.1) Регламенту (ЄС) 714/2009</t>
  </si>
  <si>
    <t>Дані щодо доступності мережі, доступу до неї та її використання</t>
  </si>
  <si>
    <t>Ст. 50 (4) Регламенту (ЄС) 2019/943 про внутрішній ринок електроенергії</t>
  </si>
  <si>
    <t>Постанова НКРЕКП від 03.04.2020 №763
Раніше ці вимоги визначалися в Додатку І (5.2, 5.3) Регламенту (ЄС) 714/2009</t>
  </si>
  <si>
    <t>2.4. Tariffs setting</t>
  </si>
  <si>
    <t>Congestion management and capacity allocation procedures (terms and conditions)</t>
  </si>
  <si>
    <t>Art. 9 (14) of Regulation 2015/1222 on establishing a guideline on capacity allocation and congestion management
Art. 16 of Regulation (EU) 2019/943 on the internal market for electricity</t>
  </si>
  <si>
    <t>Опис методу управління перевантаженнями, а також загальну схему обчислення пропускної потужності міжсистемного сполучення</t>
  </si>
  <si>
    <t>Ст. 16 Регламенту (ЄС) 2019/943 про внутрішній ринок електроенергії</t>
  </si>
  <si>
    <t>Постанова НКРЕКП від 03.04.2020 №763
Раніше ці вимоги визначалися в Додатку І (5.3) Регламенту (ЄС) 714/2009</t>
  </si>
  <si>
    <t>Строки, процедури управління перевантаженнями та розподілу пропускної потужності, а також опис пропонованих продуктів, прав та обов'язків TSO і сторони, яка отримує пропускну потужність</t>
  </si>
  <si>
    <t>Постанови НКРЕКП від 19.06.2018 №459 і від 15.07.2020 №1388</t>
  </si>
  <si>
    <t>Information on the total load</t>
  </si>
  <si>
    <t>Art. 6 of Regulation (EU) 543/2013 on information on total load</t>
  </si>
  <si>
    <t>Інформація щодо сумарного навантаження</t>
  </si>
  <si>
    <t>Ст. 6 Регламенту (ЄС) 543/2013 у частині надання інформації про сумарне навантаження</t>
  </si>
  <si>
    <t>Information on unavailability of consumption units</t>
  </si>
  <si>
    <t>Art. 7 of Regulation (EU) 543/2013 on information on the unavailability of consumption units</t>
  </si>
  <si>
    <t>Інформація щодо недоступності одиниць споживання</t>
  </si>
  <si>
    <t>Ст. 7 Регламенту (ЄС) 543/2013 у частині надання інформації про недоступність одиниць споживання</t>
  </si>
  <si>
    <t>Year-ahead forecast margin</t>
  </si>
  <si>
    <t>Art. 8 of Regulation (EU) 543/2013 on the information on the forecasted capacity reserve for the year ahead</t>
  </si>
  <si>
    <t>Прогнозний запас генеруючої потужності на рік наперед</t>
  </si>
  <si>
    <t>Ст. 8 Регламенту (ЄС) 543/2013 у частині надання інформації про прогнозний запас потужності на рік наперед</t>
  </si>
  <si>
    <t>Information on transmission infrastructure</t>
  </si>
  <si>
    <t>Art. 9 of Regulation (EC) 543/2013 on information on transmission infrastructure</t>
  </si>
  <si>
    <t>Інформація щодо інфраструктури передачі</t>
  </si>
  <si>
    <t>Ст. 9 Регламенту (ЄС) 543/2013 у частині надання інформації про інфраструктуру передачі</t>
  </si>
  <si>
    <t>3. Supply</t>
  </si>
  <si>
    <t>3.1. Market barriers</t>
  </si>
  <si>
    <t>3.1.1. Market entry and exit conditions</t>
  </si>
  <si>
    <t>Information on unavailability of transmission infrastructure</t>
  </si>
  <si>
    <t>Art. 10 of Regulation (EU) 543/2013 on information
on unavailability of transmission infrastructure</t>
  </si>
  <si>
    <t>Інформація щодо недоступності інфраструктури передачі</t>
  </si>
  <si>
    <t>Ст. 10 Регламенту (ЄС) 543/2013 у частині надання інформації щодо недоступності інфраструктури передачі</t>
  </si>
  <si>
    <t>Information on availability and use of forecasted and proposed transmission capacity (interband)</t>
  </si>
  <si>
    <t>Art. 11,12 of Regulation (EU) 543/2013 on information on the availability and use of interband forecasted and proposed transfer capacity</t>
  </si>
  <si>
    <t>Інформація щодо наявності та використання прогнозної та пропонованої пропускної спроможності (міжзонна)</t>
  </si>
  <si>
    <t>Ст. 11,12 Регламенту (ЄС) 543/2013 у частині надання інформації щодо наявності та використання міжзонної прогнозної та пропонованої пропускної спроможності</t>
  </si>
  <si>
    <t>Information on congestion management measures</t>
  </si>
  <si>
    <t>Art. 13 of Regulation (EU) No 543/2013 on information on congestion management measures</t>
  </si>
  <si>
    <t>Інформація про заходи щодо управління обмеженнями</t>
  </si>
  <si>
    <t>Ст. 13 Регламенту (ЄС) 543/2013 у частині надання інформації щодо заходів з управління обмеженнями</t>
  </si>
  <si>
    <t>3.1.2. Supplier switching</t>
  </si>
  <si>
    <t>Generation forecasts</t>
  </si>
  <si>
    <t>Art. 14 of Regulation (EU) 543/2013 on information on forecast generation</t>
  </si>
  <si>
    <t>Прогнози виробництва</t>
  </si>
  <si>
    <t>Ст. 14 Регламенту (ЄС) 543/2013 у частині надання інформації щодо прогнозу виробництва</t>
  </si>
  <si>
    <t>Information on unavailability of generation units and production units</t>
  </si>
  <si>
    <t>Art. 15 of Regulation (EU) 543/2013 on information
regarding the unavailability of generation units and production units</t>
  </si>
  <si>
    <t>Інформація щодо недоступності одиниць генерації та одиниць виробництва</t>
  </si>
  <si>
    <t>Ст. 15 Регламенту (ЄС) 543/2013 у частині надання інформації щодо недоступності одиниць генерації та одиниць виробництва</t>
  </si>
  <si>
    <t>3.2. Market concentration and competition level</t>
  </si>
  <si>
    <t>Information on actual generation</t>
  </si>
  <si>
    <t>Art. 16 of Regulation (EU) 543/2013 on information on actual generation</t>
  </si>
  <si>
    <t>Інформація про фактичне виробництво</t>
  </si>
  <si>
    <t>Ст. 16 Регламенту (ЄС) 543/2013 у частині надання інформації про фактичний відпуск</t>
  </si>
  <si>
    <t>Information on balancing</t>
  </si>
  <si>
    <t>Art. 17 of Regulation (EU) 543/2013 on balancing information</t>
  </si>
  <si>
    <t>TSO / Balancing Market Operator</t>
  </si>
  <si>
    <t>2.2. Незалежність операторів систем передачі та розподілу</t>
  </si>
  <si>
    <t>Інформація щодо балансування</t>
  </si>
  <si>
    <t>Ст. 17 Регламенту (ЄС) 543/2013 у частині надання інформації щодо балансування</t>
  </si>
  <si>
    <t>Оператор системи передачі (TSO), оператор балансуючого ринку</t>
  </si>
  <si>
    <t>3.3. Prices and pricing</t>
  </si>
  <si>
    <t>3.3.1. Reporting on prices</t>
  </si>
  <si>
    <t>Transmission System Operator Compliance Program, Performance Report (Annual)</t>
  </si>
  <si>
    <t>Art. 15 (2d), 21 of Directive 2009/73/EU on common rules for the internal market in natural gas</t>
  </si>
  <si>
    <t>Програма відповідності оператора системи транспортування, звіт про її виконання (на річній основі)</t>
  </si>
  <si>
    <t>Cт. 15 (2d), 21 Директиви 2009/73/ЄС про спільні правила внутрішнього ринку природного газу</t>
  </si>
  <si>
    <t>Програма відповідності оператора сховищ, звіт про її виконання (на річній основі)</t>
  </si>
  <si>
    <t>Cт. 15 (2d) Директиви 2009/73/ЄС про спільні правила внутрішнього ринку природного газу</t>
  </si>
  <si>
    <t>Distribution System Operators Compliance Programs, Performance Reports (Annual)</t>
  </si>
  <si>
    <t>Art. 26 (2d) of Directive 2009/73/EU on common rules for the internal market in natural gas</t>
  </si>
  <si>
    <t>DSOs</t>
  </si>
  <si>
    <t>Програми відповідності операторів систем розподілу, звіти про їхнє виконання (на річній основі)</t>
  </si>
  <si>
    <t>Cт. 26 (2d) Директиви 2009/73/ЄС про спільні правила внутрішнього ринку природного газу</t>
  </si>
  <si>
    <t>Оператори ГРМ (DSO)</t>
  </si>
  <si>
    <t>Раніше ці вимоги були викладені у ст. 14 (2с), 21 Директиви 2009/72/ЄС про спільні правила внутрішнього ринку електроенергії</t>
  </si>
  <si>
    <t>Art. 45 (1c) of Directive 2019/944/EU on common rules for the internal market in electricity</t>
  </si>
  <si>
    <t>Програма відповідності оператора системи передачі, звіт про її виконання (на річній основі)</t>
  </si>
  <si>
    <t>Ст. 45 (1с) Директиви 2019/944/ЄС про спільні правила внутрішнього ринку електроенергії</t>
  </si>
  <si>
    <t>Раніше ці вимоги були викладені у ст. 26 (2d), 21 Директиви 2009/72/ЄС про спільні правила внутрішнього ринку електроенергії</t>
  </si>
  <si>
    <t>3.3.2. Regulated prices</t>
  </si>
  <si>
    <t>Art. 35 (2d) of Directive 2019/944/EU on common rules for the internal market in electricity</t>
  </si>
  <si>
    <t>2.3. Розвиток систем передачі та розподілу</t>
  </si>
  <si>
    <t>Ст. 35 (2d) Директиви 2019/944/ЄС про спільні правила внутрішнього ринку електроенергії</t>
  </si>
  <si>
    <t>Оператори системи розподілу (DSO)</t>
  </si>
  <si>
    <t>Ten-year network development plan and reports on its implementation</t>
  </si>
  <si>
    <t>Art. 22(1) of Directive 2009/73/EU on common rules for the internal market in natural gas</t>
  </si>
  <si>
    <t>План розвитку системи транспортування на наступні 10 років (з урахуванням планів розвитку систем розподілу, газосховищ, установок LNG) і звіт про його виконання</t>
  </si>
  <si>
    <t>Ст. 22 (1) Директиви 2009/73/ЄС про спільні правила внутрішнього ринку природного газу</t>
  </si>
  <si>
    <t>3.3.3. Competitive prices</t>
  </si>
  <si>
    <t>Network development plans for distribution systems and reports on their implementation</t>
  </si>
  <si>
    <t>Best European practice</t>
  </si>
  <si>
    <t>Плани розвитку газорозподільних систем на наступні 10 років і звіти про їхнє виконання</t>
  </si>
  <si>
    <t>Ст. 2 (1) і 6 (1) розд. IV Кодексу газорозподільних систем, затвердженого постановою НКРЕКП від 30.09.2015 № 2494, та з урахуванням вимог ст. 22 (3) Директиви 2009/73/ЄС про спільні правила внутрішнього ринку природного газу</t>
  </si>
  <si>
    <t>План розвитку газосховищ на наступні 10 років і звіт про його виконання</t>
  </si>
  <si>
    <t>Ст. 4 (2) і 8 (1) розд. V Кодексу газосховищ, затвердженого постановою НКРЕКП від 30.09.2015 № 2495, та з урахуванням вимог ст. 22 (3) Директиви 2009/73/ЄС про спільні правила внутрішнього ринку природного газу</t>
  </si>
  <si>
    <t>Раніше ці вимоги були викладені у ст. 22 Директиви 2009/72/ЄС про спільні правила внутрішнього ринку електроенергії</t>
  </si>
  <si>
    <t>Art. 51 of Directive 944/2019 on common rules for the internal market for electricity and amending Directive 2012/27/EU</t>
  </si>
  <si>
    <t>План розвитку системи передачі на наступні 10 років і звіт про його виконання</t>
  </si>
  <si>
    <t>Ст. 51 Директиви 2019/944/ЄС про спільні правила внутрішнього ринку електроенергії</t>
  </si>
  <si>
    <t>Ст. 3.4.1 Кодексу систем розподілу, затвердженого постановою НКРЕКП від 14.03.2018 № 310</t>
  </si>
  <si>
    <t>Art. 32 (3-5) of Directive 2019/944 on common rules for the internal market for electricity and amending Directive 2012/27/EU</t>
  </si>
  <si>
    <t>Плани розвитку систем розподілу на наступні 5-10 років і звіти про їхнє виконання</t>
  </si>
  <si>
    <t>Ст. 32 (3-5) Директиви 2019/944/ЄС про спільні правила внутрішнього ринку електроенергії</t>
  </si>
  <si>
    <t>3.3.4. Retail mark-ups</t>
  </si>
  <si>
    <t>Інвестиційні програми ліцензіатів та звіти про їхнє виконання</t>
  </si>
  <si>
    <t>Ст. 3 (8) і 5 (1) Порядку формування інвестиційних програм ліцензіатів з виробництва електричної та теплової енергії на теплоелектроцентралях та когенераційних установках, затвердженого постановою НКРЕКП від 15.10.2015 № 2585; ст. 4 (10) і 6 (10) Порядку розроблення, погодження, затвердження та виконання інвестиційних програм суб’єктів господарювання у сфері теплопостачання, затвердженого постановою НКРЕКП від 31.08.2017 № 1059</t>
  </si>
  <si>
    <t>План розвитку систем транспортування нафти й рідкого палива на наступні 10 років і звіт про його виконання</t>
  </si>
  <si>
    <t>Краща практика ЄС щодо звітування про виконання планів розвитку систем транспортування природного газу і передачі електричної енергії</t>
  </si>
  <si>
    <t>4. Reliability and security</t>
  </si>
  <si>
    <t>4.1. Stocks and reserves</t>
  </si>
  <si>
    <t>2.4. Тарифоутворення</t>
  </si>
  <si>
    <t>План розвитку сховищ для забезпечення експлуатаційної готовності екстрених та спеціальних резервів нафти й рідкого палива, звіт про його виконання</t>
  </si>
  <si>
    <t>Ст. 5 (1) Директиви 2009/119/ЄС щодо встановлення зобов'язань з підтримки мінімальних запасів нафти та/або нафтопродуктів, краща практика ЄС щодо планів розвитку систем газосховищ</t>
  </si>
  <si>
    <t>Держрезерв</t>
  </si>
  <si>
    <t>Methods of calculation of tariffs for connection; transportation; distribution; access to storage facilities and LNG plants; payments for daily imbalance; balancing neutrality fees</t>
  </si>
  <si>
    <t>Art. 32 (1), 41 (6a) of Directive 2009/73/EC on common rules for the internal natural gas market, Art. 18 (2), 19 (5) of Regulation (EC) 715/2009 on conditions for access to the natural gas transport networks; Art. 20 (2), 30 (2) of Regulation (EC) 312/2014 establishing the Network Code for Balancing Gas in GasTransmission Systems</t>
  </si>
  <si>
    <t>Методики розрахунку тарифів на приєднання; транспортування; розподіл; доступ до сховищ та установок LNG; плати за добовий небаланс; плати за нейтральність балансування</t>
  </si>
  <si>
    <t>Ст. 32 (1), 41 (6а) Директиви 2009/73/ЄС про спільні правила внутрішнього ринку природного газу, ст. 18 (2), 19 (5) Регламенту (ЄС) 715/2009 про умови доступу до мереж транспортування природного газу; ст. 20 (2), 30 (2) Регламенту (ЄС) 312/2014, що встановлює Мережевий кодекс балансування газу в газотранспортних системах</t>
  </si>
  <si>
    <t>4.2. Security of supply planning</t>
  </si>
  <si>
    <t>Tariffs for connection to gas transmission and gas distribution systems, transmission, distribution, access to storage facilities, LNG plants; for balancing services</t>
  </si>
  <si>
    <t>Art. 32 (1), 41 (7) of Directive 2009/73/EU on common rules for the internal natural gas market, Art. 18 (2), 19 (5) of Regulation (EC) 715/2009 on conditions for access to the natural gas transport networks</t>
  </si>
  <si>
    <t>Тарифи на приєднання до газотранспортних і газорозподільних систем, транспортування, розподіл, доступ до сховищ, установок LNG</t>
  </si>
  <si>
    <t>Ст. 32 (1), 41 (7) Директиви 2009/73/ЄС про спільні правила внутрішнього ринку природного газу
Ст. 18 (2), 19 (5) Регламенту (ЄС) 715/2009 про умови доступу до мереж транспортування природного газу</t>
  </si>
  <si>
    <t>Тарифи з приєднання газосховищ, установок LNG і промислових споживачів до газотранспортної системи; з надання послуг балансування</t>
  </si>
  <si>
    <t>Ст. 13 (3), 23 (1) Директиви 2009/73/ЄС про спільні правила внутрішнього ринку природного газу</t>
  </si>
  <si>
    <t>4.3. Reports on reliability and security</t>
  </si>
  <si>
    <t>Сумарні обсяги плати за діяльність, пов'язану з балансуванням, і плати за нейтральність балансування (не рідше одного разу на місяць)</t>
  </si>
  <si>
    <t>Ст. 29 (4) Регламенту (ЄС) 312/2014, що встановлює Мережевий кодекс балансування газу в газотранспортних системах</t>
  </si>
  <si>
    <r>
      <rPr>
        <sz val="10"/>
        <color theme="10"/>
        <rFont val="Arial"/>
      </rPr>
      <t xml:space="preserve">Для оцінки індикатора використовують: 1) незалежність сервісу; 2) прозорість; 3) чіткість і зрозумілість інформації; 4) зручність; 5) всеохопність. Ці критерії використовують у трактуванні Guidelines of Good Practice on Price Comparison Tools (CEER), 2012, p. 6-7 https://www.ceer.eu/documents/104400/-/-/8e86b6fb-2083-e385-4eb5-1e12637a2000.1) https://tis.eustream.sk/TisWeb/#/?nav=oa.calw&amp;lng=EN; 2) </t>
    </r>
    <r>
      <rPr>
        <u/>
        <sz val="10"/>
        <color theme="10"/>
        <rFont val="Arial"/>
      </rPr>
      <t>https://www.fluxys.com/en/products-services/empowering-you/price-calculator</t>
    </r>
  </si>
  <si>
    <t>Online tools for calculating available service rates and checking available capacity</t>
  </si>
  <si>
    <t>Annex I to Regulation (EU) 715/2009 on conditions for access to the natural gas transport networks</t>
  </si>
  <si>
    <t>Онлайн інструменти для обчислення оплати за доступні послуги та перевірки доступної потужності</t>
  </si>
  <si>
    <t>Кращі практики TSO</t>
  </si>
  <si>
    <t>Раніше визначалися вимогами ст. 32 (1), 37 (1, 6) Директиви 2009/72/ЄС про спільні правила внутрішнього ринку електроенергії</t>
  </si>
  <si>
    <t>Methods of calculating tariffs for connection to transmission and distribution systems, provision of balancing services, transmission and distribution</t>
  </si>
  <si>
    <t>Art. 6 (1), 59 (1, 7) of Directive 2019/944/EU on common rules for the internal electricity market</t>
  </si>
  <si>
    <t>Методики розрахунку тарифів за приєднання до систем передачі й розподілу, надання послуг балансування, на передачу і розподіл</t>
  </si>
  <si>
    <t>Cт. 6 (1), 59 (1, 7) Директиви 2019/944/ЄС про спільні правила внутрішнього ринку електроенергії</t>
  </si>
  <si>
    <t>Раніше визначалися вимогами ст. 15 (7), 23 (1), 32 (1) Директиви 2009/72/ЄС про спільні правила внутрішнього ринку електроенергії</t>
  </si>
  <si>
    <t>5. Consumption</t>
  </si>
  <si>
    <t>5.1. Penetration of metering</t>
  </si>
  <si>
    <t>Tariffs for the provision of balancing services, for connection to the transmission and distribution systems, for transmission and distribution</t>
  </si>
  <si>
    <t>Art. 18 (1) of Regulation 2019/943/EU on the internal electricity market</t>
  </si>
  <si>
    <t>Тарифи з надання послуг балансування, приєднання до системи передачі нових електростанцій і на передачу</t>
  </si>
  <si>
    <t>Ст. 18 (1) Регламенту (ЄС) 2019/943 про внутрішній ринок електроенергії</t>
  </si>
  <si>
    <t>Тарифи на приєднання до системи, розподіл й надання послуг балансування (якщо оператор є відповідальним)</t>
  </si>
  <si>
    <t>Best practice of TSOs</t>
  </si>
  <si>
    <t>Методика формування тарифів на транспортування нафти та нафтопродуктів магістральними трубопроводами</t>
  </si>
  <si>
    <t>Порядок формування тарифів на транспортування нафти та нафтопродуктів магістральними трубопроводами, затверджений постановою НКРЕКП від 25.05.2017 № 690</t>
  </si>
  <si>
    <t>5.2. Service standards</t>
  </si>
  <si>
    <t>3. Постачання</t>
  </si>
  <si>
    <t>3.1. Ринкові бар'єри</t>
  </si>
  <si>
    <t>3.1.1. Умови входу та виходу гравців</t>
  </si>
  <si>
    <t>Тарифи на транспортування нафти й нафтопродуктів магістральними трубопроводами (у тому числі їхні складові)</t>
  </si>
  <si>
    <t>Краща практика ЄС (для секторів природного газу та електричної енергії)</t>
  </si>
  <si>
    <t>Стаття 9-1 Закону України "Про ринок природного газу"
Пункт 3.2 Порядку реєстрації учасників оптового енергетичного ринку, затвердженого Постановою НКРЕКП № 1812 від 04.10.2023</t>
  </si>
  <si>
    <t>National Register of Market Participants</t>
  </si>
  <si>
    <t>Art. 9 (2) of Regulation (EU) No 1227/2011 on Wholesale Energy Market Integrity and Transparency  (REMIT)</t>
  </si>
  <si>
    <t>Реєстр учасників оптового енергетичного ринку (в газі)</t>
  </si>
  <si>
    <t>Ст. 9 (2) Регламенту (ЄС) № 1227/2011 щодо цілісності та прозорості оптового ринку енергетики (REMIT)</t>
  </si>
  <si>
    <t>5.3. Information for consumers</t>
  </si>
  <si>
    <t>5.3.1. Prices and tariffs</t>
  </si>
  <si>
    <t>Ліцензійні умови провадження господарської діяльності (за видами діяльності)</t>
  </si>
  <si>
    <t>Ст. 2 (1.1), 17 (1.3, абзац 1), 24 Закону України від 22.09.2016 № 1540-VIII "Про Національну комісію, що здійснює державне регулювання у сферах енергетики та комунальних послуг"</t>
  </si>
  <si>
    <t>Реєстр учасників оптового енергетичного ринку (в електроенергії)</t>
  </si>
  <si>
    <t>ст. 1 (60) Закону України від 19.12.1995 № 481/95-ВР "Про державне регулювання виробництва і обігу спирту етилового, коньячного і плодового, алкогольних напоїв, тютюнових виробів та пального"
"Єдиний реєстр ліцензіатів та місць обігу пального ведеться центральним органом виконавчої влади, що реалізує державну податкову політику, у порядку, затвердженому Кабінетом Міністрів України, та розміщується у вільному доступі."</t>
  </si>
  <si>
    <t>Єдиний державний реєстр суб’єктів господарювання, які отримали ліцензії на право виробництва, зберігання, оптової та роздрібної торгівлі пальним, та місць виробництва, зберігання, оптової та роздрібної торгівлі пальним</t>
  </si>
  <si>
    <t>Краща практика (Регламент (ЄС) № 1227/2011 щодо цілісності та прозорості оптового ринку енергетики (REMIT))</t>
  </si>
  <si>
    <t>Мінфін (Державна податкова служба)</t>
  </si>
  <si>
    <t>ст. 3 Закону України від 19.12.1995 № 481/95-ВР "Про державне регулювання виробництва і обігу спирту етилового, коньячного і плодового, алкогольних напоїв, тютюнових виробів та пального"</t>
  </si>
  <si>
    <t>5.3.2. Subsidies and other support</t>
  </si>
  <si>
    <t>5.3.3. Energy efficiency</t>
  </si>
  <si>
    <t>Реєстр учасників ринку</t>
  </si>
  <si>
    <t>Регулятор, Мінрегіон</t>
  </si>
  <si>
    <t>Ст. 2 (1.2), 17 (1.3, абзац 1), 24 Закону України від 22.09.2016 № 1540-VIII "Про Національну комісію, що здійснює державне регулювання у сферах енергетики та комунальних послуг"</t>
  </si>
  <si>
    <t>6. Reporting</t>
  </si>
  <si>
    <t>6.1. Financial and management reporting</t>
  </si>
  <si>
    <t>6.1.1. Financial reporting (annual, quarterly)</t>
  </si>
  <si>
    <t>Міненерго</t>
  </si>
  <si>
    <t>Необхідно забезечити прозорість і недискримінаційність правил і термінів проведення аукціонів</t>
  </si>
  <si>
    <t>Rules of tendering procedure for granting RES support</t>
  </si>
  <si>
    <t>p. 2, 4 of Policy Guidelines 05/2015-ECS of the Energy Community Secretariat on reform of the support schemes for promotion of energy from renewable sources
Policy Guidelines on competitive selection and support for renewable energy (Energy Community Secretariat and EBRD)
art. 4 (6) of Directive (EU) 2018/2001 on the promotion of the use of energy from renewable sources</t>
  </si>
  <si>
    <t>Ministry of Energy</t>
  </si>
  <si>
    <t>3.1.2. Зміна постачальника</t>
  </si>
  <si>
    <t>Правила проведення аукціонів з розподілу квот підтримки ВДЕ</t>
  </si>
  <si>
    <t>Пп 2, 4 Керівних настанов Секретаріату Енергетичного співтовариства 05/2015-ECS "Щодо реформування схем підтримки розвитку енергії з відновлюваних джерел" (Energy Community Secretariat and EBRD, Policy Guidelines on competitive selection and support for renewable energy);
Ч. 6 (а) ст. 4 Директиви 2018/2001/ЄС про розвиток використання енергії з відновлюваних джерел</t>
  </si>
  <si>
    <t>6.1.2. Non-financial and management reporting</t>
  </si>
  <si>
    <t>Results of monitoring the supplier switching on retail natural gas market (total number of switchings, average switching duration, possibility of choosing date)</t>
  </si>
  <si>
    <t>ACER Practice on Reporting the Results of Annual Monitoring of the Electricity and Gas Markets</t>
  </si>
  <si>
    <t>Результати моніторингу роздрібного ринку природного газу по зміні постачальника споживачами (загальна кількість змін постачальника, середня тривалість зміни, можливість вибору дати) (квартальна інформація)</t>
  </si>
  <si>
    <t>Практика ACER щодо звітування про результати щорічного моніторингу ринків електроенергії і газу</t>
  </si>
  <si>
    <t>6.2. Fiscal reporting</t>
  </si>
  <si>
    <t>6.2.1. Information on payment taxes (by types of taxes and by taxpayers)</t>
  </si>
  <si>
    <t>Results of monitoring the supplier switching on retail electricity market (total number of switchings, average switching duration, possibility of choosing date)</t>
  </si>
  <si>
    <t>3.2. Концентрація й рівень конкуренції</t>
  </si>
  <si>
    <t>Результати моніторингу роздрібного ринку електроенергії по зміні постачальника споживачами (загальна кількість змін постачальника, середня тривалість зміни, можливість вибору дати) (квартальна інформація)</t>
  </si>
  <si>
    <t>Ми очікуємо, що відповідна інформація буде надана у квартальних моніторингових звітах. Відповідна інформація надавалась для електроенергетичного сектору, і за аналогією має надаватись і для газового як поширення кращої практики.</t>
  </si>
  <si>
    <t>Concentration in the wholesale and retail natural gas markets (Herfindahl-Hirschman Index (HHI), total market share of three largest companies (CR3), number of companies with market share exceeding 5%)</t>
  </si>
  <si>
    <t>ACER's practice of reporting on the results of the annual monitoring of electricity and gas markets, Art. 16 (3), 41 (1j, 4b), 52 (1a) of Directive 2009/73/EU on common rules for the internal market in natural gas,</t>
  </si>
  <si>
    <t>Концентрація в оптовому й роздрібному сегментах ринку природного газу (індекс Герфіндаля-Хіршмана (ННІ), сукупна частка трьох найбільших компаній (CR3), кількість активних учасників ринку) (квартальна інформація)</t>
  </si>
  <si>
    <t>Практика ACER щодо звітування про результати моніторингу ринків електроенергії і газу, 
ст. 16 (3), 41 (1j, 4b), 52 (1а) Директиви 2009/73/ЄС про спільні правила внутрішнього ринку природного газу,</t>
  </si>
  <si>
    <t>ст. 16 (3), 37 (1j, 4b), 47 (6) Директиви 2009/72/ЄС про спільні правила внутрішнього ринку електроенергії
Ми очікуємо, що це буде у формі квартальних моніторингових звітів, як і до війни</t>
  </si>
  <si>
    <t>6.2.2. Reporting of extracting companies</t>
  </si>
  <si>
    <t>Concentration in the wholesale and retail electricity markets (Herfindahl-Hirschman Index (HHI), total market share of three largest companies (CR3), number of companies with market share exceeding 5%)</t>
  </si>
  <si>
    <t>ACER's practice of reporting on the results of the annual monitoring of electricity and gas markets, Art. 41 (3), 37 (1o, 3b), 69 (2) of Directive 2019/944/EU on common rules for the internal market in electricity and amending Directive 2012/27/EU</t>
  </si>
  <si>
    <t>Концентрація в оптовому й роздрібному сегментах ринку електричної енергії (індекс Герфіндаля-Хіршмана (ННІ), сукупна частка трьох найбільших компаній (CR3), кількість активних учасників ринку) (квартальна інформація)</t>
  </si>
  <si>
    <t>Практика ACER щодо звітування про результати моніторингу ринків електроенергії і газу,
ст. 41 (3), 59 (1o, 3b), 69 (2) Директиви 2019/944/ЄС про спільні правила внутрішнього ринку електричної енергії, яка доповнює Директиву 2012/27/ЄС</t>
  </si>
  <si>
    <t>6.3. Beneficiaries and corporate governance</t>
  </si>
  <si>
    <t>Концентрація в оптовому й роздрібному сегментах ринку (індекс Герфіндаля-Хіршмана (ННІ), сукупна частка трьох найбільших компаній (CR3), кількість активних учасників ринку) (квартальна інформація)</t>
  </si>
  <si>
    <t>Краща практика ЄС, виходячи зі звітування ACER про результати моніторингу ринків електроенергії і газу</t>
  </si>
  <si>
    <t>Антимонопольний комітет України</t>
  </si>
  <si>
    <t>7. Policy</t>
  </si>
  <si>
    <t>7.1. Monitoring and reporting</t>
  </si>
  <si>
    <t>3.3. Ціни й ціноутворення</t>
  </si>
  <si>
    <t>3.3.1. Звітність про ціни</t>
  </si>
  <si>
    <t>Концентрація в оптовому й роздрібному сегментах (індекс Герфіндаля-Хіршмана (ННІ), сукупна частка трьох найбільших компаній (CR3), кількість активних учасників ринку) (квартальна інформація)</t>
  </si>
  <si>
    <t>Annual report on the cost of natural gas supplied to (a) households and (b) non-household consumers (by consumption bands): (i) production and supply costs; (ii) network transportation; (iii) taxes and fees; and (iv) consumption by bands</t>
  </si>
  <si>
    <t>Art. 3 (data), Art. 5 (obligation to provide data), Art. 6 (reporting period), Annex 1, Clause 6 (a) and Clause 7 of Regulation (EU) No 2016/1952</t>
  </si>
  <si>
    <t>Statistics Authority</t>
  </si>
  <si>
    <t>Річний звіт про вартість природного газу, який постачається (а) домогосподарствам та (b) непобутовим споживачам (в розрізі груп за обсягами споживання): (і) вартість виробництва та постачання; (іі) транспортування мережами; (ііі) податки та збори, а також (iv) обсяги споживання за групами</t>
  </si>
  <si>
    <t>Ст. 3 (дані), ст. 5 (обов'язок надавати дані), ст. 6 (звітний період), Додаток 1, п. 6 (а) та п. 7 Регламенту (ЄС) № 2016/1952</t>
  </si>
  <si>
    <t>Наказ Державної служби статистики України від 02.07.2019 № 230 Про затвердження форм державного статистичного спостереження про ціни на природний газ та електроенергію, які постачаються споживачам</t>
  </si>
  <si>
    <t>7.2. Energy efficiency</t>
  </si>
  <si>
    <t>7.2.1. Policy-making</t>
  </si>
  <si>
    <t>Semiannual report on the cost of natural gas supplied to (a) households and (b) non-household consumers (by consumption bands): (i) prices excluding taxes and fees; (ii) prices excluding VAT; (iii) prices including all taxes and fees</t>
  </si>
  <si>
    <t>Art. 3 (data), Art. 5 (obligation to provide data), Art. 6 (reporting period - Annex 1, Clause 6 (b)) of Regulation (EU) No 2016/1952</t>
  </si>
  <si>
    <t>Піврічний звіт про вартість природного газу, який постачається (а) домогосподарствам та (b) непобутовим споживачам (в розрізі груп за обсягами споживання): (і) ціни без податків і зборів; (іі) ціни без ПДВ; (ііі) ціни з урахуванням усіх податків і зборів</t>
  </si>
  <si>
    <t>Ст. 3 (дані), ст. 5 (обов'язок надавати дані), ст. 6 (звітний період), Додаток 1, п. 6 (b)) Регламенту (ЄС) № 2016/1952</t>
  </si>
  <si>
    <t>7.2.2. Implementation reporting</t>
  </si>
  <si>
    <t>Annual report on the cost of electricity supplied to (a) households (b) non-household consumers (by consumption bands); (i) production and supply costs; (ii) network transmission; (iii) taxes and fees; and (iv) consumption by bands</t>
  </si>
  <si>
    <t>Art. 3 (data), Art. 5 (obligation to provide data), Art. 6 (reporting period - Annex 2, Clause 5 (a) and Clause 6) of Regulation (EU) No 2016/1952</t>
  </si>
  <si>
    <t>Річний звіт про вартість електроенергії яка постачається (а) домогосподарствам (b) непобутовим споживачам (у розрізі груп за обсягами споживання); (і) вартість виробництва та постачання; (іі) транспортування мережами; (ііі) податки та збори, а також (iv) обсяги споживання за групами</t>
  </si>
  <si>
    <t>Ст. 3 (дані), ст. 5 (обов'язок надавати дані), ст. 6 (звітний період), Додаток 2, п. 5 (а) та п. 6) Регламенту (ЄС) № 2016/1952</t>
  </si>
  <si>
    <t>7.3. Environmental protection and combating climate change</t>
  </si>
  <si>
    <t>7.3.1. Policy-making</t>
  </si>
  <si>
    <t>Semiannual report on the cost of electricity supplied to (a) households and (b) non-household consumers (by consumption bands): (i) prices excluding taxes and fees; (ii) prices excluding VAT; (iii) prices including all taxes and fees</t>
  </si>
  <si>
    <t xml:space="preserve">Art. 3 (data), Art. 5 (obligation to provide data), Art. 6 (reporting period - Annex 2, Clause 5 (b)) of Regulation (EU) No 2016/1952 </t>
  </si>
  <si>
    <t>3.3.2. Регульовані ціни</t>
  </si>
  <si>
    <t>Піврічний звіт про вартість електроенергії яка постачається (а) домогосподарствам (b) непобутовим споживачам (у розрізі груп за обсягами споживання); (і) ціни без податків і зборів; (іі) ціни без ПДВ; (ііі) ціни з урахуванням усіх податків і зборів</t>
  </si>
  <si>
    <t>Ст. 3 (дані), ст. 5 (обов'язок надавати дані), ст. 6 (звітний період - Додаток 2, п. 5 (b)) Регламенту (ЄС) № 2016/1952</t>
  </si>
  <si>
    <t>ЗУ "Про особливості регулювання відносин на ринку природного газу та у сфері теплопостачання під час дії воєнного стану та подальшого відновлення їх функціонування" (мораторій на підвищення тарифів)
Постанова КМУ від 19 липня 2022 р. № 812 (газове ПСО для тепловиків, бюджетників та ОСББ);
Постанова КМУ від 6 березня 2022 р. № 222 (газове ПСО для побутових постачальників, Операторів ГРМ на ВТВ та "спеціальній категорії споживачів")</t>
  </si>
  <si>
    <t>Methods for the calculation of regulated gas prices in the wholesale and retail markets (incl. under the public service obligations (PSO))</t>
  </si>
  <si>
    <t>Art. 3 (2) of Directive 2009/73/EU (public service obligations)</t>
  </si>
  <si>
    <t>Cabinet of Ministers</t>
  </si>
  <si>
    <t>Методики розрахунку регульованих цін на газ на оптовому та роздрібному ринках (зокрема, в рамках покладення спеціальних обов'язків)</t>
  </si>
  <si>
    <t>Ст. 3 (3) Директиви 2009/73/ЄС (покладення спеціальних обов’язків для забезпечення загальносуспільного інтересу)</t>
  </si>
  <si>
    <t>Кабінет Міністрів України</t>
  </si>
  <si>
    <t>Закон України "Про ринок природного газу" стаття 11, частина 4, пункт 7</t>
  </si>
  <si>
    <t>Порядок визначення компенсації, що надається суб’єктам ринку природного газу, на яких покладаються спеціальні обов’язки</t>
  </si>
  <si>
    <t>Стаття 3(2) Директиви 2009/73/ЄС</t>
  </si>
  <si>
    <t xml:space="preserve">Ст. 3 (7) Директиви 2009/72/ЄС (покладення спеціальних обов’язків для забезпечення загальносуспільного інтересу)
Постанова КМУ від 5 червня 2019 р. № 483 "Про затвердження Положення про покладення спеціальних обов’язків на учасників ринку електричної енергії для забезпечення загальносуспільних інтересів у процесі функціонування ринку електричної енергії"; 
Постанова НКРЕКП 05.10.2018 № 1177 Про затвердження Порядку формування цін на універсальні послуги
Постанова НКРЕКП № 1221 від 27.09.2022 "Про затвердження Методики визначення істотного коливання цін та встановлення граничних цін на ринку «на добу наперед», внутрішньодобовому ринку та балансуючому ринку"
</t>
  </si>
  <si>
    <t>Methods for the calculation of regulated electricity prices in the wholesale and retail markets (incl. under the public service obligations (PSO) and price caps)</t>
  </si>
  <si>
    <t>Art. 9 (2) of Directive 2019/944/EU  (public service obligations) and amending Directive 2012/27/EU</t>
  </si>
  <si>
    <t>Cabinet of Ministers,
Regulator</t>
  </si>
  <si>
    <t>Методики розрахунку регульованих цін на електроенергію на оптовому та роздрібному ринках (зокрема, в рамках покладення спеціальних обов'язків та граничні ціни (price caps))</t>
  </si>
  <si>
    <t xml:space="preserve">
Ст. 9 (2) та ст. 5 Директиви 2019/944/ЄС про спільні правила внутрішнього ринку електричної енергії, яка доповнює Директиву 2012/27/ЄС (покладення спеціальних обов’язків для забезпечення загальносуспільного інтересу)</t>
  </si>
  <si>
    <t>Кабінет Міністрів України,
Регулятор</t>
  </si>
  <si>
    <t>Має містити обгрунтування необхідності застосування механізму ПСО, оцінку впливу на фінанси його учасників, а в перспективі - проєкт змін до законодавства із КІНЦЕВОЮ ДАТОЮ застосування регульованих цін
Також П.6(б) Рішення РНБОУ від 30.07.2021 "Про заходи з нейтралізації загроз в енергетичній сфері"</t>
  </si>
  <si>
    <t>7.3.2. Implementation reporting</t>
  </si>
  <si>
    <t xml:space="preserve">
Порядок поступового переходу до економічно обґрунтованої ціни на електричну енергію для побутових споживачів</t>
  </si>
  <si>
    <t>П. 4 Керівних настанов Секретаріату Енергетичного Співтовариства 01/2013-ECS "Щодо реформування моделі ринку електроенергії, регульованих цін і тарифів на електроенергію сторін Енергетичного співтовариства" (Policy Guidelines 01/2013-ECS of the Energy Community Secretariat on retail market policy guidelines for reforms of electricity market model, regulated electricity prices and electricity tariff reform);
ст. 5 (7a) Директиви 2019/944/ЄС про спільні правила внутрішнього ринку електричної енергії, яка доповнює Директиву 2012/27/ЄС</t>
  </si>
  <si>
    <t>Постанова НКРЕКП від 01.08.2017 № 991 "Про затвердження Методики формування, розрахунку та встановлення тарифів на електричну та (або) теплову енергію, що виробляється на теплоелектроцентралях, теплових електростанціях та когенераційних установках";
Постанова НКРЕКП від 25.06.2019 № 1174 "Про затвердження Порядку формування тарифів на теплову енергію, її виробництво, транспортування та постачання"
Порядок формування тарифів на теплову енергію, її виробництво, транспортування та постачання, послуги з постачання теплової енергії і постачання гарячої води, затверджений Постановою КМУ № 869 від 01.06.2011
Методики формування, розрахунку та встановлення тарифів на електричну та теплову енергію, що виробляється на атомних електростанціях затверджена постановою НКРЕКП № 990 від 01.08.2017 
Порядок формування тарифів на послуги з постачання теплової енергії та постачання гарячої води, що виробляються за допомогою систем автономного теплопостачання № 1548 від 16.09.2021</t>
  </si>
  <si>
    <t>3.3.3. Вільні ціни</t>
  </si>
  <si>
    <t>Методики розрахунку регульованих цін (тарифів) на теплову енергію, що виробляється різними типами виробників</t>
  </si>
  <si>
    <t>Краща світова практика 
Ст. 17 (4) Закону України "Про Національну комісію, що здійснює державне регулювання у сферах енергетики та комунальних послуг" (щодо публікації методик ціно- і тарифоутворення); 
Ст. 1 Закону України "Про особливості доступу до інформації у сферах постачання електричної енергії, природного газу, теплопостачання, централізованого постачання гарячої води, централізованого питного водопостачання та водовідведення" (щодо публікації тарифів)</t>
  </si>
  <si>
    <t>Спеціалізовані аукціони з продажу нафти й газового конденсату внутрішнього видобутку організує Міненерго, хоча інформацію про фактичні ціни має повідомляти Мінекономіки.</t>
  </si>
  <si>
    <t>7.3.3. Data on emissions</t>
  </si>
  <si>
    <t>Фактичні ціни реалізації нафти і газового конденсату внутрішнього видобутку</t>
  </si>
  <si>
    <t>Краща світова практика, п. 252.8 розділу IX "Рентна плата" Податкового кодексу України</t>
  </si>
  <si>
    <t>Мінекономіки</t>
  </si>
  <si>
    <t>Результати торгів публікує Українська енергетична біржа та Українська міжбанківська валютна біржа</t>
  </si>
  <si>
    <t>7.4. Renewable energy sources</t>
  </si>
  <si>
    <t>7.4.1. Policy-making</t>
  </si>
  <si>
    <t>Біржові ціни на нафтопродукти</t>
  </si>
  <si>
    <t>Краща світова практика</t>
  </si>
  <si>
    <t>Організатор біржових торгів</t>
  </si>
  <si>
    <t>Результати торгів публікує Українська енергетична біржа</t>
  </si>
  <si>
    <t>7.4.2. Implementation reporting</t>
  </si>
  <si>
    <t>Біржові ціни на енергетичне вугілля</t>
  </si>
  <si>
    <t>Результати торгів публікує Українська енергетична біржа та УМВБ, а також мала б публікувати ТОВ “СааС платформа ЮАйСіі”</t>
  </si>
  <si>
    <t>8. Public authorities</t>
  </si>
  <si>
    <t>8.1. Public spending</t>
  </si>
  <si>
    <t>8.1.1. Budget expenditures</t>
  </si>
  <si>
    <t>Exchange prices for natural gas</t>
  </si>
  <si>
    <t>Art. 41 of Directive 2009/73/EU on common rules for the internal market in natural gas</t>
  </si>
  <si>
    <t>Operator of Exchange</t>
  </si>
  <si>
    <t>Біржові ціни на природний газ</t>
  </si>
  <si>
    <t>Ст. 41 Директиви 2009/73/ЄС про спільні правила внутрішнього ринку природного газу
Ст. 13 (1.3) Закону Україний "Про товарні біржі"</t>
  </si>
  <si>
    <t>Ст. 37(1i, 1j) Директиви 2009/72/ЄС про спільні правила внутрішнього ринку електроенергії
Відповідно до Директиви НКРЕКП має моніторити дотримання учасниками ринку обов'язків з прозорості та відповідно моніторити оприлюднені ними дані щодо цін на оптовому ринку</t>
  </si>
  <si>
    <t>Prices in organized wholesale markets (day-ahead, intraday)</t>
  </si>
  <si>
    <t>Art. 59 (1n,1o) of Directive 2019/944/EU on common rules for the internal market in electricity and amending Directive 2012/27/EU</t>
  </si>
  <si>
    <t>SOE Market Operator</t>
  </si>
  <si>
    <t>Ціни на організованих ринках ("на добу наперед", внутрішньодобовий)</t>
  </si>
  <si>
    <t xml:space="preserve">
Ст. 59 (1n, 1o) Директиви 2019/944/ЄС про спільні правила внутрішнього ринку електричної енергії, яка доповнює Директиву 2012/27/ЄС
Правила ринку "на добу наперед" та внутрішньодобового ринку (Постанова НКРЕКП від 14.03.2018 № 308, пункт 1.7.10)</t>
  </si>
  <si>
    <t>ДП "Оператор ринку"</t>
  </si>
  <si>
    <t>Ціни на балансуючому ринку</t>
  </si>
  <si>
    <t>Відповідно до Директиви НКРЕКП має моніторити дотримання учасниками ринку обов'язків з прозорості та відповідно моніторити оприлюднені ними дані щодо цін на оптовому ринку
Ст. 24 Закону України «Про НКРЕКП» 
Ст. 4 Закону України «Про ринок природного газу»
Постанова НКРЕКП від 14.09.2017 № 1120 «Про затвердження Порядку здійснення Національною комісією, що здійснює державне
регулювання у сферах енергетики та комунальних послуг, моніторингу ринків у сферах енергетики
та комунальних послуг».</t>
  </si>
  <si>
    <t>8.1.2. State aid</t>
  </si>
  <si>
    <t>Results of price monitoring in wholesale and retail markets</t>
  </si>
  <si>
    <t>Best Practice (ACER Market Monitoring Reports);
Art. 41 of Directive 2009/73/EU on common rules for the internal natural gas market</t>
  </si>
  <si>
    <t>Результати моніторингу цін на оптовому та роздрібному ринках (квартальна інформація)</t>
  </si>
  <si>
    <t>Краща практика (звіти ACER за результатами моніторингу ринків); 
ст. 41 (1i) Директиви 2009/73/ЄС про спільні правила внутрішнього ринку природного газу</t>
  </si>
  <si>
    <t xml:space="preserve">Ст. 37(1i, 1j) Директиви 2009/72/ЄС про спільні правила внутрішнього ринку електроенергії
Відповідно до Директиви НКРЕКП має моніторити дотримання учасниками ринку обов'язків з прозорості та відповідно моніторити оприлюднені ними дані щодо цін на оптовому ринку
</t>
  </si>
  <si>
    <t>Best Practice (ACER Market Monitoring Reports);
Art. 59 (1n,1o) of Directive 2019/944/EU on common rules for the internal market in electricity and amending Directive 2012/27/EU</t>
  </si>
  <si>
    <t>3.3.4. Націнки на роздрібному ринку</t>
  </si>
  <si>
    <t>Краща практика (звіти ACER за результатами моніторингу ринків);
Ст. 59 (1n, 1o) Директиви 2019/944/ЄС про спільні правила внутрішнього ринку електричної енергії, яка доповнює Директиву 2012/27/ЄС</t>
  </si>
  <si>
    <r>
      <rPr>
        <sz val="10"/>
        <color theme="10"/>
        <rFont val="Arial"/>
      </rPr>
      <t xml:space="preserve">Приклад: </t>
    </r>
    <r>
      <rPr>
        <u/>
        <sz val="10"/>
        <color theme="10"/>
        <rFont val="Arial"/>
      </rPr>
      <t>https://aegis.acer.europa.eu/chest/dataitems/68/view</t>
    </r>
  </si>
  <si>
    <t>Information on marginality of retail natural gas market (mark-ups)</t>
  </si>
  <si>
    <t>ACER practice on reporting the results of annual monitoring of the electricity and gas markets</t>
  </si>
  <si>
    <t>Інформація про маржинальність роздрібного ринку природного газу (mark-ups)</t>
  </si>
  <si>
    <r>
      <rPr>
        <sz val="10"/>
        <color rgb="FF000000"/>
        <rFont val="Arial"/>
      </rPr>
      <t xml:space="preserve">Приклад: с.23-24 Річного звіту ACER з моніторингу ринків електроенергії та природного газу </t>
    </r>
    <r>
      <rPr>
        <u/>
        <sz val="10"/>
        <color rgb="FF1155CC"/>
        <rFont val="Arial"/>
      </rPr>
      <t xml:space="preserve">https://www.ceer.eu/documents/104400/6693346/ACER+Market+Monitoring+Report+2018+-+Electricity+and+Gas+Retail+Markets+Volume/4b25b541-53d0-eb6c-9cf5-3ee9a749101d
</t>
    </r>
    <r>
      <rPr>
        <sz val="10"/>
        <color rgb="FF000000"/>
        <rFont val="Arial"/>
      </rPr>
      <t xml:space="preserve">Звіт ЄК щодо цін і вартостей в Європі </t>
    </r>
    <r>
      <rPr>
        <u/>
        <sz val="10"/>
        <color rgb="FF1155CC"/>
        <rFont val="Arial"/>
      </rPr>
      <t>https://op.europa.eu/en/publication-detail/-/publication/16e7f212-0dc5-11eb-bc07-01aa75ed71a1/language-en?WT.mc_id=Searchresult&amp;WT.ria_c=37085&amp;WT.ria_f=3608&amp;WT.ria_ev=search</t>
    </r>
  </si>
  <si>
    <t>8.2. Transparency of public administration</t>
  </si>
  <si>
    <t>8.2.1. Decision-making and implementation</t>
  </si>
  <si>
    <t>Information on marginality of retail electricity market (mark-ups)</t>
  </si>
  <si>
    <t>Інформація про маржинальність роздрібного ринку електричної енергії (mark-ups)</t>
  </si>
  <si>
    <r>
      <rPr>
        <sz val="10"/>
        <color theme="10"/>
        <rFont val="Arial"/>
      </rPr>
      <t xml:space="preserve">Приклад: Звіт ЄК щодо цін і вартостей в Європі </t>
    </r>
    <r>
      <rPr>
        <u/>
        <sz val="10"/>
        <color theme="10"/>
        <rFont val="Arial"/>
      </rPr>
      <t>https://op.europa.eu/en/publication-detail/-/publication/16e7f212-0dc5-11eb-bc07-01aa75ed71a1/language-en?WT.mc_id=Searchresult&amp;WT.ria_c=37085&amp;WT.ria_f=3608&amp;WT.ria_ev=search</t>
    </r>
  </si>
  <si>
    <t>4. Надійність і безпека</t>
  </si>
  <si>
    <t>4.1. Запаси й резерви</t>
  </si>
  <si>
    <t>Інформація про маржинальність роздрібного ринку нафтопродуктів (mark-ups)</t>
  </si>
  <si>
    <t>Gas storage capacity (volume and structure), maximum offtake capacity of gas storage facilities</t>
  </si>
  <si>
    <t>Section 2.2.10 of Annex B to Regulation (EU) No 1099/2008 on energy statistics with amendments dated 28 January 2022</t>
  </si>
  <si>
    <t>Opertor of Storage System</t>
  </si>
  <si>
    <t>Потужності зберігання газу (за назвами, видами, місткістю), максимальні потужності відбирання газу з газосховищ і регазифікації на установках LNG</t>
  </si>
  <si>
    <t>П. 2.2.10 Додатка В Регламенту (ЄС) № 1099/2008 щодо енергетичної статистики, зі змінами, внесеними 28 січня 2022 року</t>
  </si>
  <si>
    <t>Generation capacity: maximum net capacity (value and structure), magnitude of peak load and available generation capacity</t>
  </si>
  <si>
    <t>Section 3.2.13-16 of Annex B to Regulation (EU) No 1099/2008 on energy statistics with amendments dated 28 January 2022</t>
  </si>
  <si>
    <t>Максимальна нетто потужність генерації (за видами, з виокремленням отриманої з пального, тієї, що вводиться і виводиться з експлуатації), потужність систем зберігання енергії (за видами)</t>
  </si>
  <si>
    <t>П. 3.2.13-16 Додатка В Регламенту (ЄС) № 1099/2008 щодо енергетичної статистики, зі змінами, внесеними 28 січня 2022 року</t>
  </si>
  <si>
    <t>Ч. 7 ст. 6 Закону України "Про мінімальні запаси нафти та нафтопродуктів"</t>
  </si>
  <si>
    <t>Обсяги й структура запасів нафти й нафтопродуктів (за видом, призначенням, розташуванням, формою власності) та їхнє змінення (щомісячні дані); потужність переробних підприємств (первинна і вторинна, за процесами переробки) (щорічні дані)</t>
  </si>
  <si>
    <t>Ст. 6 (1) Директиви 2009/119/ЄС щодо встановлення зобов'язань з підтримки мінімальних запасів нафти та/або нафтопродуктів
П. 3.2.4 Додатка С Регламенту (ЄС) № 1099/2008 щодо енергетичної статистики, зі змінами, внесеними 28 січня 2022 року</t>
  </si>
  <si>
    <t>Ч. 8 ст. 6 Закону України "Про мінімальні запаси нафти та нафтопродуктів"</t>
  </si>
  <si>
    <t>Обсяг і структура екстрених резервів нафти й рідкого палива за станом на останній день попереднього календарного року</t>
  </si>
  <si>
    <t>Ст. 6 (2) Директиви 2009/119/ЄС щодо встановлення зобов'язань з підтримки мінімальних запасів нафти та/або нафтопродуктів</t>
  </si>
  <si>
    <t>4.2. Правила безпеки</t>
  </si>
  <si>
    <t>Звіт про заходи із забезпечення і перевірки наявності та фізичної доступності екстрених резервів нафти і рідкого палива</t>
  </si>
  <si>
    <t>Ст. 9 (5) Директиви 2009/119/ЄС щодо встановлення зобов'язань з підтримки мінімальних запасів нафти та/або нафтопродуктів</t>
  </si>
  <si>
    <t>Ст. 6 Закону України від 09.04.2015 № 329-VIII "Про ринок природного газу"</t>
  </si>
  <si>
    <t>National action plan (in case of gas supply emergency) and emergency plan</t>
  </si>
  <si>
    <t>Art. 8 of Regulation (EU) 2017/1938 on measures to safeguard security of natural gas supply</t>
  </si>
  <si>
    <t>Dedicated Ministry responsible for energy related matters</t>
  </si>
  <si>
    <t>Національний план дій (на випадок кризової ситуації з надходженням природного газу) та план реагування на виникнення надзвичайної ситуації</t>
  </si>
  <si>
    <t>Ст. 8 Регламенту (ЄС) 2017/1938 про заходи із забезпечення безпеки постачання природного газу</t>
  </si>
  <si>
    <t>Ст. 5 Закону України від 09.04.2015 № 329-VIII "Про ринок природного газу"</t>
  </si>
  <si>
    <t>Правила про безпеку постачання газу</t>
  </si>
  <si>
    <t>Ст. 8-10 Регламенту (ЄС) 2017/1938 про заходи із забезпечення безпеки постачання природного газу</t>
  </si>
  <si>
    <t>План готовності до ризиків має складатися з національних, регіональних і, якщо це застосовно, двосторонніх заходів, спрямованих на запобігання та/чи пом’якшення наслідків криз в електроенергетиці, відповідати правилам функціонування ринку та передбачати інформування громадськості про кризи в електроенергетиці (ст. 11). Має бути опублікованим на офіційному сайті до 05.01.2022 та оновлюватися кожні чотири роки (ст. 10-8).</t>
  </si>
  <si>
    <t>Risk-preparedness plan</t>
  </si>
  <si>
    <t>REGULATION (EU) 2019/941 on risk-preparedness in the electricity sector and repealing Directive 2005/89/EC, art. 10-12</t>
  </si>
  <si>
    <t>План готовності до ризиків в електроенергетиці (The risk-preparedness plan)</t>
  </si>
  <si>
    <t>Ст. 10, 11 Регламенту (ЄС) 2019/941 про готовність до ризиків в електроенергетиці</t>
  </si>
  <si>
    <t>Ст. 16 Закону України від 13.04.2017 № 2019-VIII "Про ринок електричної енергії"</t>
  </si>
  <si>
    <t>Правила про безпеку постачання електричної енергії (Reliability standard)</t>
  </si>
  <si>
    <t>Ст. 25 Регламенту (ЄС) 2019/943 про внутрішній ринок електричної енергії</t>
  </si>
  <si>
    <t>Міненерго, Регулятор</t>
  </si>
  <si>
    <t>Звіт про фактичну оцінку має містити: опис події, яка спровокувала кризу; опис вжитих заходів та оцінку їх ефективності; оцінку транскордонного впливу вжитих заходів; звіт про отриману допомогу; економічні наслідки кризи; причини, що виправдовують застосування неринкових заходів; можливі зміни плану готовності до ризиків і розвитку мережі.</t>
  </si>
  <si>
    <t>Procedure for preparing ex-post evaluation report following electicity crisis</t>
  </si>
  <si>
    <t>Art.17 2019/941 on risk-preparedness in the electricity sector and repealing Directive 2005/89/EC</t>
  </si>
  <si>
    <t>Методика підготовки звітів про фактичну оцінку кризи в електроенергетиці (The ex-post evaluation report)</t>
  </si>
  <si>
    <t>Ст. 17 Регламенту (ЄС) 2019/941 про готовність до ризиків в електроенергетиці</t>
  </si>
  <si>
    <t>Ч. 1, 7, 9 ст. 18 Закону України "Про мінімальні запаси нафти та нафтопродуктів"
П. 749.3 плану заходів, затвердженого постановою Кабінету Міністрів України від 25.10.2017 № 1106</t>
  </si>
  <si>
    <t>План дій із введення в обіг екстрених і спеціальних резервів у разі значного порушення постачання нафти</t>
  </si>
  <si>
    <t>Додаток XXVI до Глави 1 Розділу V Угоди про асоціацію України та ЄС</t>
  </si>
  <si>
    <t>4.3. Звіти про надійність і безпеку</t>
  </si>
  <si>
    <t>Правила про безпеку постачання теплової енергії</t>
  </si>
  <si>
    <t>Краща практика, виходячи з правил про безпеку постачання природного газу та електричної енергії</t>
  </si>
  <si>
    <t>Monitoring report on security of natural gas supply</t>
  </si>
  <si>
    <t xml:space="preserve">Art. 8 of Regulation (EU) 2017/1938 on measures to safeguard security of natural gas supply </t>
  </si>
  <si>
    <t>Звіт за результатами проведення моніторингу безпеки постачання природного газу</t>
  </si>
  <si>
    <t>В Україні розробляється Звіт з оцінки відповідності (достатності) генеруючих потужностей (ст. 19 (3) Закону України від 13.04.2017 № 2019-VIII "Про ринок електричної енергії")</t>
  </si>
  <si>
    <t>National resource adequacy assessment (adequacy report on generation capacity) and respective implementation plan</t>
  </si>
  <si>
    <t>Art. 20, 24 of REGULATION (EU) 2019/943 on the internal market for electricity
REGULATION (EU) 2019/941 on risk-preparedness in the electricity sector and repealing Directive 2005/89/EC</t>
  </si>
  <si>
    <t>Національна оцінка ресурсної достатності (National resource adequacy assessments)</t>
  </si>
  <si>
    <t>Ст. 24 (2) Регламенту (ЄС) 2019/943 про внутрішній ринок електроенергії</t>
  </si>
  <si>
    <t>План усунення недостатності ресурсів</t>
  </si>
  <si>
    <t>Ст. 20 (3) Регламенту (ЄС) 2019/943 про внутрішній ринок електроенергії</t>
  </si>
  <si>
    <t>Звіт про результати виконання плану усунення недостатності ресурсів (щорічний)</t>
  </si>
  <si>
    <t>Ст. 20 (6) Регламенту (ЄС) 2019/943 про внутрішній ринок електроенергії</t>
  </si>
  <si>
    <t>Звіт про фактичну оцінку має передаватися не пізніше, аніж через три місяці після завершення кризи</t>
  </si>
  <si>
    <t>Звіт про фактичну оцінку кризи в електроенергетиці (The ex-post evaluation report)</t>
  </si>
  <si>
    <t>Ст. 14, 16, 17 Регламенту (ЄС) 2019/941 про готовність до ризиків в електроенергетиці</t>
  </si>
  <si>
    <t>Monitoring report on security of electricity supply</t>
  </si>
  <si>
    <t>Art. 25 (1) of Regulation 2019/943 on the internal market in electricity</t>
  </si>
  <si>
    <t>5. Споживання</t>
  </si>
  <si>
    <t>5.1. Забезпеченість приладами обліку</t>
  </si>
  <si>
    <t>Звіт про моніторинг безпеки постачання електроенергії</t>
  </si>
  <si>
    <t>Ст. 25 (1) Регламенту (ЄС) 2019/943 про внутрішній ринок електричної енергії
Ст. 20 (2) Закону України від 13.04.2017 № 2019-VIII "Про ринок електричної енергії"</t>
  </si>
  <si>
    <t>Ст.3 Закону України "Про комерційний облік теплової енергії та водопостачання" 
Постанова Кабінету Міністрів України від 26 липня 2018 р. № 603 Про затвердження Порядку здійснення моніторингу стану оснащеності вузлами комерційного обліку.
Ч. 9 Постанови: Держенергоефективності оприлюднює узагальнену інформацію, надану держадміністраціями, про стан оснащеності будівель вузлами комерційного обліку на своєму офіційному веб-сайті до 20 числа місяця, що настає за звітним.</t>
  </si>
  <si>
    <t>Звітність про забезпеченість абонентів будинковими та індивідуальними приладами обліку теплової енергії</t>
  </si>
  <si>
    <t>ст. 14 та 15 п.3 Директиви 2023/1791/ЄС
Стаття 12 Закону України "Про комерційний облік теплової енергії та водопостачання"</t>
  </si>
  <si>
    <t>Держенергоефективності</t>
  </si>
  <si>
    <t xml:space="preserve">Стаття 18 Закону України "Про ринок природного газу" 
Закон України «Про забезпечення комерційного обліку природного газу»
Директива 2012/27/ЄС встановлює (і) обов'язок для нових будівель, та старих, за умови технічної та фінансової доцільності (іі) провести оцінку доцільності та (ііі) скласти план впровадження обраного комплексу заходів.
Побутові споживачі у разі відсутності приладів обліку споживають природний газ за нормами, встановленими законодавством
</t>
  </si>
  <si>
    <t>Level of gas consumers equipped with individual meters</t>
  </si>
  <si>
    <t>Article 13, Directive 2023/1791</t>
  </si>
  <si>
    <t>Звітність про забезпеченість кінцевих споживачів індивідуальними лічильниками споживання природного газу</t>
  </si>
  <si>
    <t>ст. 13 Директиви 2023/1791/ЄС
стаття 6, пункт 1, підпункт 3, ЗУ "Про забезпечення комерційного обліку природного газу"</t>
  </si>
  <si>
    <t>Директива 2009/73/ЄС Додаток 1 (обов'язок щодо використання систем інтелектуального вимірювання): (і) економічна оцінка усіх довготривалих прибутків та витрат для ринку та для споживача (іі) на основі цієї оцінки, там, де впровадження інтелектуальних систем обліку оцінюється позитивно, готується графік застосування систем інтелектуального вимірювання.
Законом України "Про ринок природного газу" визначено, що держава має заохочувати впровадження новітніх систем обліку природного газу, зокрема таких, що забезпечують можливість споживачів активно управляти власним споживанням.
Статтею 14 Закону України "Про енергетичну ефективність" передбачено формування Держенергоефективності Порядку оцінки технічної можливості та економічної доцільності встановлення інтелектуальних систем обліку
У п. (30) Преамбули Директиви 2018/844/ЄС про внесення змін до Директиви 2010/31/ЄС рекомендовано обраховувати та оприлюднювати Індикатор інтелектуальної готовності (інфраструктури до впровадження інтелектуальних систем вимірювання та управління)</t>
  </si>
  <si>
    <t>Level of penetration of smart metering systems for natural gas consumption</t>
  </si>
  <si>
    <t>Article 13(2) Directive 2023/1791</t>
  </si>
  <si>
    <t>Звітність про впровадження інтелектуальних систем обліку споживання природного газу</t>
  </si>
  <si>
    <t>Директива 2023/1791/ЄС ст. 13, п.2 
Директива 2009/73/ЄС Додаток 1 
Закон України "Про ринок природного газу" (Р. 3, ст. 18(4)</t>
  </si>
  <si>
    <t>Постанова НКРЕКП від 14.03.2018 № 311 "Про затвердження Кодексу комерційного обліку електричної енергії"</t>
  </si>
  <si>
    <t>Level of electricity consumers equipped with individual meters</t>
  </si>
  <si>
    <t xml:space="preserve">Article 22 of Directive 2019/944 on common rules for the internal market for electricity and amending Directive 2012/27/EU
</t>
  </si>
  <si>
    <t>Забезпечення кінцевих споживачів індивідуальними лічильниками споживання електроенергії</t>
  </si>
  <si>
    <t>ст. 22 Директиви 2019/944/ЄС</t>
  </si>
  <si>
    <t>Директива 2009/72/ЄС Додаток 1 (обов'язок щодо використання систем інтелектуального вимірювання): (і) економічна оцінка усіх довготривалих прибутків та витрат для ринку та для споживача (іі) на основі цієї оцінки, там, де впровадження інтелектуальних систем обліку оцінюється позитивно, готується графік застосування систем інтелектуального вимірювання.
У п. (30) Преамбули Директиви 2018/844/ЄС про внесення змін до Директиви 2010/31/ЄС рекомендовано обраховувати та оприлюднювати Індикатор інтелектуальної готовності (інфраструктури до впровадження інтелектуальних систем вимірювання та управління) 
Статтею 14 Закону України "Про енергетичну ефективність" передбачено формування Держенергоефективності Порядку оцінки технічної можливості та економічної доцільності встановлення інтелектуальних систем обліку</t>
  </si>
  <si>
    <t>Level of penetration of smart metering systems for electricity consumption</t>
  </si>
  <si>
    <t>Art.59 (1 l, o), Annex II of  Directive 2019/944 on common rules for the internal market for electricity and amending Directive 2012/27/EU</t>
  </si>
  <si>
    <t>5.2. Стандарти обслуговування споживачів</t>
  </si>
  <si>
    <t>Звітність про впровадження інтелектуальних систем обліку споживання електроенергії</t>
  </si>
  <si>
    <t xml:space="preserve">
Директива 2019/944/ЄС ст.59 (l,o), Додаток ІІ</t>
  </si>
  <si>
    <t>Відповідно до робочої групи CEER, їх рекомендацій та звітів якість постачання (quality of supply) охоплює для електроенергії три індикатори (безперервність постачання, якість напруги та комерційна якість (якість обслуговування споживачів).
Постанова НКРЕКП від 12.06.2018 р. №375 Про затвердження Порядку забезпечення стандартів якості електропостачання та надання компенсацій споживачам за їх недотримання
Постанова НКРЕКП від 12.06.2018 №373 Про затвердження Мінімальних вимог до якості обслуговування споживачів електричної енергії кол-центрами
Постанова НКРЕКП від 12.06.2018 № 374 Про затвердження форм звітності щодо показників якості електропостачання та інструкцій щодо їх заповнення</t>
  </si>
  <si>
    <t>Minimum requirements for the quality of electricity supply (continuity, quality, service)</t>
  </si>
  <si>
    <t>CEER Working Group on Energy Supply Quality (Benchmarking Report on Electricity and Gas Supply Quality)</t>
  </si>
  <si>
    <t>Мінімальні вимоги до якості постачання електричної енергії (безперервність, якість, обслуговування)</t>
  </si>
  <si>
    <t>Робоча група CEER щодо якості енергопостачання (Бенчмаркінговий Звіт щодо якості постачання електричної енергії та газу); 
Р.IІ ст. 18(3) Закону України "Про ринок електричної енергії"</t>
  </si>
  <si>
    <t>Reporting information on ensuring minimum requirements for the quality of electricity supply (continuity, quality, service)</t>
  </si>
  <si>
    <t>Звітна інформація про дотримання мінімальних вимог до якості постачання електричної енергії (безперервність, якість, обслуговування)</t>
  </si>
  <si>
    <t>Порядок і розмір компенсації за недотримання якості визначаються Регулятором (ЗУ "Про ринок електричної енергії").
Постановою НКРЕКП від 12.06.2018 №375 визначений Порядок забезпечення стандартів якості електропостачання та надання компенсацій споживачам за їх недотримання</t>
  </si>
  <si>
    <t>Порядок і розмір компенсації за недотримання якості постачання електричної енергії</t>
  </si>
  <si>
    <t>Звітна інформація про надані компенсації за недотримання якості постачання електричної енергії</t>
  </si>
  <si>
    <t>Відповідно до робочої групи CEER, їх рекомендацій та звітів якість постачання (quality of supply) охоплює для природного газу (технічна експлуатаційна якість, якість природного газу та комерційна якість (якість обслуговування споживачів)).
Постановою НКРЕКП від 21.09.2017 №1156 затверджено Мінімальні стандарти та вимоги до якості обслуговування споживачів та постачання природного газу, у т.ч. порядок комппенсації при недотриманні стандартів та вимог, а також перелік джерел інформації</t>
  </si>
  <si>
    <t>Minimum requirements for the quality of gas supply (continuity, quality, service)</t>
  </si>
  <si>
    <t xml:space="preserve">CEER Working Group on Energy Supply Quality (Benchmarking Report on Electricity and Gas Supply Quality)
</t>
  </si>
  <si>
    <t>Мінімальні вимоги до якості постачання природного газу (безперервність, якість, обслуговування)</t>
  </si>
  <si>
    <t>Робоча група CEER щодо якості енергопостачання (Бенчмаркінговий Звіт щодо якості постачання електричної енергії та газу) 
Закон України "Про ринок природного газу" (стаття 4, пункт 3, підпункт 21)</t>
  </si>
  <si>
    <t>Reporting information on ensuring minimum requirements for the quality of gas supply (continuity, quality, service)</t>
  </si>
  <si>
    <t>Звітність про дотримання мінімальних вимог до якості постачання природного газу (безперервність, якість, обслуговування)</t>
  </si>
  <si>
    <t>Директива вимагає від держав-членів вживати заходів для захисту вразливих споживачів, серед цих заходів - визначення концепту "вразливих споживачів" (такий концепт може стосуватись поняття енергетичної бідності та спиратись на різноманітні критерії - рівень доходів споживачів, частку витарт на енергоносіїв в загальних витратах, тощо). В українському законодавстві (Закон "Про ринок електроенергії") це зобов'язання було оформлено як необхідність розробки Кабміном Порядку захисту вразливих споживачів.
Outline of the social strategy in the Energy Community - документ Секретаріату Енергетичного Співтовариства, що пропонує визначення вразливого споживача для Договірних Сторін Енергоспівтовариства. Документ (с.19) містить окреме визначення для споживачів газу та електроенергії.</t>
  </si>
  <si>
    <t>Definition of the concept of vulnerable customers</t>
  </si>
  <si>
    <t>Article 28(1) of Directive 2019/944 on common rules for the internal market for electricity and amending Directive 2012/27/EU</t>
  </si>
  <si>
    <t>Government</t>
  </si>
  <si>
    <t>Порядок захисту вразливих споживачів електроенергії</t>
  </si>
  <si>
    <t>Ст. 28 (1) Директиви 2019/944/ЄС про спільні правила для внутрішнього ринку електроенергії 
Ст 61 ЗУ "Про ринок електроенергії"</t>
  </si>
  <si>
    <t>Директива вимагає від держав-членів вживати заходів для захисту вразливих споживачів, серед цих заходів - визначення концепту "вразливих споживачів" (такий концепт може стосуватись поняття енергетичної бідності та спиратись на різноманітні критерії - рівень доходів споживачів, частку витарт на енергоносіїв в загальних витратах, тощо). В українському законодавстві (Закон "Про ринок природного газу") це зобов'язання було оформлено як необхідність розробки Кабміном Порядку захисту вразливих споживачів.
Outline of the social strategy in the Energy Community - документ Секретаріату Енергетичного Співтовариства, що пропонує визначення вразливого споживача для Договірних Сторін Енергоспівтовариства. Документ (с.19) містить окреме визначення для споживачів газу та електроенергії.</t>
  </si>
  <si>
    <t xml:space="preserve">Article 3(3) of Directive 2009/73 concerning common rules for the internal market in natural gas </t>
  </si>
  <si>
    <t>Порядок захисту вразливих споживачів природного газу</t>
  </si>
  <si>
    <t>Ст. 3 (3) Директиви 2009/73/ЄС
Ст 16 ЗУ "Про ринок природного газу"</t>
  </si>
  <si>
    <t>Директива вимагає від держав-членів розробити критерії для визначення енергетичної бідності, зокрема для цілей підготовки NECP, передбаченого Регламентом 2018/1999</t>
  </si>
  <si>
    <t xml:space="preserve">CS </t>
  </si>
  <si>
    <t>Criteria of energy poor consumers</t>
  </si>
  <si>
    <t>Article 29 of Directive 2019/944 on common rules for the internal market for electricity and amending Directive 2012/27/EU</t>
  </si>
  <si>
    <t>Dedicated Ministry of Social Policy</t>
  </si>
  <si>
    <t>КС</t>
  </si>
  <si>
    <t>Критерії енергетичної бідності споживачів</t>
  </si>
  <si>
    <t>Ст. 29 Директиви 2019/944/ЄС про спільні правила для внутрішнього ринку електроенергії</t>
  </si>
  <si>
    <t>Мінсоцполітики</t>
  </si>
  <si>
    <t>Постановою НКРЕКП від 21.09.2017 №1156 затверджено Мінімальні стандарти та вимоги до якості обслуговування споживачів та постачання природного газу, у т.ч. порядок компенсації при недотриманні стандартів та вимог, а також перелік джерел інформації</t>
  </si>
  <si>
    <t>Порядок і розмір компенсації за недотримання стандартів і вимог до якості постачання природного газу</t>
  </si>
  <si>
    <t>Робоча група CEER щодо якості енергопостачання (Бенчмаркінговий Звіт щодо якості постачання електричної енергії та газу);</t>
  </si>
  <si>
    <t>Звітна інформація про надані компенсації за недотримання стандартів і вимог до якості постачання природного газу</t>
  </si>
  <si>
    <t>Частково питання якості постачання теплової енергії охоплюють додатки до COMMISSION RECOMMENDATION on the content of the comprehensive assessment of the potential for efficient heating and cooling under Article 14 of Directive 2012/27/EU. Тим не менш цей індикатор розглядається винятково в контексті енергоефективності теплопостачання.
Постанова КМУ від 21 серпня 2019 р. № 830 "Про затвердження Правил надання послуги з постачання теплової енергії і типових договорів про надання послуги з постачання теплової енергії" 
Постанова КМУ від 11 грудня 2019 р. № 1182 "Про затвердження Правил надання послуги з постачання гарячої води та типових договорів про надання послуги з постачання гарячої води"
Форми звітності НКРЕКП: № 15-НКРЕКП-теплопостачання (річна) «Звіт щодо показників безперервності теплопостачання та якості теплової енергії» та № 16-НКРЕКП-теплопостачання (квартальна) «Звіт щодо показників комерційної якості надання послуг у сфері теплопостачання».</t>
  </si>
  <si>
    <t>Мінімальні вимоги з якості теплопостачання</t>
  </si>
  <si>
    <r>
      <rPr>
        <sz val="10"/>
        <color theme="10"/>
        <rFont val="Arial"/>
      </rPr>
      <t>Краща практика європейських регуляторів. Практика країн є різною: в Угорщині стандарти сфокусовані на якості обслуговування клієнтів та часових рамках для вирішення питань. Споживачі отримують пряму компенсацію від ліцензіата у випадках, коли строки не дотримані. Постачальники фінансово штрафуються за невиконання мінімальних стандартів.
У Німеччині технічні стандарти, розроблені Німецькою колегією теплопостачання, містять вимоги щодо роботи зі споживачами, обліку та виставлення рахунків, експлуатаційної безпеки та надійності. Хоча вони не є обов'язковими до виконання, натомість є широко прийнятими. У Норвегії також не встановлені технічні стандарти, які забезпечують високий рівень якості теплопостачання. Датське регулювання встановлює також стандарти вибору палива для виробництва теплової енергії. https://www.climatexchange.org.uk/media/3569/lessons-from-european-district-heating-regulation.pd</t>
    </r>
    <r>
      <rPr>
        <u/>
        <sz val="10"/>
        <color theme="10"/>
        <rFont val="Arial"/>
      </rPr>
      <t>f</t>
    </r>
  </si>
  <si>
    <t>Мінрегіон</t>
  </si>
  <si>
    <t>Звітна інформація про дотримання мінімальних вимог з якості теплопостачання</t>
  </si>
  <si>
    <t>Краща практика європейських регуляторів. Практика країн є різною: в Угорщині стандарти сфокусовані на якості обслуговування клієнтів та часових рамках для вирішення питань. Споживачі отримують пряму компенсацію від ліцензіата у випадках, коли строки не дотримані. Постачальники фінансово штрафуються за невиконання мінімальних стандартів.
У Німеччині технічні стандарти, розроблені Німецькою колегією теплопостачання, містять вимоги щодо роботи зі споживачами, обліку та виставлення рахунків, експлуатаційної безпеки та надійності. Хоча вони не є обов'язковими до виконання, натомість є широко прийнятими. У Норвегії також не встановлені технічні стандарти, які забезпечують високий рівень якості теплопостачання. Датське регулювання встановлює також стандарти вибору палива для виробництва теплової енергії. https://www.climatexchange.org.uk/media/3569/lessons-from-european-district-heating-regulation.pdf</t>
  </si>
  <si>
    <r>
      <rPr>
        <sz val="10"/>
        <color rgb="FF000000"/>
        <rFont val="Arial"/>
      </rPr>
      <t xml:space="preserve">
Порядок проведення перерахунків розміру плати за надання послуг із централізованого опалення, постачання холодної та гарячої води і водовідведення в разі ненадання їх або надання не в повному обсязі, зниження якості, затверджений ПКМУ №151 від 17.02.2010;
Guidelines on good practice in cost-effective cost
allocation and billing of individual consumption of
heating, cooling and domestic hot water in multiapartment and multi-purpose buildings (App. 2) </t>
    </r>
    <r>
      <rPr>
        <u/>
        <sz val="10"/>
        <color rgb="FF1155CC"/>
        <rFont val="Arial"/>
      </rPr>
      <t>https://ec.europa.eu/energy/sites/ener/files/documents/mbic_guidelines20170123_en.pdf</t>
    </r>
  </si>
  <si>
    <t>Порядок і розмір компенсації за недотримання стандартів і вимог до якості теплопостачання</t>
  </si>
  <si>
    <t>Краща практика європейських регуляторів. У багатьох країнах ЄС існують національні органи, відповідальні за розгляд скарг, наприклад,
Агенція з конкуренції у Швеції або регулятор з питань ЦТ у Норвегії та Угорщині. Запроваджені також додаткові механізми медіації, наприклад у Швеції це комісія, яка здійснює посередництво між споживачами, компаніями з теплопостачання та постачальниками тепла. Рівень скарг у Данії є дуже низьким із наявними дієвими механізмами захисту споживачів. В Угорщині створено ефективну процедуру подання скарг. У Німеччині відсутній систематичний збір щодо скарг і компенсацій. https://www.climatexchange.org.uk/media/3569/lessons-from-european-district-heating-regulation.pdf</t>
  </si>
  <si>
    <r>
      <rPr>
        <sz val="10"/>
        <color rgb="FF000000"/>
        <rFont val="Arial"/>
      </rPr>
      <t xml:space="preserve">
Порядок проведення перерахунків розміру плати за надання послуг із централізованого опалення, постачання холодної та гарячої води і водовідведення в разі ненадання їх або надання не в повному обсязі, зниження якості, затверджений ПКМУ №151 від 17.02.2010;
Guidelines on good practice in cost-effective cost
allocation and billing of individual consumption of
heating, cooling and domestic hot water in multiapartment and multi-purpose buildings (App. 2) </t>
    </r>
    <r>
      <rPr>
        <u/>
        <sz val="10"/>
        <color rgb="FF1155CC"/>
        <rFont val="Arial"/>
      </rPr>
      <t>https://ec.europa.eu/energy/sites/ener/files/documents/mbic_guidelines20170123_en.pdf</t>
    </r>
  </si>
  <si>
    <t>5.3. Інформація для споживачів</t>
  </si>
  <si>
    <t>5.3.1. Ціни та тарифи</t>
  </si>
  <si>
    <t>Звітна інформація про компенсації за недотримання стандартів і вимог до якості теплопостачання</t>
  </si>
  <si>
    <t>Стаття 1 Закону України "Про особливості доступу до інформації у сферах постачання електричної енергії, природного газу, теплопостачання, централізованого постачання гарячої води, централізованого питного водопостачання та водовідведення" вимагає розкриття динаміки розміру складових цін і тарифів за останні 5 років, а також прогнозу зміни цін і тарифів та пояснення необхідності таких змін</t>
  </si>
  <si>
    <t>Зміни цін та тарифів за останні 5 років, прогнози зміни цін та тарифів</t>
  </si>
  <si>
    <t>Краща практика європейських регуляторів та ACER;
Ст.1 (6,7) Закону України "Про особливості доступу до інформації у сферах постачання електричної енергії, природного газу, теплопостачання, централізованого постачання гарячої води, централізованого питного водопостачання та водовідведення"</t>
  </si>
  <si>
    <t>Зазначена інформація, згідно з положеннями Постанови НКРЕКП № 464 від 30.03.2017 року "Про щорічне забезпечення споживачів ключовою інформацією про послуги у сферах енергетики та комунальних послуг", надається постачальниками споживача у платіжних документах та в особистому кабінеті на сайті (або виключно в особистому кабінеті на сайті). Перевірити виконання немає можливості, тому оцінюється інформація, яку НКРЕКП готує на допомогу для постачальників і викладає на своєму сайті (http://www.nerc.gov.ua/?id=24775)
Стаття 1 Закону України Про особливості доступу до інформації у сферах постачання електричної енергії, природного газу, теплопостачання, централізованого постачання гарячої води, централізованого питного водопостачання та водовідведення</t>
  </si>
  <si>
    <t>Порівняння тарифів у різних регіонах України, порівняння цін та тарифів з іншими державами</t>
  </si>
  <si>
    <t>Краща практика європейських регуляторів та ACER; 
Ст.1, пункт 5 Закону України "Про особливості доступу до інформації у сферах постачання електричної енергії, природного газу, теплопостачання, централізованого постачання гарячої води, централізованого питного водопостачання та водовідведення"</t>
  </si>
  <si>
    <t>Commercial offers (prices and terms of delivery) of gas suppliers in retail market</t>
  </si>
  <si>
    <t>Best practices of European energy companies</t>
  </si>
  <si>
    <t>Suppliers</t>
  </si>
  <si>
    <t>Комерційні пропозиції (ціни та умови поставки) постачальників газу на роздрібному ринку</t>
  </si>
  <si>
    <t>Краща практика європейських енергопостачальних компаній</t>
  </si>
  <si>
    <t>Постачальники</t>
  </si>
  <si>
    <r>
      <rPr>
        <sz val="10"/>
        <color theme="10"/>
        <rFont val="Arial"/>
      </rPr>
      <t xml:space="preserve">Для оцінки індикатора використовується набір критеріїв: 1) незалежність сервісу; 2) прозорість; 3) чіткість і зрозумілість інформації; 4) зручність; 5) всеохопність. Критерії використовуються у трактуванні Guidelines of Good Practice on
Price Comparison Tools (CEER), 2022, p. 6-13 </t>
    </r>
    <r>
      <rPr>
        <u/>
        <sz val="10"/>
        <color theme="10"/>
        <rFont val="Arial"/>
      </rPr>
      <t xml:space="preserve">https://www.ceer.eu/documents/104400/-/-/9fdd10f7-527c-6a05-2c02-08a343d710e0 </t>
    </r>
  </si>
  <si>
    <t>Price comparison tools in the retail gas market</t>
  </si>
  <si>
    <t>Established EU policy on strengthening consumer market power, CEER best practices</t>
  </si>
  <si>
    <t>Сервіси (інформаційні системи) для порівняння цінових пропозицій постачальників на роздрібному ринку газу</t>
  </si>
  <si>
    <t>Усталена політика ЄС щодо посилення ринкової влади споживачів, кращі практики CEER (Guidelines of Good Practice on Future-Proof Comparison Tools for the Energy
Sector)</t>
  </si>
  <si>
    <t>Ст.1, пункт 5 Закону України "Про особливості доступу до інформації у сферах постачання електричної енергії, природного газу, теплопостачання, централізованого постачання гарячої води, централізованого питного водопостачання та водовідведення"</t>
  </si>
  <si>
    <t xml:space="preserve">
Краща практика європейських регуляторів та ACER
</t>
  </si>
  <si>
    <t>Згідно з ст.3(9) Директиви 2009/72/ЄС постачальники мають вказувати у рахунках споживачам "внесок кожного джерела енергії в загальну паливну сукупність постачальника за попередній рік, співставний з таким показником на національному рівні, а також вплив на довкілля, пов'язаний із виробництвом електроенергії з цієї паливної сукупності, принаймні щодо викидів СО2-еквіваленту та радіоактивного впливу;
Згідно з Р.IV ст. 30 ч.4(12) Закону України "Про ринок електричної енергії" виробники зобов'язані публікувати інформацію про частку кожного джерела енергії та вплив на довкілля;
Згідно з Ст.1 (3) Закону України "Про особливості доступу до інформації у сферах постачання електричної енергії, природного газу, теплопостачання, централізованого постачання гарячої води, централізованого питного водопостачання та водовідведення" споживачі мають мати доступ до інформації про частку та вартість електричної енергії, виробленої генеруючими потужностями (за видами генеруючих потужностей), в оптовій ціні на електричну енергію.</t>
  </si>
  <si>
    <t>Інформація про частку кожного джерела енергії у загальній структурі балансу електричної енергії, купленої постачальником, та посилання на доступні джерела інформації (веб-сторінки тощо) про вплив на довкілля, спричинений її виробництвом</t>
  </si>
  <si>
    <t xml:space="preserve">Директива 2019/944/ЄС про спільні правила внутрішнього ринку електричної енергії, яка доповнює Директиву 2012/27/ЄС, Додаток 1 (5)
Ст. 1 (частина 1, пункт 3) Закону України "Про особливості доступу до інформації у сферах постачання електричної енергії, природного газу, теплопостачання, централізованого постачання гарячої води, централізованого питного водопостачання та водовідведення";
глава 9.2, 9.3 Правил роздрібного ринку електричної енергії (ПНКРЕКП від 14.03.2018 №312)
</t>
  </si>
  <si>
    <t>Стаття 1 Закону України Про особливості доступу до інформації у сферах постачання електричної енергії, природного газу, теплопостачання, централізованого постачання гарячої води, централізованого питного водопостачання та водовідведення</t>
  </si>
  <si>
    <t>Commercial offers (prices and terms of delivery) of electricity suppliers in the retail market</t>
  </si>
  <si>
    <t>Комерційні пропозиції (ціни та умови поставки) постачальників електроенергії на роздрібному ринку</t>
  </si>
  <si>
    <r>
      <rPr>
        <sz val="10"/>
        <color theme="10"/>
        <rFont val="Arial"/>
      </rPr>
      <t xml:space="preserve">Для оцінки індикатора використовується набір критеріїв: 1) незалежність сервісу; 2) прозорість; 3) чіткість і зрозумілість інформації; 4) зручність; 5) всеохопність. Критерії використовуються у трактуванні Guidelines of Good Practice on
Price Comparison Tools (CEER), 2022, p. 6-13 </t>
    </r>
    <r>
      <rPr>
        <u/>
        <sz val="10"/>
        <color theme="10"/>
        <rFont val="Arial"/>
      </rPr>
      <t xml:space="preserve">https://www.ceer.eu/documents/104400/-/-/9fdd10f7-527c-6a05-2c02-08a343d710e0 </t>
    </r>
  </si>
  <si>
    <t>Price comparison tools in the retail electricity market</t>
  </si>
  <si>
    <t>Сервіси (інформаційні системи) для порівняння цінових пропозицій постачальників на роздрібному ринку електроенергії</t>
  </si>
  <si>
    <t>Усталена політика ЄС щодо посилення ринкової влади споживачів, кращі практики CEER (Guidelines of Good Practice on Future-Proof Comparison Tools for the Energy
Sector), ст. 14 Директиви 2019/944/ЄС (доступ споживачів принаймні до одного інструменту порівняння пропозицій постачальників)</t>
  </si>
  <si>
    <t>Ст. 1 (2) Закону України "Про особливості доступу до інформації у сферах постачання електричної енергії, природного газу, теплопостачання, централізованого постачання гарячої води, централізованого питного водопостачання та водовідведення";</t>
  </si>
  <si>
    <t>Ціни та тарифи, їхні складові для усіх категорій споживачів</t>
  </si>
  <si>
    <t xml:space="preserve">Краща практика європейських постачальників
</t>
  </si>
  <si>
    <t>Ст. 1 (6-7) Закону України "Про особливості доступу до інформації у сферах постачання електричної енергії, природного газу, теплопостачання, централізованого постачання гарячої води, централізованого питного водопостачання та водовідведення";</t>
  </si>
  <si>
    <t xml:space="preserve">
Краща практика європейських регуляторів</t>
  </si>
  <si>
    <t>Порівняння цін та тарифів у різних регіонах України, порівняння з цінами та тарифами в інших державах</t>
  </si>
  <si>
    <t>Цінові пропозиції операторів роздрібного ринку рідкого палива</t>
  </si>
  <si>
    <t>Оператори роздрібного ринку</t>
  </si>
  <si>
    <r>
      <rPr>
        <sz val="10"/>
        <color rgb="FF000000"/>
        <rFont val="Arial"/>
      </rPr>
      <t xml:space="preserve">В Україні відсутні органи влади, що мають формувати та реалізовувати державну політику розвитку ринків рідкого палива. Тому відповідні сервіси надають лише приватні компанії на умовах передоплати або у відкритому доступі, наприклад: </t>
    </r>
    <r>
      <rPr>
        <u/>
        <sz val="10"/>
        <color rgb="FF1155CC"/>
        <rFont val="Arial"/>
      </rPr>
      <t>https://index.minfin.com.ua/ua/markets/fuel/
https://vseazs.com/
https://auto.ria.com/uk/toplivo/</t>
    </r>
    <r>
      <rPr>
        <sz val="10"/>
        <color rgb="FF000000"/>
        <rFont val="Arial"/>
      </rPr>
      <t xml:space="preserve"> </t>
    </r>
  </si>
  <si>
    <t>Сервіси (інформаційні системи) для порівняння цінових пропозицій операторів роздрібного ринку рідкого палива</t>
  </si>
  <si>
    <t>5.3.2. Субсидії та інша допомога</t>
  </si>
  <si>
    <t>Порівняння цін рідкого палива у різних регіонах України, порівняння з цінами в інших державах</t>
  </si>
  <si>
    <t>CS</t>
  </si>
  <si>
    <t>Information on consumers' rights for subsidies and preferences in payment of utilities' bills; terms, conditions, and procedures for granting the subsidies and preferences</t>
  </si>
  <si>
    <t>Best world practice</t>
  </si>
  <si>
    <t>Інформація про право споживачів на пільги на оплату житлово-комунальних послуг та пільги на придбання твердого палива та скрапленого газу; порядок надання пільг; перелік пільгових категорій</t>
  </si>
  <si>
    <t>5.3.3. Енергозбереження</t>
  </si>
  <si>
    <t>Інформація про право споживачів на субсидії; порядок призначення житлових субсидій;
бланк заяви та декларації на оформлення субсидії та інструкції щодо їх заповнення; соціальні нормативи для розрахунку житлових субсидій; повноваження комісії з призначення житлових субсидій</t>
  </si>
  <si>
    <t>Загальна інформація та рекомендації з ефективного використання енергії кінцевими споживачами на рівні домогосподарств та малих підприємств</t>
  </si>
  <si>
    <t>Стаття 22 (2e) Директиви 2023/1791/ЄС про енергоефективність</t>
  </si>
  <si>
    <t>Information on benefits and conditions of participation in energy efficiency programs, funds, energy service contracts, and of taking other energy energy efficiency improvement measures</t>
  </si>
  <si>
    <t>Article 22 (2e) of Directive 2023/1791</t>
  </si>
  <si>
    <t>Agency dedicated to energy efficiency issues</t>
  </si>
  <si>
    <t>Інформація про переваги та умови участі у програмах фінансування заходів з енергоефективності</t>
  </si>
  <si>
    <t>Стаття 22 (2e) Директиви 2023/1791/ЄС про енергоефективність
Стаття 30 (3) Директиви 2023/1791/ЄС про енергоефективність</t>
  </si>
  <si>
    <t>Інформація про переваги та умови використання правових механізмів підвищення енергоефективності (енергосервісні контракти тощо)</t>
  </si>
  <si>
    <t>Стаття 29 (1) Директиви 2023/1791/ЄС про енергоефективність</t>
  </si>
  <si>
    <t>Information on benefits and conditions of participation in energy audit programs and the implementation of energy management</t>
  </si>
  <si>
    <t>Article 11 of Directive 2023/1791</t>
  </si>
  <si>
    <t>5.3.4. Права споживачів</t>
  </si>
  <si>
    <t>Інформація про переваги та умови участі у програмах енергетичних аудитів та запровадження енергетичного менеджменту</t>
  </si>
  <si>
    <t>Стаття 11 Директиви 2023/1791/ЄС про енергоефективність</t>
  </si>
  <si>
    <r>
      <rPr>
        <sz val="10"/>
        <color theme="10"/>
        <rFont val="Arial"/>
      </rPr>
      <t xml:space="preserve">Контрольний перелік прав, що підлягає оприлюдненню, визначений та регулярно оновлюється Європейською Комісією: Energy Consumer Checklist </t>
    </r>
    <r>
      <rPr>
        <u/>
        <sz val="10"/>
        <color theme="10"/>
        <rFont val="Arial"/>
      </rPr>
      <t>https://ec.europa.eu/energy/sites/ener/files/documents/20130618-european_energy_consumer_checklist_0.pdf
Ст. 1 Закону України "Про особливості доступу до інформації у сферах постачання електричної енергії, природного газу, теплопостачання, централізованого постачання гарячої води, централізованого питного водопостачання та водовідведення";</t>
    </r>
  </si>
  <si>
    <t>Інформація щодо прав споживачів електричної енергії (права зміни постачальника, подання і розгляду скарг (звернень, претензій), відключення/відновлення живлення, права щодо виставлення рахунків і тарифікації)</t>
  </si>
  <si>
    <r>
      <rPr>
        <sz val="10"/>
        <color theme="10"/>
        <rFont val="Arial"/>
      </rPr>
      <t>Краща практика європейських регуляторів (Права споживачів на ринках електроенергії і природного газу https://www.beuc.eu/publications/x2013_083_mst_consumer_rights_in_electricity_and_gas_markets.pdf; Повідомлення ЄК Європарламенту, Раді, Європейському економічному соціальному комітету і комітету регіонів, що відкриває нові можливості для споживачів енергії COM / 2015/0339;
Ч. 31 Преамбули Директиви 2019/944/ЄС;
п. 9.2 Правил роздрібного ринку електричної енергії (ПНКРЕКП від 14.03.2018 №31</t>
    </r>
    <r>
      <rPr>
        <u/>
        <sz val="10"/>
        <color theme="10"/>
        <rFont val="Arial"/>
      </rPr>
      <t>2)</t>
    </r>
  </si>
  <si>
    <r>
      <rPr>
        <sz val="10"/>
        <color theme="10"/>
        <rFont val="Arial"/>
      </rPr>
      <t xml:space="preserve">Контрольний перелік прав, що підлягає оприлюдненню, визначений та регулярно оновлюється Європейською Комісією: Energy Consumer Checklist </t>
    </r>
    <r>
      <rPr>
        <u/>
        <sz val="10"/>
        <color theme="10"/>
        <rFont val="Arial"/>
      </rPr>
      <t>https://ec.europa.eu/energy/sites/ener/files/documents/20130618-european_energy_consumer_checklist_0.pdf
Ст. 1 Закону України "Про особливості доступу до інформації у сферах постачання електричної енергії, природного газу, теплопостачання, централізованого постачання гарячої води, централізованого питного водопостачання та водовідведення";</t>
    </r>
  </si>
  <si>
    <t>6. Звітність</t>
  </si>
  <si>
    <t>6.1. Фінансова та управлінська звітність</t>
  </si>
  <si>
    <t>6.1.1. Фінансова звітність, у т. ч. консолідована</t>
  </si>
  <si>
    <t>Інформація щодо прав споживачів природного газу (права зміни постачальника, подання і розгляду скарг (звернень, претензій), відключення/відновлення газопостачання, права щодо виставлення рахунків і тарифікації)</t>
  </si>
  <si>
    <t>Краща практика європейських регуляторів (Права споживачів на ринках елеткроенергії і природного газу https://www.beuc.eu/publications/x2013_083_mst_consumer_rights_in_electricity_and_gas_markets.pdf; Повідомлення ЄК Європарламенту, Раді, Європейському економічному соціальному комітету і комітету регіонів, що відкриває нові можливості для споживачів енергії COM / 2015/0339;
Ч. 31 Преамбули Директиви 2019/944/ЄС;
ст.19 Правил постачання природного газу (ПНКРЕКП від 30.09.2015 №2496)</t>
  </si>
  <si>
    <t>Частина 2 ст. 12-1 ЗУ «Про бухгалтерський облік та фінансову звітність»
Постанова Кабінету Міністрів України від 28.02.2000 №419 "Про затвердження Порядку подання фінансової звітності"
Розділ ІІ "Склад та елементи фінансової звітності" НП(С)БО 1 "Загальні вимоги до фінансової звітності"
Розділ ІІ, ІІІ НП(С)БО 2 "Консолідована фінансова звітність"</t>
  </si>
  <si>
    <t>Annual financial statements and/or consolidated financial statements (if consolidation is required)</t>
  </si>
  <si>
    <t>Art. 4 of Directive 2013/34/EU on the general requirements of annual financial statements (for all companies)</t>
  </si>
  <si>
    <t>Companies (sample)</t>
  </si>
  <si>
    <t>Річна фінансова звітність (консолідована фінансова звітність (за необхідності)) складена за стандартами МСФЗ</t>
  </si>
  <si>
    <t>Ст. 4 Директиви 2013/34/ЄС про загальні вимоги до мінімального складу річної фінансової звітності
Глави 3, 4, 6, 7 Директиви 2013/34/ЄС про вимоги до балансу, звіту про фінансові результати та приміток до річної фінансової звітності, а також їх консолідації та термінів публікації
Регламент (ЄС) № 1606/2002 Європейського парламенту та Ради від 19.07.2002 про застосування міжнародних стандартів бухгалтерського обліку
Міжнародні стандарти фінансової звітності (IFRS) / (МСФЗ)</t>
  </si>
  <si>
    <t>Компанії (вибірка)</t>
  </si>
  <si>
    <t>Частина 3 статті 14 Закону України "Про бухгалтерський облік та фінансову звітність в Україні"</t>
  </si>
  <si>
    <t>Independent auditor's report on the financial statements</t>
  </si>
  <si>
    <t>Art. 35 of Directive 2013/34/EU on the requirements of the audit report</t>
  </si>
  <si>
    <t>6.1.2. Нефінансова та управлінська звітність</t>
  </si>
  <si>
    <t>Звіт незалежного аудитора щодо фінансової звітності, складеної за стандартами МСФЗ</t>
  </si>
  <si>
    <t>Глава 8 Директиви 2013/34/ЄС про вимоги аудиторського звіту
Міжнародні стандарти аудиту (ISA) / (МСА)</t>
  </si>
  <si>
    <t>Ст. 1 та 11 Закону України "Про бухгалтерський облік та фінансову звітність в Україні" (визначення та порядок оприлюднення звіту про управління)
Наказ Міністерства фінансів України від 07.12.2018 № 982 "Про затвердження Методичних рекомендацій зі складання звіту про управління"</t>
  </si>
  <si>
    <t>Management report (incl. environmental impact information, information on protection of human rights and relations with employees and local communities, anti-corruption and bribery matters, non-financial policies, risks, and key performance indicators and information on the policy implementation)</t>
  </si>
  <si>
    <t>Chapter 5, Art. 19-20 of Directive 2013/34/EU on the requirements for a management report
Art. 19a, 29a of Directive 2013/34/EU on requirements for the disclosure of non-financial information
GRI Standards (102, 103, 205, 206, 301-308, 401, 402, 408, 409, 411, 412, 413)</t>
  </si>
  <si>
    <t>Звіт про управління</t>
  </si>
  <si>
    <t>Cт. 19, 20, 29 Директиви 2013/34/ЄС про загальні вимоги до звіту з управління</t>
  </si>
  <si>
    <t>Інформація про бізнес-модель підприємства, політики щодо нефінансових питань, результатів їх реалізації та пов'язаних ризиків, ключових нефінансових показників ефективності, інформації щодо суттєвих непрофільних активів, а також інформації про вплив на навколишнє природне середовище, про взаємодію з працівниками та місцевими спільнотами, про захист прав людини, про протидію корупції, про політику розмаїття стосовно адміністративних, керівних та наглядових органів (у таких аспектах, як наприклад, вік, стать або освіта і професійний досвід).
Для дочірніх компаній аналізується консолідована нефінансова звітність материнської компанії, у випадку, якщо дочірні компанії там згадуються.
Головними типами нефінансових звітів є наступні:
1) GRI нефінансовий звіт
2) Звіт про прогрес реалізації принципів Глобального договору (COP)
3) Окремий соціальний звіт за показниками, які
самостійно визначаються компанією
4) Інтегрований (фінансовий та нефінансовий) річний корпоративний звіт</t>
  </si>
  <si>
    <t>6.2. Фіскальна звітність</t>
  </si>
  <si>
    <t>6.2.1. Інформація про сплату податків (у розрізі видів податків та суб’єктів)</t>
  </si>
  <si>
    <t>Нефінансова звітність</t>
  </si>
  <si>
    <t>ст. 19а, 29а Директиви 2013/34/ЄС про вимоги до оприлюднення нефінансової інформації великими компаніями, включаючи питання взаємодії із працівниками та місцевими спільнотами
Директива 2014/95/ЄС про щодо розкриття нефінансової інформації та інформації про різноманіття
GRI Standards (102, 103, 205, 206, 301-308, 401, 402, 405, 406, 408, 409, 411, 412, 413)
Best Practices</t>
  </si>
  <si>
    <t>Стандарт GRI 207 застосовується з 1 січня 2021 року</t>
  </si>
  <si>
    <t>Information on the payment of taxes by business entities and types of taxes</t>
  </si>
  <si>
    <t>201 GRI Standard: Economic Performance (Disclosure 201-1)
(draft) 207 GRI Standard: Tax</t>
  </si>
  <si>
    <t>6.2.2. Спеціальна звітність підприємств у видобувних галузях</t>
  </si>
  <si>
    <t>Інформація про сплату податків в розрізі суб'єктів господарювання та видів податків</t>
  </si>
  <si>
    <t>Стандарт GRI 201: Economic Performance
Стандарт GRI 207: Tax</t>
  </si>
  <si>
    <t>Закон від 16 червня 2015 року № 521-VIII "Про внесення змін до деяких законодавчих актів України щодо забезпечення прозорості у видобувних галузях"
Закон від 16 грудня 2021 року № 1974-IX "ро внесення змін до деяких законодавчих актів України щодо забезпечення прозорості у видобувних галузях"
Закон від 18 вересня 2018 року № 2545-VIII "Про забезпечення прозорості у видобувних галузях"</t>
  </si>
  <si>
    <t>Reporting on quasi-fiscal transactions and state aid by enterprises</t>
  </si>
  <si>
    <t>EITI Standard, paragraph 6.2
201 GRI Standard: Economic Performance (Disclosure 201-4)</t>
  </si>
  <si>
    <t>Інформація відповідно до стандарту Ініціативи прозорості видобувних галузей (ІПВГ) по кожному проекту (ліцензії) та суб'єкту</t>
  </si>
  <si>
    <t>Стандарт ІПВГ, п. 4.7</t>
  </si>
  <si>
    <t>ст. 1, ч. 2 ст. 11 Закону “Про бухгалтерський облік та фінансову звітність в Україні” від 16.07.1999 р. № 996
ст. 1, 5, 6 Закону “Про забезпечення прозорості у видобувних галузях” від 18.09.2018
Постанова КМУ від 23 вересня 2020 р. № 858 "Деякі питання забезпечення прозорості у видобувних галузях"</t>
  </si>
  <si>
    <t>Reports on payments to the government</t>
  </si>
  <si>
    <t>EITI Standard, paragraph 4.1
Chapter 10, Art. 41-48 of Directive 2013/34/EU on reporting on payments to governments
Art. 6 of Directive 2004/109/EC on reporting on payments to governments</t>
  </si>
  <si>
    <t>6.3. Бенефіціари та корпоративне управління</t>
  </si>
  <si>
    <t>6.3.1. Загальні вимоги розкриття інформації про бенефіціарів та корпоративне управління</t>
  </si>
  <si>
    <t>Звіт про платежі на користь державі</t>
  </si>
  <si>
    <t xml:space="preserve">Стандарт ІПВГ, п. 4.1
Глава 10, ст. 41-48 Директиви 2013/34/ЄС про звітування з платежів на користь держави
</t>
  </si>
  <si>
    <t>ч. 9 ст. 9, ч. 22 ст. 17 Закону України від 15.05.2003 № 755-ІV «Про державну реєстрацію юридичних осіб, фізичних осіб - підприємців та громадських формувань»
ст. 1 Закону України від 06.12.2019 № 361-ІХ «Про запобігання та протидію легалізації (відмиванню) доходів, одержаних злочинним шляхом, фінансуванню тероризму та фінансуванню розповсюдження зброї масового знищення»
Наказ Міністерства фінансів України від 19.03.2021 № 163 "Про затвердження Положення про форму та зміст структури власності"
Закон України від 6 вересня 2022 року № 2571-IX "Про внесення змін до деяких законів України щодо вдосконалення регулювання кінцевої бенефіціарної власності та структури власності юридичних осіб" , що регулює:
- скасування щорічного інформування про бенефіціарів. На заміну – необхідність актуалізувати про них інформацію у Єдиному державному реєстрі у разі зміни;
- запровадження електронної форми повідомлення про бенефіціара;
- надання можливості обійтися без нотаріального засвідчення копій документів щодо бенефіціара – за допомогою КЕП керівника;
- оновлений механізм накладання штрафів за ненадання інформації про бенефіціарів, у т.ч. й на запит іншої юрособи.</t>
  </si>
  <si>
    <t>Information about final beneficiaries</t>
  </si>
  <si>
    <t>OECD Corporate Governance Principles, Section V, paragraph 3</t>
  </si>
  <si>
    <t>Інформація щодо кінцевих бенефіціарів</t>
  </si>
  <si>
    <t>OECD Corporate Governance Principles, Розділ V, п. 3
Глава 3 Директиви (ЄС) 2015/849 (4th AML Directive)</t>
  </si>
  <si>
    <t>ч. 3 ст. 127 Закону України від 23 лютого 2006 року № 3480-IV "Про ринки капіталу та організовані товарні ринки"</t>
  </si>
  <si>
    <t>Інформація щодо складу управління</t>
  </si>
  <si>
    <t>OECD Corporate Governance Principles, Розділ V, п. 5
ст. 19а Директиви 2014/95/ЄС про щодо розкриття нефінансової інформації та інформації про різноманіття</t>
  </si>
  <si>
    <t xml:space="preserve">ч. 3 ст. 113 Закону України від 27.07.2022 р. № 2465-IX "Про акціонерні товариства"
Рішення НКЦПФР від 22.07.2014 № 955 "Про затвердження Принципів корпоративного управління", що визначає засади корпоративного управління.
Йдеться про оприлюднення наступних ключових документів:
- статут;
- принципи (кодекс) корпоративного управління;
- положення про загальні збори, наглядову раду або раду директорів, виконавчий орган, інші внутрішні положення товариства, що регулюють діяльність керівних органів товариства;
</t>
  </si>
  <si>
    <t>6.3.2. Вимоги до компаній, які є емітентами цінних паперів</t>
  </si>
  <si>
    <t>Документи, що регламентують відносини корпоративного управління</t>
  </si>
  <si>
    <t>Ст. 20 Директиви 2013/34/ЄС щодо звіту про корпоративне управління
OECD Corporate Governance Principles, частини В і С Розділу I; п. 9, частини А. Розділу V.</t>
  </si>
  <si>
    <t>ч. 3 ст. 113 Закону України від 27.07.2022 р. № 2465-IX "Про акціонерні товариства"
Рішення Національної комісія з цінних паперів та фондового ринку "Про затвердження Положення про розкриття інформації емітентами цінних паперів" № 2826 від 03.12.2012</t>
  </si>
  <si>
    <t>Річна (та проміжна) інформація емітента цінних паперів</t>
  </si>
  <si>
    <t>Глава 2 Директиви 2004/109/ЄС про оприлюднення річної та піврічної періодичної інформації (для компаній, акції яких торгуються на біржі)
FCA’s Disclosure Guidance, Transparency Rules and Corporate Governance Rules</t>
  </si>
  <si>
    <t>Рішення Національної комісії з цінних паперів та фондового ринку "Про затвердження Положення про розкриття інформації емітентами цінних паперів" № 2826 від 03.12.2013
Йдеться про оприлюднення наступних документів:
- положень про кожну філію та кожне представництво товариства,
- висновків ревізійної комісії (ревізора) та аудитора товариства,
- проспекту(-ів) (зміни до проспекту(ів)) емісії цінних паперів (інформація про випуск іпотечних сертифікатів - для емітентів іпотечних сертифікатів) (у разі публічного розміщення цінних паперів),
- свідоцтва про державну реєстрацію випуску акцій та інших цінних паперів товариства,
- переліку афілійованих осіб товариства із зазначенням кількості, типу та/або класу належних їм акцій,
- повідомлень про проведення загальних зборів акціонерного товариства разом з проектами рішень щодо кожного з питань, включених до проекту порядку денного загальних зборів,
- протоколів загальних зборів товариства.</t>
  </si>
  <si>
    <t>7. Політика</t>
  </si>
  <si>
    <t>7.1. Моніторинг і звітність</t>
  </si>
  <si>
    <t>Інша регульована інформація для інвесторів та акціонерів</t>
  </si>
  <si>
    <t>Глава 2 Директиви 2004/109/ЄС про оприлюднення річної та піврічної періодичної інформації (для компаній, які торгуються на біржі)
FCA’s Disclosure Guidance, Transparency Rules and Corporate Governance Rules</t>
  </si>
  <si>
    <t>В національній енергетичній стратегії вказано, що такий звіт має подаватися щороку.</t>
  </si>
  <si>
    <t>Progress report on implementation of the national energy strategy</t>
  </si>
  <si>
    <t>Звіт за результатами моніторингу врахування положень Енергетичної стратегії України у діяльності суб’єктів енергетичного сектору</t>
  </si>
  <si>
    <t>Енергетична стратегія України</t>
  </si>
  <si>
    <t>Енергетичною стратегією передбачено, що Міненерго "здійснює підготовку та оприлюднює Національну доповідь з питань реалізації державної енергетичної політики, в якій детально 
аналізуються динаміка виконання цілей ЕСУ, результативність 
вжитих заходів (або причин їх невиконання) і пропонуються 
механізми та інструменти забезпечення реалізації заходів на 
наступному етапі реалізації ЕСУ</t>
  </si>
  <si>
    <t>Національна доповідь з питань
реалізації державної енергетичної політики (динаміка виконання цілей, результативність заходів, механізми та інструменти реалізації Енергостратегії)</t>
  </si>
  <si>
    <t>Енергетична стратегія України до 2050 року з відповідними положеннями про звітність та моніторинг виконання</t>
  </si>
  <si>
    <t>Розпорядження КМУ від 21 квітня 2023 р. № 373-р</t>
  </si>
  <si>
    <t>Звіт щодо виконання Угоди про асоціацію з Європейським Союзом</t>
  </si>
  <si>
    <t>Угода про асоціацію України та ЄС</t>
  </si>
  <si>
    <t xml:space="preserve">Указ Президента України Про Цілі сталого розвитку України на період до 2030 року (упровадження дієвої системи моніторингу реалізації Цілей сталого розвитку України на період до 2030 року та оприлюднення його результатів щороку до 1 березня року, який настає за звітним) 
Розпорядження КМУ від 21 серпня 2019 р. № 686-р Питання збору даних для моніторингу реалізації цілей сталого розвитку.
Зазначені акти імплементують обов'язок моніторити стан виконання цілей сталого розвитку в національне законодавство та покладають відповідні обов'язки. Їх виконання може бути оцінене в рамках наступної оцінки.
</t>
  </si>
  <si>
    <t>Monitoring Objectives for Sustainable Development Goal 7 "Affordable and Clean Energy"</t>
  </si>
  <si>
    <t>Resolution adopted by the General Assembly on 25 September 2015 No 70/1. Transforming our world: the 2030 Agenda for Sustainable Development  (para 78-79)</t>
  </si>
  <si>
    <t>Dedicated Ministry responsible for sustainable development</t>
  </si>
  <si>
    <t>7.2. Енергоефективність</t>
  </si>
  <si>
    <t>7.2.1. Політика</t>
  </si>
  <si>
    <t>Моніторинг виконання завдань у рамках Цілі Сталого Розвитку 7 "Доступна та чиста енергія"</t>
  </si>
  <si>
    <t>Resolution adopted by the General Assembly on 25 September 2015 No 70/1. Transforming our world: the 2030 Agenda for Sustainable Development (para 78-79)</t>
  </si>
  <si>
    <t>Директива 2012/27/ЄС, ст. 24 (2) (в старій редакції)</t>
  </si>
  <si>
    <t>National Energy Efficiency Action Plan and National Energy Efficiency Target</t>
  </si>
  <si>
    <t>Regulation 2018/1999, Art. 3(2)</t>
  </si>
  <si>
    <t>План дій щодо скорочення споживання енергії (план дій з енергоефективності) та національна ціль з енергоефективності</t>
  </si>
  <si>
    <t xml:space="preserve">
Регламент 2018/1099 ст. 3 (2c)</t>
  </si>
  <si>
    <t>7.2.2. Результати впровадження</t>
  </si>
  <si>
    <t>Плани дій зі сталого енергетичного розвитку (ПДСЕР)</t>
  </si>
  <si>
    <t>Угода мерів (good practice)</t>
  </si>
  <si>
    <t>Директива 2012/27/ЄС, ст. 24 (2) (в старій редакції)
Відповідно до Директиви раз на рік держави-члени оприлюднюють дані про економію енергії, досягнуту кожною зобов’язаною стороною або кожною підкатегорією зобов’язаної сторони, а також про сумарну економію за діючою схемою зобов'язань з енергоефективності (або це можуть бути політичні заходи). Тим не менш в Україні політичні заходи підвищення енергоефективності наразі не передбачені законодавством.
Відповідно до Директиви звіт подається щороку (до 30 червня) з 2017 р.</t>
  </si>
  <si>
    <t>Progress report on implementation of the National Energy Efficiency Action Plan and the National Energy Efficiency Target</t>
  </si>
  <si>
    <t>Regulation 2018/1999, Art. 17</t>
  </si>
  <si>
    <t>Звіт про виконання плану дій щодо скорочення споживання енергії (план дій з енергоефективності) та досягнення національної цілі з енергоефективності</t>
  </si>
  <si>
    <t xml:space="preserve">
Стаття 17 Регламенту 2018/1099
</t>
  </si>
  <si>
    <t>Звітність щодо впровадження ПДСЕР</t>
  </si>
  <si>
    <t>Держави-члени приймають довгострокову стратегію залучення інвестицій у реновацію національного фонду житлових і комерційних будівель, як державних, так і приватних. 
Стратегія оновлюватиметься кожні три роки та подаватиметься Комісії в рамках Національних планів дій з енергоефективності. 
Базовими НПА у сфері до 2021 р. включно є Постанова КМУ № 243 від 01.03.2010 Про затвердження Державної цільової економічної програми енергоефективності.... ("теплі кредити") та ЗУ Про Фонд енергоефективності № 2095 від 08.06.2017. Точні суми, що залучаються або виділяються на ці програми, визначаються законами про Державний бюджет та змінами до нього. На сайті ДАЕЕ оприлюднюється звіт про виконання програми "Теплі кредити". 
Крім того, інформація про досягнення у цій сфері міститься у звіті перед Секретаріатом Енергетичного Співтовариства на офіційному сайті англійською мовою (звіт-2020, показники за 2016-2018 рр).</t>
  </si>
  <si>
    <t>Довгострокова стратегія реновації національного фонду житлових та комерційних будівель задля підвищення енергоефективності та фактичний обсяг коштів, виділених на такі цілі</t>
  </si>
  <si>
    <t xml:space="preserve">
Директива 2010/31/ЄС (оновлена Директивою 2018/844/ЄС), ст. 2а (вимога щодо розробки і оприлюднення Довгострокової стратегії оновлення національного фонду житлових і нежитлових будівель, а також дорожньої карти та результатів суспільних консультацій щодо стратегії)</t>
  </si>
  <si>
    <t>Ч. 3 ст. 3 старої Директиви 2010/30 передбачено, що кожні чотири роки держави члени мають надавати звіт з детальним описом своєї діяльності з виконання і рівня виконання Директиви;</t>
  </si>
  <si>
    <t>7.2.3. Інше</t>
  </si>
  <si>
    <t>Звітність про впровадження виробниками маркування класів споживання енергії енергоспоживчим обладнанням та заходи, вжиті державними органами із його забезпечення</t>
  </si>
  <si>
    <r>
      <rPr>
        <sz val="10"/>
        <color theme="10"/>
        <rFont val="Arial"/>
      </rPr>
      <t>Кращі практики ЄС (Звіт Європейського суду аудиторів щодо дій ЄС з екодизайну та маркування енергоефективності 
https://op.europa.eu/webpub/eca/special-reports/eu-energy-labels-1-2020/en/ 
https://ec.europa.eu/info/sites/info/files/impact_of_energy_labels_on_consumer_behaviour_en.pdf);
Регламент 2017/1369/ЄС (щодо формування бази даних продуктів для маркування енергоефективності</t>
    </r>
    <r>
      <rPr>
        <u/>
        <sz val="10"/>
        <color theme="10"/>
        <rFont val="Arial"/>
      </rPr>
      <t>)</t>
    </r>
  </si>
  <si>
    <t>7.3. Захист довкілля та протидія зміні клімату</t>
  </si>
  <si>
    <t>7.3.1. Політика</t>
  </si>
  <si>
    <t xml:space="preserve">Інвентарний опис опалюваних і (або) охолоджуваних будівель загальною корисною площею більше 250 м2 (площа приміщень. енергоефективність кожної будівлі або дані про енергоспоживання)
</t>
  </si>
  <si>
    <t>Директива 2023/1791/ЄС, ст. 6(5)</t>
  </si>
  <si>
    <t>National Low Carbon Development Strategy and Nationally Defined Contribution to the Paris Agreement</t>
  </si>
  <si>
    <t>Paris Agreement on Climate Change (Article 4)
Part 19 Art. 4 of the Paris Agreement                       Art. 4 (2) of Regulation (EU) No 525/2013</t>
  </si>
  <si>
    <t>Національна стратегія низьковуглецевого розвитку та національно визначений внесок України до Паризької Угоди</t>
  </si>
  <si>
    <t>Паризька угода зі зміни клімату (стаття 4, пункти 9 та 19)
Article 15 (3) Regulation (EU) No 2018/1999</t>
  </si>
  <si>
    <t>Мінприроди</t>
  </si>
  <si>
    <t>У Директиві 2010/75/ЄС під стратегічними документами мається на увазі перехідний національний план.</t>
  </si>
  <si>
    <t>National strategy (or other document) on emission reductions from large combustion plants</t>
  </si>
  <si>
    <t>Article 32(1) Directive 2010/75/EU on industrial emissions (integrated pollution prevention and control)</t>
  </si>
  <si>
    <t>Національний план скорочення викидів від великих спалювальних установок</t>
  </si>
  <si>
    <t>Стаття 32(1) Директиви 2010/75/ЄC</t>
  </si>
  <si>
    <t>Згідно з п.52 плану заходів з реалізації етапу “Реформування енергетичного сектору (до 2020 року)” Енергетичної стратегії України на період до 2035 року “Безпека, енергоефективність, конкурентоспроможність”, затвердженого РКМУ від 06.06.2018 №497-р необхідно затверджувати щорічний план заходів щодо впровадження Національного плану скорочення викидів від великих спалювальних установок, з оцінкою необхідних обсягів фінансових ресурсів та пропозицій щодо джерел та механізму фінансування.</t>
  </si>
  <si>
    <t>Щорічні плани заходів з реалізації Національного плану скорочення викидів від великих спалювальних установок</t>
  </si>
  <si>
    <t>National energy and climate plan (NECP)</t>
  </si>
  <si>
    <t>Policy Guidelines 03/2018-ECS of the Energy Community Secretariat on the development of National Energy and Climate Plans under Recommendation 2018/01/MC-EnC);
Regulation 2018/1999/EU  on the Governance of the Energy Union and Climate Action</t>
  </si>
  <si>
    <t>7.3.2. Результати впровадження</t>
  </si>
  <si>
    <t>Національний план з енергетики та клімату (NECP)</t>
  </si>
  <si>
    <t>Рекомендації Ради Міністрів Енергетичного співтовариства 2018/01/MC-EnC щодо підготовки до розроблення інтегрованих національних планів щодо енергії та клімату сторонами Енергетичного співтовариства (Policy Guidelines 03/2018-ECS of the Energy Community Secretariat on the development of National Energy and Climate Plans under Recommendation 2018/01/MC-EnC);
Стаття 3 Регламенту 2018/1999/ЄС про управління Енергетичним Союзом та дії щодо клімату.</t>
  </si>
  <si>
    <t>Ст. 4 ЗУ "Про оцінку впливу на довкілля" від 23 травня 2017 року № 2059-VIII</t>
  </si>
  <si>
    <t>Звіти з оцінки впливу на довкілля (ОВД) та інформація щодо процесу ОВД (у т.ч. транскордонного впливу)</t>
  </si>
  <si>
    <t xml:space="preserve">Ст. 6 Директиви 2011/92/ЄС, 
Конвенція Еспо
</t>
  </si>
  <si>
    <t xml:space="preserve">
Ст. 12, 16 ЗУ "Про стратегічну екологічну оцінку" від 20 березня 2018 року № 2354-VIII</t>
  </si>
  <si>
    <t>7.3.3. Дані про викиди</t>
  </si>
  <si>
    <t>Звіти про стратегічну екологічну оцінку (СЕО) та інформація щодо процесу СЕО (у т.ч. транскордонного впливу)</t>
  </si>
  <si>
    <t>Директива 2001/42/ЄС (стаття 5)</t>
  </si>
  <si>
    <t>Art. 7 Regulation (EU) No 525/2013
ЗУ "Про засади моніторингу, звітності та верифікації викидів парникових газів" від 12.12.2019 №377-IX</t>
  </si>
  <si>
    <t>Progress report on the implementation of the National Strategy for Low Carbon Development and nationally defined contribution to the Paris Agreement</t>
  </si>
  <si>
    <t>Paris Agreement on Climate Change, Article 13(4,7b)
Art. 16 of Regulation (EU) 2018/1999</t>
  </si>
  <si>
    <t>Інформація про прогрес в імплементації Національної стратегії низьковуглецевого розвитку та національно визначеного внеску України до Паризької Угоди</t>
  </si>
  <si>
    <t>Паризька угода зі зміни клімату (стаття 13, пункт 4, пункт 7, b)
Art. 26 Regulation 2018/1999</t>
  </si>
  <si>
    <t>Згідно з п.8.2 НПСВ (затвердженого РКМУ № 796 від 08.11.2017 р.), під час дії Національного плану скорочення викидів Міненерговугілля готує та відправляє щорічний звіт про виконання Національного плану скорочення викидів на розгляд Секретаріату Енергетичного Співтовариства протягом 12 місяців після закінчення звітного року. Таким чином, відповідна звітність за 2020 рік має з'явитися на сайті Енергетичного Співтовариства до закінчення 2021 року.</t>
  </si>
  <si>
    <t>Progress report on emissions reduction for large combustion plants</t>
  </si>
  <si>
    <t>Directive 2010/75/EU on industrial emissions (integrated pollution prevention and control), art. 32, 41</t>
  </si>
  <si>
    <t>Звіт про виконання Національного плану скорочення викидів від великих спалювальних установок</t>
  </si>
  <si>
    <t>Директива 2010/75/ЄC (стаття 41, b)</t>
  </si>
  <si>
    <t>ЗУ "Про засади моніторингу, звітності та верифікації викидів парникових газів" від 12.12.2019 №377-IX</t>
  </si>
  <si>
    <t>National inventories of anthropogenic emissions</t>
  </si>
  <si>
    <t>Art. 72 of Directive 2010/75/EU
Art. 13, paragraph 7 (a) of the Paris Climate Agreement</t>
  </si>
  <si>
    <t>Національний кадастр антропогенних викидів</t>
  </si>
  <si>
    <t>ст 37 Регламенту 2018/1999/ЄС
ст. 13, п. 7(а) Паризької кліматичної угоди
Рішення 18/CP.8 Конференції Сторін Рамкової конвенції ООН про зміну клімату</t>
  </si>
  <si>
    <t>ЗУ "Про охорону атмосферного повітря" (Розділ VI Державний облік та моніторинг у галузі охорони атмосферного повітря) ПКМУ № 1655 від 13.12.2001, що затверджує Порядок ведення державного обліку в галузі охорони атмосферного повітря;
ЗУ "Про засади моніторингу, звітності та верифікації викидів парникових газів" від 12.12.2019 №377-IX</t>
  </si>
  <si>
    <t>7.4. Відновлювані джерела енергії</t>
  </si>
  <si>
    <t>7.4.1. Політика</t>
  </si>
  <si>
    <t>Фактичні дані про викиди забруднюючих речовин та парникових газів до атмосфери</t>
  </si>
  <si>
    <t>Частина 1, Додатку 5, Регламенту 2018/1999/ЄС
ст. 13, п. 7(а) Паризької кліматичної угоди</t>
  </si>
  <si>
    <t>Директива 2009/28/ЄС (статті 3, 4, 24) 
Директива 2009/28/ЄС (стаття 14);
Відповідно до ст.4 Директиви 2009/28/ЄС, періодичність оновлення планів дій - 2 роки</t>
  </si>
  <si>
    <t>National Renewable Energy Action Plan and the RES national target</t>
  </si>
  <si>
    <t>Annex V, Regulation 2018/1999</t>
  </si>
  <si>
    <t>7.4.2. Результати впровадження</t>
  </si>
  <si>
    <t>План дій щодо збільшення виробництва енергії з відновлюваних джерел (план дій з відновлюваної енергетики) та національна ціль з ВДЕ; опис схем державної підтримки ВДЕ, довгостроковий графік підтримки</t>
  </si>
  <si>
    <t xml:space="preserve">
Стаття 3 (2c) Регламенту 2018/1099
Директива 2018/2001/ЄС (ч.29 Преамбули, стаття 18)</t>
  </si>
  <si>
    <t>Відповідно до ст.22 Директиви 2009/28/ЄС, періодичність звітування - 2 роки.
Механізми моніторингу виконання плану заходів з реалізації Енергостратегії до 2035 року.
Відповідно до р.4 ст.27 Регламенту 2018/1999/ЄС, звіт щодо збільшення виробництва енергії з ВДЕ має містити: 
(a) секторальну (електроенергія, теплова енергія та охолодження, транспорт) та загальну частки енергії з ВДЕ у 2020 р.;
(b) заходи, що застосовані для досягнення національних цілей з ВДЕ у 2020 р., у т.ч. заходи стосовно схем підтримки, гарантій походження та спрощення адміністративних процедур;
(c) частку енергії з біопалив і біорідин, що вироблені зі злаків та інших крохмалевмістних культур, цукристих та маслянистих культур у енергоспоживанні транспортного сектору;
(d) частку енергії з біопалив та біогазу на транспорті, що вироблені з сировини та інших палив, перерахованих у Ч.А додатку ІХ Директиви 2009/28/EC (версія, що вступила в силу 31.12.2020) у енергоспоживанні транспортного сектору.</t>
  </si>
  <si>
    <t>Progress report on implementation of the National Renewable Energy Action Plan and the RES national target</t>
  </si>
  <si>
    <t>Artcile 27 of Regulation 2018/1999</t>
  </si>
  <si>
    <t>8. Органи влади</t>
  </si>
  <si>
    <t>8.1. Витрачання бюджетних коштів</t>
  </si>
  <si>
    <t>8.1.1. Бюджетні видатки</t>
  </si>
  <si>
    <t>Звіт про виконання плану дій щодо збільшення виробництва енергії з відновлюваних джерел (план дій з відновлюваної енергетики) та національної цілі з ВДЕ</t>
  </si>
  <si>
    <t xml:space="preserve">
Р.4, ст. 27 Регламенту 2018/1999/ЄС про управління Енергетичним Cоюзом та дії щодо клімату</t>
  </si>
  <si>
    <t>п. 2, 8 ст. 20 Бюджетного Кодексу України
ч. І і ІІ Наказу Міністерства фінансів від 29.12.2002 р. № 1098 "Про паспорти бюджетних програм"</t>
  </si>
  <si>
    <t>Profile/summary of budget programs (incl. responsible public authority, objectives and targets, timeframe, expenditures, KPIs, etc.)</t>
  </si>
  <si>
    <t>OECD Good Practices for Performance Budgeting (2019)
IMF Guidelines for Public Expenditure Management (1999)</t>
  </si>
  <si>
    <t>Main public authority responsible for the implementation of budget programs</t>
  </si>
  <si>
    <t>Паспорти бюджетних програм</t>
  </si>
  <si>
    <t>п. 2.2 ч. ІІ, ч. ІІІ IMF Code of Good Practices on Fiscal Transparency (2007)
Best Practice 6 OECD Good Practices for Performance Budgeting (2019)
Розділ 2 IMF Guidelines for Public Expenditure Management (1999)</t>
  </si>
  <si>
    <t>Головний розпорядник бюджетних коштів</t>
  </si>
  <si>
    <t>ч. 1 ст. 35 Бюджетного Кодексу України
ч. ІІІ Наказу Міністерства фінансів від 29.12.2002 р. № 1098 "Про паспорти бюджетних програм"</t>
  </si>
  <si>
    <t>Budget program implementation reports</t>
  </si>
  <si>
    <t>Звіти про виконання паспорту бюджетної програми</t>
  </si>
  <si>
    <t>п. 5 ст. 28 Бюджетного Кодексу України
Наказ Міністерства фінансів України від 24.01.2012 № 44 "Про затвердження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t>
  </si>
  <si>
    <t>Звіти про використання бюджетних коштів відповідним розпорядником</t>
  </si>
  <si>
    <t>пп. 6 п. 5 ст. 22, п. 5 ст. 28 Бюджетного кодексу України
Наказ Міністерства фінансів України від 19.05.2020 р. № 223 "Про оцінку ефективності бюджетних програм державного бюджету"
Наказ Міністерства фінансів України від 17.05.2011 р. № 608 "Про затвердження Методичних рекомендацій щодо здійснення оцінки ефективності бюджетних програм"</t>
  </si>
  <si>
    <t>Результати оцінки ефективності бюджетної програми розпорядником</t>
  </si>
  <si>
    <t xml:space="preserve">Ст. 26 (1) Бюджетного Кодексу України
ЗУ "Про Рахункову палату"
ЗУ "Про державну контрольно-ревізійну службу в Україні", постанова КМУ від 25 березня 2006 р. N 361
Постанова КМУ "Про затвердження Порядку проведення Державною аудиторською службою, її міжрегіональними територіальними органами державного фінансового аудиту виконання бюджетних програм" від 10 серпня 2004 р. № 1017
</t>
  </si>
  <si>
    <t>Reports of the independent financial audit of budget programs implementation</t>
  </si>
  <si>
    <t>INTOSAI Lima Declaration of Guidelines on Auditing Precepts of 1977</t>
  </si>
  <si>
    <t>8.1.2. Державна допомога</t>
  </si>
  <si>
    <t>Звіти про результати незалежного фінансового аудиту виконання бюджетних програм</t>
  </si>
  <si>
    <t>п. 4.3 ч. ІV IMF Code of Good Practices on Fiscal Transparency (2007)
INTOSAI Lima Declaration of Guidelines on Auditing Precepts of 1977</t>
  </si>
  <si>
    <t>https://ec.europa.eu/competition/state_aid/legislation/legislation.html</t>
  </si>
  <si>
    <t>Register of state aid recipients (with the corresponding state aid volumes)</t>
  </si>
  <si>
    <t>Art. 18 (с) EnC Treaty
Art. 262-264, 267 EU-Ukraine Association Agreement
Article 9 (1), 11, Annex III to Regulation (EU) 651/2014 on requirements for the publication of information on recipients of state aid</t>
  </si>
  <si>
    <t>Competition Authority</t>
  </si>
  <si>
    <t>Реєстр суб'єктів отримувачів державної допомоги (компанії енергетичного сектору)</t>
  </si>
  <si>
    <t>Ст. 18 (с) EnC Treaty
Ст. 262-264, 267 Угоди про асоціацію між Україною та ЄС
Стаття 9(1), 11, Додаток ІІІ Регламент (ЄС) 651/2014 про вимоги до публікації інформації про отримувачів державної допомоги</t>
  </si>
  <si>
    <t>Register of state aid decisions</t>
  </si>
  <si>
    <t>Реєстр рішень про надання державної допомоги (компанії енергетичного сектору)</t>
  </si>
  <si>
    <t>Annual report on state aid</t>
  </si>
  <si>
    <t>8.1.3. Квазіфіскальні операції</t>
  </si>
  <si>
    <t>Річний звіт про надання державної допомоги (компанії енергетичного сектору)</t>
  </si>
  <si>
    <t>п.52, ч.1, ст. 2; пп.12-1, п.1, ст. 38 Бюджетного кодексу України
Розпорядження Кабінету Міністрів України від 1 серпня 2012 р. № 692-р "Про затвердження переліку квазіфіскальних операцій і органів влади (управління), відповідальних за проведення оцінки можливого впливу таких операцій на показники бюджету"
Постанова Кабінету Міністрів України від 11 січня 2018 р. № 7 "Про затвердження Методики оцінювання фіскальних ризиків, пов'язаних з діяльністю суб'єктів господарювання державного сектору економіки"</t>
  </si>
  <si>
    <t>8.2. Прозорість державного управління</t>
  </si>
  <si>
    <t>8.2.1. Процеси ухвалення та виконання рішень</t>
  </si>
  <si>
    <t>Інформація про квазіфіскальні операції та державну допомогу, надану енергетичним компаніям (в розрізі компаній)</t>
  </si>
  <si>
    <t>пп. 3.1.2 (194) IMF Manual on Fiscal Transparency (2007)
пп. 3.1.3 п. 3.1 ч. ІІІ IMF Code of Good Practices on Fiscal Transparency (2007)</t>
  </si>
  <si>
    <t>Мінфін</t>
  </si>
  <si>
    <t>Ст. 14 ЗУ Про НКРЕКП
Закон України від 11.09.2003 № 1160-IV "Про засади державної регуляторної політики у сфері господарської діяльності"
Наказ НКРЕКП "Про затвердження Положення про порядок підготовки в Національній комісії, що здійснює державне регулювання у сферах енергетики та комунальних послуг, проектів регуляторних актів" від 25.02.2015 № 49</t>
  </si>
  <si>
    <t>Draft regulatory acts and supplement documents (justification for adoption, impact analysis), comments and proposals from individuals and legal entities, results of their consideration</t>
  </si>
  <si>
    <t>OECD Recommendations of the Council on Regulatory Policy and Governance (2012)
EC Better regulation guidelines</t>
  </si>
  <si>
    <t>Public authorities</t>
  </si>
  <si>
    <t>Проекти регуляторних актів та супровідна документація (обгрунтування необхідності прийняття, аналіз впливу), зауваження і пропозиції від фізичних та юридичних осіб, результати їх урахування</t>
  </si>
  <si>
    <t>OECD Reccomendations of the Council on Regulatory Policy and Governance (2012)
EC Better regulation guidelines</t>
  </si>
  <si>
    <t>Органи влади</t>
  </si>
  <si>
    <t>Закон України від 11.09.2003 № 1160-IV "Про засади державної регуляторної політики у сфері господарської діяльності"
ЗУ про НКРЕКП</t>
  </si>
  <si>
    <t>Зміст та результати відкритих обговорень проектів регуляторних актів</t>
  </si>
  <si>
    <t>OECD Reccomendations of the Council on Regulatory Policy and Governance (2012)
EC Better regulation guidelines
Ініціатива "Better Regulation / Law Making" (Guidelines on impact assessment: ex-post monitoring and evaluation; Guidelines on monitoring; Guidelines on evaluation (including fitness checks)</t>
  </si>
  <si>
    <t>Regulatory acts adopted</t>
  </si>
  <si>
    <t>Прийняті регуляторні акти</t>
  </si>
  <si>
    <t>Ст. 13, 26 ЗУ від 11.09.2003 № 1160-IV "Про засади державної регуляторної політики у сфері господарської діяльності"
Постанова КМУ "Про затвердження методик проведення аналізу впливу та відстеження результативності регуляторного акта" від 11 березня 2004 р. № 308</t>
  </si>
  <si>
    <t>Results of impact assessment of regulatory acts implemented</t>
  </si>
  <si>
    <t>OECD Recommendations of the Council on Regulatory Policy and Governance (2012)
EC Better regulation guidelines
Better Regulation / Law Making Initiative (Guidelines on impact assessment: ex-post monitoring and evaluation; Guidelines on monitoring; Guidelines on evaluation (including fitness checks)</t>
  </si>
  <si>
    <t>8.2.2. Прозорість формування керівних органів</t>
  </si>
  <si>
    <t>Результати моніторингу результативності запроваджених у дію регуляторних актів</t>
  </si>
  <si>
    <t>ЗУ Про державну службу
ЗУ про НКРЕКП
Постанова КМУ "Про затвердження Порядку проведення конкурсу на зайняття посад державної служби"</t>
  </si>
  <si>
    <t>Оприлюднення набору чітких вимог до кандидатів на керівні посади та процедур для їх призначення</t>
  </si>
  <si>
    <t>OECD Public employment and management
OECD Recommendation on Public Service Leadership and Capability
OECD Principles of Public Administration: A Framework for ENP Countries</t>
  </si>
  <si>
    <t>Відкритість та доступність для громадськості процесу відбору кандидатів на керівні посади незалежною конкурсною комісією (відеотрансляції, відкриті протоколи засідань або стенограми) у разі якщо призначення не є політичними</t>
  </si>
  <si>
    <t>Оприлюднення результатів рішень конкурсної комісії з їх обгрунтуванням у разі, якщо призначення не є політичним</t>
  </si>
  <si>
    <t>Category / sub-category</t>
  </si>
  <si>
    <t>Georgia</t>
  </si>
  <si>
    <t>Moldova</t>
  </si>
  <si>
    <t>Romania</t>
  </si>
  <si>
    <t>Ukraine</t>
  </si>
  <si>
    <t>2023 Energy Transparency Index</t>
  </si>
  <si>
    <t>B-</t>
  </si>
  <si>
    <t>C-</t>
  </si>
  <si>
    <t>A-</t>
  </si>
  <si>
    <t>F</t>
  </si>
  <si>
    <t>Index's category</t>
  </si>
  <si>
    <t>Weightings</t>
  </si>
  <si>
    <t>Energy markets</t>
  </si>
  <si>
    <t>Progress</t>
  </si>
  <si>
    <t>Rankings</t>
  </si>
  <si>
    <t>Authority</t>
  </si>
  <si>
    <t>Indicators</t>
  </si>
  <si>
    <t>Sum (main table)</t>
  </si>
  <si>
    <t>Sum (samples)</t>
  </si>
  <si>
    <t>Total</t>
  </si>
  <si>
    <t>Score</t>
  </si>
  <si>
    <t>TSO gas</t>
  </si>
  <si>
    <t>TSO electricity</t>
  </si>
  <si>
    <t>Number of indicators</t>
  </si>
  <si>
    <t>Black Boxes</t>
  </si>
  <si>
    <t xml:space="preserve">Georgia </t>
  </si>
  <si>
    <t>Category</t>
  </si>
  <si>
    <t>Sub-category</t>
  </si>
  <si>
    <t>Group</t>
  </si>
  <si>
    <t>Sector / Cross-sector (CS)</t>
  </si>
  <si>
    <t>Indicator</t>
  </si>
  <si>
    <t>Basis</t>
  </si>
  <si>
    <t>Responsible authority / company</t>
  </si>
  <si>
    <t>Sampling
(Y/N)</t>
  </si>
  <si>
    <t>Volume and composition of production, use (consumption), losses, exports, imports, international bunkering, stock changes (by type)</t>
  </si>
  <si>
    <t>Volume and composition of production, use (consumption), exports and imports, transit, losses during transmission and distribution</t>
  </si>
  <si>
    <t>Production, own uses and losses in gas industry, exports, imports, stock changes (monthly)</t>
  </si>
  <si>
    <t>Volume and composition of production, exports and imports (monthly)</t>
  </si>
  <si>
    <t>Art.29  of the Treaty establishing Energy Community
Best practice of reporting by ACER</t>
  </si>
  <si>
    <t>National resource adequacy assessment (adequacy report on generation capacity)</t>
  </si>
  <si>
    <t>Implementation plan regarding adequacy concerns and respective annual report</t>
  </si>
  <si>
    <t xml:space="preserve">Art. 20 (3,6) of Regulation 2019/943 on the internal market for electricity </t>
  </si>
  <si>
    <t>Minimum requirements for the quality of electricity supply (continuity, quality, customer service)</t>
  </si>
  <si>
    <t>Reporting information on ensuring minimum requirements for the quality of electricity supply (continuity, quality, customer service)</t>
  </si>
  <si>
    <t>Minimum requirements for the quality of gas supply (continuity, quality, customer service)</t>
  </si>
  <si>
    <t>Reporting information on ensuring minimum requirements for the quality of gas supply (continuity, quality, customer service)</t>
  </si>
  <si>
    <t>The Ministry of Social Policy</t>
  </si>
  <si>
    <t>State Agency on Energy Efficiency and Energy Saving</t>
  </si>
  <si>
    <t>Government (ministry in charge)</t>
  </si>
  <si>
    <t>Ministry for Development of Economy, Trade and Agriculture</t>
  </si>
  <si>
    <t>Long-term renovation strategy of the national stock of buildings</t>
  </si>
  <si>
    <t>Directive 2010/31/EU, Article 2a</t>
  </si>
  <si>
    <t>7.2.2. Policy implementation</t>
  </si>
  <si>
    <t>Inventory of heated and/or cooled central government buildings with a total useful floor area over 250 m2</t>
  </si>
  <si>
    <t>Directive 2012/27/EU Art. 5(5)</t>
  </si>
  <si>
    <t>List of available energy service providers</t>
  </si>
  <si>
    <t>Directive 2012/27/EU Art. 18(1c)</t>
  </si>
  <si>
    <t>Comprehensive assessment of the potential of high-efficiency cogeneration and efficient district heating and cooling</t>
  </si>
  <si>
    <t>Directive 2012/27/EU Art. 14</t>
  </si>
  <si>
    <t>Long-term schedule of the expected allocation of support at least for the following five years</t>
  </si>
  <si>
    <t>Article 6(3) of Directive 2018/2001</t>
  </si>
  <si>
    <t>Information about previous tendering procedures for supporting RES, including project realisation rates</t>
  </si>
  <si>
    <t>Article 4(6b) of Directive 2018/2001</t>
  </si>
  <si>
    <t>Antimonopoly Committee</t>
  </si>
  <si>
    <t>Relevance of indicator (Y/N)</t>
  </si>
  <si>
    <t>Responsible authority / company
(unified)</t>
  </si>
  <si>
    <t>Availability</t>
  </si>
  <si>
    <t>Accessibility</t>
  </si>
  <si>
    <t>Relevance</t>
  </si>
  <si>
    <t>Frequency</t>
  </si>
  <si>
    <t>Usability</t>
  </si>
  <si>
    <t>Completeness</t>
  </si>
  <si>
    <t>Assessment
(0-4)</t>
  </si>
  <si>
    <t>Comment to Indicator Assessment</t>
  </si>
  <si>
    <t>Volume and composition of production, use (consumption), losses, export, import, international bunkering, stock changes (by type)</t>
  </si>
  <si>
    <t>National Statistics Office of Georgia</t>
  </si>
  <si>
    <t>The required data are transmitted to Eurostat according to the regulation. The balance is published on 17th of December every year.</t>
  </si>
  <si>
    <t>https://www.geostat.ge/en/single-categories/118/energy-balance-of-georgia</t>
  </si>
  <si>
    <t xml:space="preserve"> data is published in .xlsl format from 2018</t>
  </si>
  <si>
    <t>GNERC</t>
  </si>
  <si>
    <t xml:space="preserve">Rules for connection to the gas transmission system are defined by the Natural gas grid code adopted by the GNERC's resolution №22, on August 31, 2018. The code covers all types of connection, meaning that no separate connection procedures are provided, at the moment, for the LNG plants or storage facilities. The code was developed based on the mentioned EU directive. </t>
  </si>
  <si>
    <t>https://matsne.gov.ge/ka/document/view/4318463?publication=7</t>
  </si>
  <si>
    <t xml:space="preserve">The procedures for connecting customers to the distribution system are regulated by GNERC Decree №12, of July 9, 2009, on “Adoption of The principles of Natural Gas Supply and Consumption” (chapter 2, article 19). The document is available on GNERC website in pdf format. </t>
  </si>
  <si>
    <t>https://gnerc.org/files/dadgenilebebi/kodificirebuli/12.09.07.2009.pdf</t>
  </si>
  <si>
    <t>Natural Gas Network Rules are published on the gas TSO website. Regulated by Natural Gas Network Rules adopted by GNERC in 2018.</t>
  </si>
  <si>
    <t>https://matsne.gov.ge/ka/document/view/4318463?publication=0</t>
  </si>
  <si>
    <t>Regulated by Natural Gas Network Rules adopted by GNERC in 2018.</t>
  </si>
  <si>
    <t>Regulated by Natural Gas Network Rules adopted by GNERC in 2018. chapter IX</t>
  </si>
  <si>
    <t>N/A</t>
  </si>
  <si>
    <t xml:space="preserve">no short-term market </t>
  </si>
  <si>
    <t>not applicable. The gas transmission system has not yet been switched to capacity measuring.</t>
  </si>
  <si>
    <t>Georgia is exempt from the regulation (EU) 2017/459 as it mostly applies to cross-border issues.</t>
  </si>
  <si>
    <t>not applicable. The gas transmission system has not been switched to capacity measuring and there is no capacity booking platform available. In addition, cross-border points in Georgia are exempt from the application of this regulation.</t>
  </si>
  <si>
    <t>n/a</t>
  </si>
  <si>
    <t>Natural Gas Network Rules, Chapter X.</t>
  </si>
  <si>
    <t>There is no market and no market-based balancing has been established.</t>
  </si>
  <si>
    <t>Available on the gas TSO website. In addition, consumers are notify by tex messages</t>
  </si>
  <si>
    <t>Available on the gas TSO website</t>
  </si>
  <si>
    <t>https://e-platform.ggtc.ge/gasanalisis.aspx</t>
  </si>
  <si>
    <t xml:space="preserve">Regulation (EU) 2016/631 and Commission Regulation (EU) 2016/1388 as adapted by the Energy Community are incorporated into the Greed Code adopted by the GNERC's resolution №10 on April 17, 2014;  Art. 42 (1) of Directive (EU) 2019/944 on common rules for the internal market for electricity and amending Directive 2012/27/EU is planned to be incorporated into the Law of Georgia on Electricity and Water supply in the coming months. 
</t>
  </si>
  <si>
    <t>https://matsne.gov.ge/ka/document/view/2322689?publication=21</t>
  </si>
  <si>
    <t>Electricity distribution network code adopted by the GNERC's resolution №19 on June 28, 2021</t>
  </si>
  <si>
    <t>https://matsne.gov.ge/ka/document/view/5201147?publication=10</t>
  </si>
  <si>
    <t>Available on the TSO's web-site.</t>
  </si>
  <si>
    <t>The balancing rules are defined in the Balancing Market and Ancillary Service Rules, which is available on the TSO's web-site.</t>
  </si>
  <si>
    <t>https://gse.com.ge/sabalanso-bazari/kanonmdebloba</t>
  </si>
  <si>
    <t>not available</t>
  </si>
  <si>
    <t>Electricity Network Rules, Article 46.</t>
  </si>
  <si>
    <t>https://gse.com.ge/sw/static/file/2._qselis_wesebi_28.01.21..pdf</t>
  </si>
  <si>
    <t xml:space="preserve">The information is available, accessible and updated in every 3 minutes. Also, on the main page of the web-site an interactive map is given for visualising export/import/transit activities on the website of the TSO. the hourly data can be downloaded in .xlsx format for any 2-week period. </t>
  </si>
  <si>
    <t>https://www.gse.com.ge/for-customers/data-from-the-power-system/power-balance</t>
  </si>
  <si>
    <t>The required information is published on ENTSO-E platform.</t>
  </si>
  <si>
    <t>https://transparency.entsoe.eu/outage-domain/r2/unavailabilityOfConsumptionUnits/show?name=&amp;defaultValue=false&amp;viewType=TABLE&amp;areaType=CTA&amp;atch=false&amp;dateTime.dateTime=03.12.2020+00:00|CET|DAY&amp;area.values=CTY|10Y1001A1001B012!CTA|10Y1001A1001B012&amp;dateTime.timezone=CET_CEST&amp;dateTime.timezone_input=CET+(UTC+1)+/+CEST+(UTC+2)</t>
  </si>
  <si>
    <t>The regulation requires year-ahead forecast margin, which is published on the ENTSO-E platform. From the historical values only the previous one is available.</t>
  </si>
  <si>
    <t>https://transparency.entsoe.eu/load-domain/r2/marginLoad/show?name=&amp;defaultValue=false&amp;viewType=TABLE&amp;areaType=BZN&amp;atch=false&amp;dateTime.dateTime=01.01.2021+00:00|UTC|YEAR&amp;CTY|10Y1001A1001B012|MULTI=CTY|10Y1001A1001B012|MULTI&amp;biddingZone.values=CTY|10Y1001A1001B012!BZN|10Y1001A1001B012</t>
  </si>
  <si>
    <t>The reports about the expansion/dismantling projects for the next 3 years are uploaded on the ENTSO-E platform.</t>
  </si>
  <si>
    <t>https://transparency.entsoe.eu/transmission/r2/expansionAndDismantlingProjectsBinary/show?name=&amp;defaultValue=false&amp;viewType=TABLE&amp;areaType=CTA&amp;atch=false&amp;bdi-url=/uploadTransmissionPdfFile/show&amp;dateTime.dateTime=01.01.2019+00:00|UTC|YEAR&amp;dateTime.endDateTime=01.01.2046+00:00|UTC|YEAR&amp;controlArea.values=CTY|10Y1001A1001B012!CTA|10Y1001A1001B012</t>
  </si>
  <si>
    <t>The information relating to the unavailability of transmission system can be found on the web-site of GSE.</t>
  </si>
  <si>
    <t>https://www.gse.com.ge/momkhmareblebistvis/elektroenergiis-eksportiorebistvis/mezobel-energosistemebtan-eleqtroenergiis-gadadinebebis-mimartulebebis-khelmisatsvdomoba/</t>
  </si>
  <si>
    <t xml:space="preserve">The information is published on the ENTSO-E  website, but it is not complete. Forecasted day, month, and year-ahead capacities are published, week - is not published. </t>
  </si>
  <si>
    <t>https://transparency.entsoe.eu/transmission-domain/ntcDay/show</t>
  </si>
  <si>
    <t>Measures for congestion management are given in the Network Rules, article 46</t>
  </si>
  <si>
    <t>https://matsne.gov.ge/ka/document/view/2322689?publication=0</t>
  </si>
  <si>
    <t>all the required information in Article 14 are available on the following web-pages.</t>
  </si>
  <si>
    <t>https://www.gse.com.ge/for-customers/data-from-the-power-system/production-and-consumption</t>
  </si>
  <si>
    <t>Published on the ENTSO-E platform.</t>
  </si>
  <si>
    <t>https://transparency.entsoe.eu/outage-domain/r2/unavailabilityOfProductionAndGenerationUnits/show?name=&amp;defaultValue=true&amp;viewType=TABLE&amp;areaType=CTA&amp;atch=false&amp;dateTime.dateTime=01.01.2021+00:00|UTC|DAY&amp;dateTime.endDateTime=31.12.2021+00:00|UTC|DAY&amp;area.values=CTY|10Y1001A1001B012!CTA|10Y1001A1001B012&amp;assetType.values=PU&amp;assetType.values=GU&amp;outageType.values=A54&amp;outageType.values=A53&amp;outageStatus.values=A05&amp;masterDataFilterName=&amp;masterDataFilterCode=&amp;dv-datatable_length=10</t>
  </si>
  <si>
    <t>The requested information is available on the TSO's web-site. the data are updated in every 3 minutes and shows the actual generation broken down by the sources of power. data can be downloaded in .xlsl format</t>
  </si>
  <si>
    <r>
      <rPr>
        <u/>
        <sz val="10"/>
        <color rgb="FF1155CC"/>
        <rFont val="Arial"/>
      </rPr>
      <t>https://gse.com.ge/home_ge</t>
    </r>
    <r>
      <rPr>
        <sz val="10"/>
        <color rgb="FF1155CC"/>
        <rFont val="Arial"/>
      </rPr>
      <t xml:space="preserve"> </t>
    </r>
  </si>
  <si>
    <t>Information about balancing electricity volumes, prices and shares in the total supply are available on Electricity System Commercial Operator's (ESCO) web site. Data is available from 2016. Complement information is also available on the ENTSO-E platform.</t>
  </si>
  <si>
    <t>https://esco.ge/electricity/balancing-electricity</t>
  </si>
  <si>
    <t>Unbundling process in the natural gas sector has not started yet. These reports does not exist.</t>
  </si>
  <si>
    <t>Georgia plans to establish ISO unbundling model and article 21 applies to ITO model only. As for article 15d, the tranmission system owner drafted the compliance program and will be provided to the regulator during the re-submission of the TSO certification application.</t>
  </si>
  <si>
    <t>The reform in the natural gas sector has not started yet. Those three DSO-s distributed 89% of the total volume.</t>
  </si>
  <si>
    <t>DSOs not unbundled yet. this will follow after their unbundling.</t>
  </si>
  <si>
    <t>Article 14 of Directive 2009/72/EU requires Compliance reports for ISO (Independent System Operator ) model. Georgia chose the Ownership Unbundling model, so the compliance report is not obligatory. This indicator is N/A</t>
  </si>
  <si>
    <t>Available on the web site</t>
  </si>
  <si>
    <t>TYNDP for 2021-2030 is published on the TSO's web-site, only in Georgian. English version exists for sure, maybe the web-page has some problems. Separate implementation reports are not available, however, the completed projects and the status of the ongoing ones are given in the document. Only the previous version is available on the web-page. The series has been preparing since 2017.</t>
  </si>
  <si>
    <t>https://www.gogc.ge/ka/sustainability/ganvitarebis-strategia-/12</t>
  </si>
  <si>
    <t>The plans exist and have been submitted to GNERC, but they are not published</t>
  </si>
  <si>
    <t>TYNDPs are available on the TSO's web-page. Full versions are available only in Georgian. Implementation reports are not available separately, however, all the finished projects are briefly described in the annual reports</t>
  </si>
  <si>
    <t>https://gse.com.ge/communication/Publications/Ten-Year-Network-Development-Plan-of-Georgia</t>
  </si>
  <si>
    <t>These plans exist and prior request is needed to obtain them. The document received will be partially disclosed</t>
  </si>
  <si>
    <t>Tariff setting methodologies for transportation, distribution: Resolution of GNERC №33 25.12.2014;
No Methodology for calculation of tariffs for connection; access to storage facilities and LNG plants; payments for daily imbalance; balancing neutrality fees;</t>
  </si>
  <si>
    <t>https://gnerc.org/files/dadgenilebebi/kodificirebuli/33.25.12.2014.pdf</t>
  </si>
  <si>
    <t>The connection fees are published on the web-site of the regulator. Tariffs connection to gas distribution systems - Resolution of GNERC №12 09.07.2009 - natural gas supply and consumption rules - Appendix №3, №4; tariffs connection to gas transmission systems - Resolution of GNERC №22 31.08.2018 - natural gas network rules - Appendix №3; transmission, distribution - Resolution of GNERC №30 30.12.2005 - natural gas tariffs; No tariffs access to storage facilities, LNG plants; for balancing services;</t>
  </si>
  <si>
    <t>https://gnerc.org/ge/tariffs/tariff-natural-gaz/miertebis-safasuri</t>
  </si>
  <si>
    <t>Available at GNERC web site</t>
  </si>
  <si>
    <t>https://gnerc.org/ge/tariffs/tariff-el-energy/tariff-methodology</t>
  </si>
  <si>
    <t>information for the previous years is not available. Electricity tariffs - Resolution of GNERC №33 4.12.2008; Tariffs for connection to distribution system - Resolution of GNERC №19 28.06.2021 – Electricity Distribution Network Code - Appendix №2-№6; Tariffs for connection to transmission systems - Resolution of GNERC №10 17.04.2014 - Network Code - №10-№12 -</t>
  </si>
  <si>
    <t>There is an online tool to calculate the estimated expenses and revenues for energy exporters.</t>
  </si>
  <si>
    <t>https://www.gse.com.ge/for-customers/for-hydro-and-wind-energy-exporters/calculate-estimated-expenses-and-revenues</t>
  </si>
  <si>
    <t xml:space="preserve">The obligation to establish and keep up to date the national register of market participants, including giving each market participant a unique identifier and containing sufficient information to identify the market participant, by the regulator, for both natural gas and electricity sectors, is stipulated in the Energy Market Monitoring Rules (Art.58) adopted on March 30, 2021 by the GNERC's resolution №7. However, no exact such registry has been established yet, as the date of opening of the wholesale natural gas market (new model) is not yet determined. At the moment the GNERC maintains a simplified version of the registry, tailored to the needs of the current model of the market, which is published on the GNERC's official website. On the other hand, the Energy Market Monitoring Rules, where the relevant REMIT regulation is transposed is published on the National Herald of Georgia. </t>
  </si>
  <si>
    <r>
      <rPr>
        <sz val="10"/>
        <color rgb="FF1155CC"/>
        <rFont val="Arial"/>
      </rPr>
      <t xml:space="preserve">https://gnerc.org/ge/sector-participants/abonentad-registratsia/bazris-monatsileta-reestri;                                                                     </t>
    </r>
    <r>
      <rPr>
        <u/>
        <sz val="10"/>
        <color rgb="FF1155CC"/>
        <rFont val="Arial"/>
      </rPr>
      <t>https://matsne.gov.ge/document/view/5144170?publication=4</t>
    </r>
  </si>
  <si>
    <t>The obligation to establish and keep up to date the national register of market participants, including giving each market participant a unique identifier and containing sufficient information to identify the market participant, by the regulator, for both natural gas and electricity sectors, is stipulated in the Energy Market Monitoring Rules (Art.58) adopted on March 30, 2021 by the GNERC's resolution №7. However, no exactly such registry is actually established yet, as the opening of the wholesale market has been postponed for a certain amount of time. At the moment the GNERC maintains simplified version of the registry, tailored to the needs of current model of the electricity market, which is published one the GNERC's official website. On the other hand, the Energy Market Monitoring Rules, where the relevant REMIT regulation is transposed is published on National Herald of Georgia.</t>
  </si>
  <si>
    <t>https://gnerc.org/ge/sector-participants/el-energy/bazris-monatsileta-reestri; https://matsne.gov.ge/document/view/5144170?publication=4</t>
  </si>
  <si>
    <t>Ministry of Enconomy and Sustainable Development of Georgia</t>
  </si>
  <si>
    <t xml:space="preserve">Georgia adopted a law on Promoting the Production
and Use of Energy from Renewable Sources in 2019. The law introduces the RES support mechanism - Contract for Difference. 2 successful auctions were held in 2023-2024  </t>
  </si>
  <si>
    <t>https://matsne.gov.ge/ka/document/view/4737753?publication=1</t>
  </si>
  <si>
    <t>The GNERC permanently requests information about supplier switching from the undertakings concerned. As of today about 3 cases of switching have been recorded. No information about the average switching duration and/or the possibility of choosing a date. The information is not publicly available</t>
  </si>
  <si>
    <t xml:space="preserve">Detailed information on concentration in the wholesale and retail electricity markets (Herfindahl-Hirschman Index (HHI), total market share of three largest companies (CR3), number of companies with market share exceeding 5%) is provided to the National Statistics Office of Georgia for submitting it to the Eurostat. The above-mentioned information is also partially published in GNERC's annual reports. </t>
  </si>
  <si>
    <t>https://gnerc.org/ge/commission/commission-reports/tsliuri-angarishebi</t>
  </si>
  <si>
    <t>The information is uploaded in the EDAMIS system</t>
  </si>
  <si>
    <t>All the required information are publicly available.</t>
  </si>
  <si>
    <t>https://www.geostat.ge/en/modules/categories/88/data-on-consumer-prices-of-electricity-and-natural-gas-january-june-2018</t>
  </si>
  <si>
    <t>The information is uploaded in the EDAMIS system, Geostat does not publish it.</t>
  </si>
  <si>
    <t>All the required information is publicly available.</t>
  </si>
  <si>
    <t>PSO regime has not been introduced yet. All the components of the tariff are regulated for the household sector. On the other hand, in the commercial sector the price of the fuel is determined based on the contract and GNERC has no power to regulate it.</t>
  </si>
  <si>
    <t>PSO regime has not been introduced yet. Tariffs are set by GNERC.</t>
  </si>
  <si>
    <t>https://gnerc.org/files/dadgenilebebi/kodificirebuli/14.30.07.2014.pdf</t>
  </si>
  <si>
    <t xml:space="preserve">The GNERC permanently monitors wholesale and retail market prices. The information is collected via monthly, quarterly and annual reports submitted by the market participants. Aggregated information is partially published in the GNERC's annual reports. </t>
  </si>
  <si>
    <t>Information on marginality of retail natural gas market (mark-ups) is analysed during the retail price monitoring process. Though, this isn’t published.</t>
  </si>
  <si>
    <t>Information on marginality of retail electricity market (mark-ups) is analysed during the retail price monitoring process. Though, this isn’t published.</t>
  </si>
  <si>
    <t>Available on the ENTSO-E platform.</t>
  </si>
  <si>
    <t>https://transparency.entsoe.eu/generation/r2/installedGenerationCapacityAggregation/show</t>
  </si>
  <si>
    <t>the deadline to submit the preventive and emergency action plans is May 2024 under the regulation 2017/1938. Technical assistence will start soon.</t>
  </si>
  <si>
    <t>To be drafted</t>
  </si>
  <si>
    <t>Security of supply statement (gas)</t>
  </si>
  <si>
    <t>Article 29 of the Treaty establishsing Energy Community</t>
  </si>
  <si>
    <t>Monitoring report on security of natural gas supply was submitted in 2022 and is under preparation for 2024</t>
  </si>
  <si>
    <t>https://www.energy-community.org/dam/jcr:0301e6da-152a-401a-ac44-4a6779822c5b/Ge_sos_statement_0721.pdf</t>
  </si>
  <si>
    <t xml:space="preserve">National resource adequacy assessment (adequacy report on generation capacity) </t>
  </si>
  <si>
    <t>Medium and long term generation adequacy of Georgia 2025-2035</t>
  </si>
  <si>
    <t>https://gse.com.ge/communication/Publications/Generation-Adequacy-Assessment</t>
  </si>
  <si>
    <t xml:space="preserve">Not available publicly. </t>
  </si>
  <si>
    <t>საქართველოს გენერაციის საშუალოვადიანი და გრძელვადიანი ადეკვატურობა (gse.com.ge)</t>
  </si>
  <si>
    <t>Security of supply statement (electricity)</t>
  </si>
  <si>
    <t xml:space="preserve">was published in March, 2021. According to the law on Energy and Water Supply (articles 143) once in every two years, before July 31, the MoESD shall publish a unified monitoring report on the security of electricity and gas supply in the country that shall include information collected by the Ministry, the Commission, and where appropriate, by other competent state authorities, and a transmission system operator. The report shall reflect the results of supervision performed with respect to the issues referred to security of electricity/gas supply and the measures taken or to be taken. The report prepared by the Ministry shall immediately be submitted to the Energy Community Secretariat. As of Feb 2024 not updated monitoing report of electricity supply. </t>
  </si>
  <si>
    <t>http://www.economy.ge/uploads/files/2017/energy/security_of_supply_statement_electricity/security_of_supply_statement_electricity_2021_geo.pdf</t>
  </si>
  <si>
    <t xml:space="preserve">100% - not publicly available. </t>
  </si>
  <si>
    <t xml:space="preserve">0,3% of total consumers - not publicly available. </t>
  </si>
  <si>
    <t>sometimes published in annual reports</t>
  </si>
  <si>
    <t xml:space="preserve">Only the number of smart-meters within the net-metering program is published. </t>
  </si>
  <si>
    <t xml:space="preserve">Rules of Service Quality adopted by the GNERC's resolution №20 on June 28, 2021. </t>
  </si>
  <si>
    <t>https://matsne.gov.ge/ka/document/view/5201093?publication=1</t>
  </si>
  <si>
    <t>Rules of Service Quality adopted by the GNERC's resolution №20 on June 28, 2021. Published in GNERC annual report</t>
  </si>
  <si>
    <t xml:space="preserve">Definition in primary legislation (“a domestic consumer who, due to his status or condition, has been granted the right to use the system and/or electricity and/or natural gas and/or water supply under preferential terms under the relevant legislation of Georgia”) and exact criteria in secondary legislation (Resolution No. 534 of 2021 of the Government of Georgia on Measures to Support Vulnerable Consumers as Provided for under the Law of Georgia on Energy and Water Supply).
According to the new Law on Energy and Water Supplies (Article 112), the central government and local municipalities are responsible for defining categories of vulnerable consumers/developing appropriate measures.  </t>
  </si>
  <si>
    <t>No legal definition, but defined in NECP and NEP</t>
  </si>
  <si>
    <t>can be found on the web-sites of the DSOs</t>
  </si>
  <si>
    <t xml:space="preserve">N/A The tool has been developed but is not launched yet. </t>
  </si>
  <si>
    <t>N/A The tool has been developed but is not launched yet.</t>
  </si>
  <si>
    <t xml:space="preserve">there are several social assistance schemes in place that either include electricity and natural gas as one of the components or are specifically targeted to subsidize the electricity or gas consumption by certain categories of consumers. Social assistance issues are regulated by the Law of Georgia on Social Assistance and by the low on Energy and water supply. Social service Agency is responsible for the assistance.  All information is available on its website. </t>
  </si>
  <si>
    <t>http://ssa.gov.ge/</t>
  </si>
  <si>
    <t>Consolidated Information is not available. Some fragmented information can be found on the web site of the Ministry of Economy and sustainable Development. Georgia does not have State Agency on Energy Efficiency or other dedicated entity.</t>
  </si>
  <si>
    <t>Annual statements are available for all the companies in the sample. Scanned pages are included only for the purposes of wet signatures.</t>
  </si>
  <si>
    <t>All reports are audited.</t>
  </si>
  <si>
    <t>does not exist</t>
  </si>
  <si>
    <t>Georgia submitted the second report of the Voluntary National Review (VNR) on the implementation of the UN Sustainable Development Goals at the 2020 High-Level Political Forum. It is available on the special SDGs website. Country is preparing it;s second VNR in 2024</t>
  </si>
  <si>
    <t>https://sdg.gov.ge/goals-details-inner/7</t>
  </si>
  <si>
    <t>under development</t>
  </si>
  <si>
    <t>available</t>
  </si>
  <si>
    <t>https://www.economy.ge/?page=news&amp;nw=2323&amp;s=administraciuli-organos-sakutrebasa-da-sargeblobashi-arsebuli-shenobebis-reestris-warmoebis-wesi-damtkicda</t>
  </si>
  <si>
    <t>Available</t>
  </si>
  <si>
    <t>https://www.economy.ge/uploads/files/2017/energy/2024/energoauditorta_sia_23_01/energoauditorta_sia_21_02.pdf</t>
  </si>
  <si>
    <t>n/a - no district heating</t>
  </si>
  <si>
    <t>https://www.energy-community.org/implementation/Georgia/reporting.html</t>
  </si>
  <si>
    <t>Ministry of Economy and Sustainable Development of Georgia</t>
  </si>
  <si>
    <t>NDC, LTS and Climate change strategy adopted</t>
  </si>
  <si>
    <t>ministry of environmental protection and agriculture"</t>
  </si>
  <si>
    <t>Emission Reduction road map for Large Combustion Plants was prepared 2-3 years ago but it was not approved. New primary and secondary legislation is being drafted. A new Law on Industrial Emissions was adopted by the Parliament in June 2023. The Law introduces an integrated permitting
system and the concept of best available techniques. According to the Law, the Government shall adopt a decree with specific rules for combustion plants by 1 September 2025 which is required for full compliance.</t>
  </si>
  <si>
    <t>Ministry of Economy and Sustainable Development of Georgia +Ministry of Environment</t>
  </si>
  <si>
    <t>Published for public consultations. Soon to be adopted</t>
  </si>
  <si>
    <t>ministry of environmental protection and agriculture</t>
  </si>
  <si>
    <t xml:space="preserve">There is no progress report, however Georgia has submitted fourth national communication to UNFCCC, which includes progress of mitigation policies and measures. Available at: </t>
  </si>
  <si>
    <t>https://unfccc.int/documents/271341</t>
  </si>
  <si>
    <t xml:space="preserve">Georgia complied with its reporting obligations under the Large Combustion Plants Directive in March 2023. The average emissions of the five gas-fired installations falling under the scope of the Large Combustion Plants Directive (and one new plant under the Industrial Emissions Directive) are compliant with the emission limit values of the respective Directives. The emissions of two plants are however very close to the limit and they do not apply continuous measurements. </t>
  </si>
  <si>
    <t>https://www.eea.europa.eu/en/datahub/datahubitem-view/b37addc8-b60e-4304-ae49-eba5828a9163</t>
  </si>
  <si>
    <t>ministry of environmental protection and agric</t>
  </si>
  <si>
    <t>The National Inventory Report of GHG emissions to the UNFCCC for the period 1990-2017. Previous reporting period: 1990-2015. Ongoing development of the GHG inventory for the period 2018-2022</t>
  </si>
  <si>
    <t>https://unfccc.int/documents/271342</t>
  </si>
  <si>
    <t>mentioned in different documents</t>
  </si>
  <si>
    <t>In December 2022, Georgia passed legislation enabling a market-based support scheme in the form of contracts for difference. The first two auctions were carried out in 2023.</t>
  </si>
  <si>
    <t>partially available</t>
  </si>
  <si>
    <t>Georgian Competition and Consumer Agency</t>
  </si>
  <si>
    <t xml:space="preserve"> does not exist</t>
  </si>
  <si>
    <t>Fossil Fuel Support - GEO (oecd.org)</t>
  </si>
  <si>
    <t xml:space="preserve"> does not exist The current Law on Competition is not fully aligned with the State aid acquis. In particular, it does not require authorities to notify aid before it is granted and does not grant the power to render negative decisions and order recovery. Georgia does not comply with its obligations under Treaty in terms of effective enforcement of the State aid acquis since neither the Competition Agency nor GNERC consider themselves to be competent. A clear decision on competence and the subsequent active use of this competence is key to Georgia’s compliance with the Treaty.</t>
  </si>
  <si>
    <t>published on the respective web pages but impact assesments are not often included</t>
  </si>
  <si>
    <t>Regulatory acts are published according to the legislation. All entities in the sample publish the regulatory acts on their web-pages.</t>
  </si>
  <si>
    <t>Link</t>
  </si>
  <si>
    <t>Regulation (EU) No 1099/2008 of the European Parliament and of the Council of 22 October 2008 on energy statistics (Annex B)</t>
  </si>
  <si>
    <t>https://www.geostat.ge/en/modules/categories/328/energy-balance-of-georgia</t>
  </si>
  <si>
    <t>Regulation (EU) No 1099/2008 of the European Parliament and of the Council of 22 October 2008 on energy statistics (Annex C)</t>
  </si>
  <si>
    <t>https://www.geostat.ge/en/modules/categories/87/monthly-energy-statistics-indicators</t>
  </si>
  <si>
    <t xml:space="preserve">Natural Gas Network Rules define the procedures, conditions and principles of management of the transportation system and distribution network and using this network (including connection). The Rules do not refer to gas storage or LNG plants, as Georgia does not have these facilities.                         </t>
  </si>
  <si>
    <t>https://gnerc.org/files/dadgenilebebi/kodificirebuli/22.31.08.2018.pdf</t>
  </si>
  <si>
    <t xml:space="preserve">The procedures for connecting customers to distribution system are regulated by GNERC Decree №12, of July 9, 2009 on “Adoption of The principles of Natural Gas Supply and Consumption” (chapter 2, article 19). The document is available on GNERC website in pdf format. </t>
  </si>
  <si>
    <t>https://ggtc.ge/ka/page/sistemit-mosargebleebi</t>
  </si>
  <si>
    <t>Art. 13 (3) of Directive 2009/73/EU on the rules for balancing the gas transmission system
Art. 18 (6k) of Regulation (EU) 715/2009 on ex-ante and ex-post supply and demand information (preliminary and follow-up information) and information on system balancing</t>
  </si>
  <si>
    <t>აქ ადრე N?A იყო, ახლა ცუდად გვაქვს საქმე</t>
  </si>
  <si>
    <t>https://ggtc.ge/</t>
  </si>
  <si>
    <t>3-&gt;4 ქულა გვაქვს. frequency-ში.</t>
  </si>
  <si>
    <t>Annex I (paragraph 3.3.3 (4)) of Regulation (EU) 715/2009 on guidelines for third-party access rules, capacity allocation mechanisms and providing information to users</t>
  </si>
  <si>
    <t>Art. 8 (6) of Regulation (EU) 714/2009 on the points which should contain network codes of transmission systems
Regulation (EU) 2016/631 laying down the network code on requirements for connection of generators to the network
Commission Regulation (EU) 2016/1388 laying down the network code for the connection of electrical plants to the networks</t>
  </si>
  <si>
    <t>Electricity Network Rules, Chapter 2.</t>
  </si>
  <si>
    <t>https://gnerc.org/files/dadgenilebebi/kodificirebuli/10.17.04.2014.pdf</t>
  </si>
  <si>
    <t>Electricity Network Rules, Chapter 10.</t>
  </si>
  <si>
    <t>Annex I (1,3) of Regulation (EU) 714/2009 on third-party access services and technical information necessary for network users to access</t>
  </si>
  <si>
    <t>Art. 15 (7) of Directive 2009/72/EU dispatch services and balancing
Art. 8 (6) of Regulation (EU) 714/2009 on the items which should contain network codes of transmission systems</t>
  </si>
  <si>
    <t>https://gse.com.ge/balancing-market/legislation</t>
  </si>
  <si>
    <t>Art. 9 (14) of Regulation 2015/1222 on establishing a guideline on capacity allocation and congestion management
Art. 16 of Regulation (EU) 943/2019 on on the internal market for electricity</t>
  </si>
  <si>
    <t>http://www.gse.com.ge/for-customers/data-from-the-power-system/power-balance</t>
  </si>
  <si>
    <t>frequency 0.5-&gt;1</t>
  </si>
  <si>
    <t xml:space="preserve">The information in published on the ENTSO-E  website, but it is not complete. Forecasted day, month, and year-ahead capacities are published, week - is not published. </t>
  </si>
  <si>
    <t>completeness 1-&gt;0.5</t>
  </si>
  <si>
    <t>https://www.gse.com.ge/sw/static/file/Installed_generation_capacity_per_unit_.xlsx</t>
  </si>
  <si>
    <t>https://tinyurl.com/245kj97c</t>
  </si>
  <si>
    <t>https://gse.com.ge/home_ge</t>
  </si>
  <si>
    <t>https://transparency.entsoe.eu/balancing-domain/r2/rulesOnBalancing/show</t>
  </si>
  <si>
    <t>Art. 14, 21 of Directive 2009/72/EU on common rules for the internal market in electricity</t>
  </si>
  <si>
    <t>Article 14 of Directive 2009/72/EU requires Compliance reports for ISO (Independent System Operator ) model. Georgia chose Ownership Unbundling model,so the compliance report is not obligatory.</t>
  </si>
  <si>
    <t>Art. 26 (2d) of Directive 2009/72/EU on common rules for the internal market in electricity</t>
  </si>
  <si>
    <t>Its been almost 6 months after the unbundling, most likely the companies have the internal reports with the Regulator, but they are not obliged to publish it due to incomplete period (it is an annual report).</t>
  </si>
  <si>
    <t>Art. 22 of Directive 2009/73/EU on common rules for the internal market in natural gas</t>
  </si>
  <si>
    <t>These plans most likely are already developed, but not available for the public.</t>
  </si>
  <si>
    <t>Art. 22 of Directive 2009/72/EU on common rules for the internal market in electricity
Art. 51 of Directive 944/2019 on common rules for the internal market for electricity and amending Directive 2012/27/EU</t>
  </si>
  <si>
    <t>https://gse.com.ge/communication/reports/annual-reports</t>
  </si>
  <si>
    <t>Art. 32 of Directive 944/2019 on common rules for the internal market for electricity and amending Directive 2012/27/EU</t>
  </si>
  <si>
    <t>0-&gt;1.5 ზირითადად იმიტომ, რომ უკვე მზად არიან ნახევარი დოკუმენტის გასაჯაროებისთვის. ადრე უარი თქვეს</t>
  </si>
  <si>
    <t>gas tariff methodology</t>
  </si>
  <si>
    <t>2-&gt;4 ოღონდ მიზეზი არ ვიცი :)</t>
  </si>
  <si>
    <t>The connection fees are published on the web-site of the regulator.</t>
  </si>
  <si>
    <t>1.5 -&gt; 4</t>
  </si>
  <si>
    <t>not avaliable</t>
  </si>
  <si>
    <t>n/a -&gt;0</t>
  </si>
  <si>
    <t>Art. 32 (1), 37 (1, 6) of Directive 2009/72/EU on common rules for the internal electricity market</t>
  </si>
  <si>
    <t>https://gse.com.ge/eLM9R6hPQiWYFb7r5dh0Mg.html</t>
  </si>
  <si>
    <t>Art. 15 (7), 23 (1), 32 (1) of Directive 2009/72/EU on common rules for the internal electricity market</t>
  </si>
  <si>
    <t xml:space="preserve">information for the previuos years is not available. </t>
  </si>
  <si>
    <t>https://gnerc.org/ge/tariffs/tariff-el-energy/miertebis-safasuri</t>
  </si>
  <si>
    <t>Annex I to Regulation (EU) 714/2009 on conditions for access to the network for cross-border exchanges in electricity</t>
  </si>
  <si>
    <t>information is partially available.</t>
  </si>
  <si>
    <t>https://gnerc.org/ge/sector-participants/abonentad-registratsia/bazris-monatsileta-reestri</t>
  </si>
  <si>
    <t>The required information is partially available.</t>
  </si>
  <si>
    <t>https://gnerc.org/ge/sector-participants/el-energy/bazris-monatsileta-reestri</t>
  </si>
  <si>
    <t>In late 2019, the parliament approved the Law on Promoting the Production
and Use of Energy from Renewable Sources. The MoESD is studying several possible
support mechanisms for RESs and it plans to introduce one or several tailored pilot
schemes during the transition period, with the intention of progressing to market-based
schemes once a functional electricity marked has been established. Several acts are under preparation.
Georgia currently develops a rule for issuance of guarantees
of origin for electricity from renewable sources</t>
  </si>
  <si>
    <r>
      <rPr>
        <sz val="10"/>
        <color rgb="FF000000"/>
        <rFont val="Arial"/>
      </rPr>
      <t xml:space="preserve"> </t>
    </r>
    <r>
      <rPr>
        <u/>
        <sz val="10"/>
        <color rgb="FF1155CC"/>
        <rFont val="Arial"/>
      </rPr>
      <t>https://matsne.gov.ge/ka/document/view/4737753?publication=1</t>
    </r>
  </si>
  <si>
    <t>წელს დაამატეს ეს ინდიკატორი</t>
  </si>
  <si>
    <t>HHI for the retail market is missing.</t>
  </si>
  <si>
    <t>ACER's practice of reporting on the results of the annual monitoring of electricity and gas markets, Art. 16 (3), 37 (1j, 4b), 47 (6) of Directive 2009/72/EU on common rules for the internal market in electricity</t>
  </si>
  <si>
    <t>The list of companies w/ corresponding market shares are not complete.</t>
  </si>
  <si>
    <t>The information is uploaded in the EDAMIS system, Geostat does not publish it .</t>
  </si>
  <si>
    <t>Part 2 of Art. 3 of Directive 2009/72/EU (public service obligations)</t>
  </si>
  <si>
    <t>Art. 37 of Directive 2009/72/EU on common rules for the internal market in electricity</t>
  </si>
  <si>
    <t>Although, the department in the regulatory body is created for the monitoring of the market, the martket itself has not been launched yet. Some incomplete analysis is given in the annual reports of the regulator.</t>
  </si>
  <si>
    <t>Best Practice (ACER Market Monitoring Reports); Art. 37 of Directive 2009/72/EU on common rules for the internal electricity market</t>
  </si>
  <si>
    <t>The special department were created in the regulatory body in order to monitor prices on the wholesale and retail markets, however, since the market launch has been delayed several times, no reports were produced. Some incomplete analysis of the prices can be found in the annual reports of the regulator,.</t>
  </si>
  <si>
    <t>The information about the marginality of the retail prices (any additional  service fee above the wholesale price of the natural gas) can be found in the annual reports published by GNERC. The information is given for all the distribution companies serving the HH sector. Information about the commercial sector is not available. Page 114</t>
  </si>
  <si>
    <t>https://gnerc.org/files/Annual%20Reports/Reports%20English/2020%20En.pdf</t>
  </si>
  <si>
    <t>The information about the marginality of the retail prices (any additional  service fee above the wholesale price of the electricity) can be found in the annual reports published by GNERC. Only two companies operate on the retail market, both regulated by GNERC. Retail and HH prices for all consumption groups and different voltages are decomposed in the report. page 110</t>
  </si>
  <si>
    <t>Section 2.2.6 of Annex B to Regulation (EU) No 1099/2008 on energy statistics</t>
  </si>
  <si>
    <t>Clause 3.3 of Annex B to Regulation (EU) No 1099/2008 on energy statistics</t>
  </si>
  <si>
    <t>0-&gt;4 ადრე არ გვქონდა</t>
  </si>
  <si>
    <t>Publicly available seasonal adequacy assessment was prepared for the first time. the document is valid for the period of 01.12.2021 - 01.03.2022
.</t>
  </si>
  <si>
    <t>https://gse.com.ge/momkhmareblebistvis/monatsemebi-elektroenergetikuli-sistemidan/sezonuri-adekvaturobis-shefaseba</t>
  </si>
  <si>
    <t>0-&gt;4 არ გვქონდა და გააკეთეს</t>
  </si>
  <si>
    <t>Art. 4 of Directive 2009/72/EC concerning common rules for the internal market in electricity and repealing Directive 2003/54/EC</t>
  </si>
  <si>
    <t>was published in March, 2021. According to the law on Energy and Water Supply (articles 143) once in every two years, before July 31, the MoESD shall publish a unified monitoring report on the security of electricity and gas supply in the country that shall include information collected by the Ministry, the Commission, and where appropriate, by other competent state authorities, and a transmission system operator. The report shall reflect the results of supervision performed with respect to the issues referred to security of electricity/gas supply and the measures taken or to be taken. The report prepared by the Ministry shall immediately be submitted to the Energy Community Secretariat</t>
  </si>
  <si>
    <t>0-&gt;4 იგივე</t>
  </si>
  <si>
    <t>Directive 2012/27EU Part 1 Article 9</t>
  </si>
  <si>
    <t>not published</t>
  </si>
  <si>
    <t>Directive 2012/27EU Part 2 Article 9
Directive 2009/73 EU Annex 1</t>
  </si>
  <si>
    <t xml:space="preserve">Directive 2012/27EU Part 1 Article 9
</t>
  </si>
  <si>
    <t>Information is not available for the reporting period.</t>
  </si>
  <si>
    <t>4-&gt;3 ბოლო წელს არ გამოუქვეყნებიათ ინფო</t>
  </si>
  <si>
    <t>Directive 2012/27EU Part 2 Article 9
Directive 2009/72EU Annex 1</t>
  </si>
  <si>
    <t>Only the number of smart-meters within the net-metering program is published. The new regulation entered into force from 1st of Octomber, 2021. most likely the data will be available in the next Annual report</t>
  </si>
  <si>
    <t>Information on ensuring minimum requirements for the quality of electricity supply (continuity, quality, service)</t>
  </si>
  <si>
    <t>Service quality rules, adopted by the regulator</t>
  </si>
  <si>
    <t>https://gnerc.org/files/dadgenilebebi/kodificirebuli/20.08.06.2021.pdf</t>
  </si>
  <si>
    <t>Information on ensuring minimum requirements for the quality of gas supply (continuity, quality, service)</t>
  </si>
  <si>
    <t xml:space="preserve">There is no open market for the natural gas and the customers cannot switch the suppliers. </t>
  </si>
  <si>
    <t>https://gnerc.org/ge/tariffs/tariffs2</t>
  </si>
  <si>
    <t>3.5-&gt;4 ფრექვენსიში მოგვემატა. ძველ ფასებს ნახავენ რეპორტებში.</t>
  </si>
  <si>
    <t>It is allowed by the law to switch the supplier, however, it is not possible since there is only one operating company. in each zone</t>
  </si>
  <si>
    <t xml:space="preserve">In spite of the fact that there is no formal definition of vulnerable customers, there are several social assistance schemes in place that either include electricity and natural gas as one of the components, or is specifically targeted to subsidize the electricity or gas consumption by certain categories of consumers, or alternatively uses energy subsidies as a tool for providing special regional incentives and has demographic or other objectives. Social assistance issues are regulated by the Law of Georgia on Social Assistance and by the low on Energy and water supply. Social service Agency is responsible for the assistance.  All information is available on its web site. </t>
  </si>
  <si>
    <t>Article 17 (4) Directive 2012/27/EU</t>
  </si>
  <si>
    <t>Article 8 of Directive 2012/27/EU</t>
  </si>
  <si>
    <t>აქ 4-მდე ავედით, ძირითადად ძველი  ანგრიშგებების გამოქვეყნებით</t>
  </si>
  <si>
    <t>more or less available</t>
  </si>
  <si>
    <t>The required information is given in the annual statements.</t>
  </si>
  <si>
    <t>4-ზე ავედით</t>
  </si>
  <si>
    <t>only one company from the sample publishes data on quasi-fiscal transactions and state aid</t>
  </si>
  <si>
    <t>It is given in the annual reprots</t>
  </si>
  <si>
    <t xml:space="preserve">Georgia submitted the second report of Voluntary National Review (VNR) on the implementation of the UN Sustainable Development Goals at the 2020 High Level Political Forum. It is available on the special SDGs website </t>
  </si>
  <si>
    <t>Directive 2012/27/EU, Art. 24 (2)</t>
  </si>
  <si>
    <t xml:space="preserve">NEEAP was initiated in 2015 (based on 2014 data), and after intensive discussions and numerous amendments it was approved in late 2019.  It targets a 9% reduction in total primary energy supply (TPES) (equivalent to around 5 436 gigawatt hours [GWh]) and a 4% reduction in TFC (2 568 GWh) by 2020, and a 13% reduction in TPES and a 9% reduction in TFC by 2025, a 14% reduction in TPES and a 14% reduction in TFC by 2030 compared with the BAU level. However, these targets were developed using MARKAL model assumptions based on 2014 data, so need to be updated. The government plans to focus on developing a new Action Plan with the targets until 2030.
</t>
  </si>
  <si>
    <t>http://www.economy.ge/uploads/files/2017/energy/samoqmedo_gegma/2019_2020_clis_energoefeqturobis_samoqmedo_gegma.pdf</t>
  </si>
  <si>
    <t>Directive 2012/27/EC, Art. 24 (2)</t>
  </si>
  <si>
    <t>2 progress reports were published</t>
  </si>
  <si>
    <t>0-&gt;4</t>
  </si>
  <si>
    <r>
      <rPr>
        <sz val="10"/>
        <color theme="1"/>
        <rFont val="Arial"/>
      </rPr>
      <t xml:space="preserve">NDC is available at </t>
    </r>
    <r>
      <rPr>
        <u/>
        <sz val="10"/>
        <color rgb="FF1155CC"/>
        <rFont val="Arial"/>
      </rPr>
      <t>https://mepa.gov.ge/En/PublicInformation/32027/.</t>
    </r>
    <r>
      <rPr>
        <sz val="10"/>
        <color theme="1"/>
        <rFont val="Arial"/>
      </rPr>
      <t xml:space="preserve"> As for the LT LEDS is under development and will be published in 2022</t>
    </r>
  </si>
  <si>
    <t>https://www4.unfccc.int/sites/ndcstaging/PublishedDocuments/Georgia%20First/NDC%20Georgia_ENG%20WEB-approved.pdf</t>
  </si>
  <si>
    <t>0-&gt;2 ndc-ის ხარჯზე</t>
  </si>
  <si>
    <t>Directive 2010/75/EU on industrial emissions (integrated pollution prevention and control)</t>
  </si>
  <si>
    <t>Emission Reduction road map for Large Combustion Plants was prepared 2-3 years ago but it was not approved. New primary and secondary legislation is being drafted</t>
  </si>
  <si>
    <t>in the process of development. Will be adopted next year</t>
  </si>
  <si>
    <t>ახალია</t>
  </si>
  <si>
    <t>Paris Agreement on Climate Change (Article 4)
Part 19 Art. 4 of the Paris Agreement                       Art. 7 of Regulation (EU) No 525/2013</t>
  </si>
  <si>
    <t>The National Inventory Report of GHG emissions to the UNFCCC for the period 1990-2017. Previous reporting period: 1990-2015.</t>
  </si>
  <si>
    <t>Directive 2009/28/EU (Articles 3, 4, 24)</t>
  </si>
  <si>
    <t>Georgia adopted the NREAP at the end of 2019. The document
contains measures to promote renewable energy; however, there is no 2020 target.</t>
  </si>
  <si>
    <t>http://www.economy.ge/uploads/files/2017/energy/samoqmedo_gegma/ganakhlebadi_energiis_erovnuli_samoqmedo_gegma_2020.pdf</t>
  </si>
  <si>
    <t>Directive 2009/28/EU (Articles 4, 22)</t>
  </si>
  <si>
    <t>not available.</t>
  </si>
  <si>
    <t>The required information is sporadicly distributed across the different bodies and is not complete.</t>
  </si>
  <si>
    <t xml:space="preserve">Antimonopoly committee does not publish such information. </t>
  </si>
  <si>
    <t>Antimonopoly committee does not publish such document.</t>
  </si>
  <si>
    <t xml:space="preserve">Some drafts may be published for the scoping purposes. </t>
  </si>
  <si>
    <t>0 დავწერე, ადრე რაღაც ქულა გვქონდა.</t>
  </si>
  <si>
    <t xml:space="preserve">გადაწყვეტილებები, </t>
  </si>
  <si>
    <t>Responsible authority / company
 (unified)</t>
  </si>
  <si>
    <t>Sampling
 (Y/N)</t>
  </si>
  <si>
    <t>Assessment
 (0-4)</t>
  </si>
  <si>
    <t>National Bureau of Statistics</t>
  </si>
  <si>
    <r>
      <rPr>
        <sz val="10"/>
        <color rgb="FF000000"/>
        <rFont val="Arial"/>
      </rPr>
      <t xml:space="preserve">Annual data are available from other sources:
  1) ANRE: import, consumption structure, price (https://www.anre.md/rapoarte-de-monitorizare-3-272; </t>
    </r>
    <r>
      <rPr>
        <u/>
        <sz val="10"/>
        <color rgb="FF1155CC"/>
        <rFont val="Arial"/>
      </rPr>
      <t>http://anre.md/raport-de-activitate-3-10)</t>
    </r>
    <r>
      <rPr>
        <sz val="10"/>
        <color rgb="FF000000"/>
        <rFont val="Arial"/>
      </rPr>
      <t xml:space="preserve">
  2) TSO: https://www.moldovagaz.md/pic/uploaded/docs/Volumul_de_gaze_naturale_furnizate_ro_v02_nov_2023.pdf</t>
    </r>
  </si>
  <si>
    <t>https://statistica.gov.md/ro/balanta-energetica-a-republicii-moldova-9668_59503.html</t>
  </si>
  <si>
    <t>Annual data are available from other sources:
  1) ANRE: import, consumption structure, prices (http://anre.md/raport-de-activitate-3-10)
  2) TSO: sources of electricity import or generation
  (https://www.moldelectrica.md/ro/network/annual_report)</t>
  </si>
  <si>
    <t>Monthly data is available in various readable formats on the website of the National Bureau of Statistics.</t>
  </si>
  <si>
    <t>http://statbank.statistica.md/PxWeb/pxweb/ro/40%20Statistica%20economica/40%20Statistica%20economica__15%20ENE__serii%20lunare/ENE010400.px/?rxid=9a62a0d7-86c4-45da-b7e4-fecc26003802%22%20class%3D%22link_mail</t>
  </si>
  <si>
    <t>1) Monthly data is avialable in differente readable formats on the website of the National Bureau of Statistics 
 2) Data is also available on TSO website: 
  https://www.moldelectrica.md/ro/electricity/monthly_forecast 
 Note: On the TSO website it is available only for the first 3 months of 2023, however the full information is present on the website of the National Bureau of Statistics</t>
  </si>
  <si>
    <t>http://statbank.statistica.md/PxWeb/pxweb/ro/40%20Statistica%20economica/40%20Statistica%20economica__15%20ENE__serii%20lunare/ENE010100.px/?rxid=9a62a0d7-86c4-45da-b7e4-fecc26003802%22%20class%3D%22link_mail</t>
  </si>
  <si>
    <t>Art. 8, 23 of Directive 2009/73/EC on the powers of transmission system operators (TSOs) concerning procedures and tariffs for the connection of storage facilities, LNG plants and industrial facilities to the gas transmission system
 Art. 23 and Annex I (subparagraph 3.1.2j) of Regulation (EU) 715/2009 on guidelines for third-party access rules, capacity allocation mechanisms and providing information for users</t>
  </si>
  <si>
    <t>National Agency for Energy Regulation</t>
  </si>
  <si>
    <t>1) The rules for connection of all types of facilities to the natural gas transmission networks are set out in ANRE decision No. 112/2019 on connection to the natural gas networks and rendering of natural gas transmission and distribution services, published in Official Gazette and on ANRE website.
 2) The regulation is available on TSO website:
 https://www.moldovatransgaz.md/ro/transparency/legislation/anre</t>
  </si>
  <si>
    <t>https://www.legis.md/cautare/getResults?doc_id=114525&amp;lang=ro</t>
  </si>
  <si>
    <t>Art. 8 of Directive 2009/73/EU concerning the publication of operational requirements for connection to other transmission and distribution systems
 EU Best Practice (OFGEM (UK) Guidelines for Standards for Connecting to Gas and ElectricityTransmission Systems)</t>
  </si>
  <si>
    <t>1) The rules for connection of all types of facilities to the natural gas transmission networks are set out in ANRE decision No. 112/2019 on connection to the natural gas networks and rendering of natural gas transmission and distribution services, published in Official Gazette and on ANRE website.
  2) The regulation is available on DSOs websites.</t>
  </si>
  <si>
    <t>The Natural Gas Networks Code was approved by ANRE decision no. 420 of November 22, 2019, published in the Official Gazette and available on ANRE website. The document is available also on TSOs websites:</t>
  </si>
  <si>
    <t>1) https://www.legis.md/cautare/getResults?doc_id=120009&amp;lang=ro
 2) https://www.vmtg.md/index.php/despre-noi/cadrul-legislativ
 3) https://www.moldovatransgaz.md/ro/transparency/legislation/anre</t>
  </si>
  <si>
    <t>The rules for capacity allocation mechanism are established in the Natural Gas Networks Code (see indicator 8) and in the Regulation on access to the natural gas transmission networks and congestion management approved by ANRE decision No. 421 of November 22, 2019, published in the Official Gazzete and, on ANRE website and on TSOs websites</t>
  </si>
  <si>
    <t>https://www.legis.md/cautare/getResults?doc_id=120010&amp;lang=ro</t>
  </si>
  <si>
    <t>The rules for congestion management are established in the Regulation on access to the natural gas transmission networks and congestion management approved by ANRE decision No. 421 of November 222, 2019, published in the Official Gazette, on ANRE website and on the websites of TSOs.</t>
  </si>
  <si>
    <t>Art. 18 (3) of Regulation (EU) 715/2009 on quantitative information on technical, contracted and available transfer capacity
 Annex I (3, paragraph 3.3 (1)) of Regulation (EU) 715/2009 on guidelines for third-party access rules, capacity allocation mechanisms and providing information for users</t>
  </si>
  <si>
    <t>TSO MoldovaTransGaz/TSO Vestmoldtransgaz</t>
  </si>
  <si>
    <t>Completeness 0.5: there is no information on available capacity but only on allocated capacity:
  - TSO Moldovatransgaz does not disclose the information about available capacity.
  - TSO Vestmoldtransgaz does disclose only the information about available capacity</t>
  </si>
  <si>
    <t>1) https://www.moldovatransgaz.md/ro/technicaldata/allocations 
 2) https://www.vmtg.md/index.php/clienti/licitatii/capacitati-alocate</t>
  </si>
  <si>
    <t>There is inforation from VestMoldTransGaz but it is incomplete (only for few months)</t>
  </si>
  <si>
    <t>No information available</t>
  </si>
  <si>
    <t>Art. 18 (3) of Regulation (EU) 715/2009 on quantitative information on technical, contracted and available transfer capacity
 Annex I (3, paragraph 3.3 (2)) of Regulation (EU) 715/2009 on guidelines for third-party access rules, capacity allocation mechanisms and providing information for users</t>
  </si>
  <si>
    <t>Not applicable. There are no LNG or storage facilities in the Republic of Moldova.</t>
  </si>
  <si>
    <t>Art. 18 (6) of Regulation (EU) 715/2009 on ex-ante and ex-post supply and demand information (preliminary and follow-up information) and information on system balancing</t>
  </si>
  <si>
    <t>Art. 13 (3) of Directive 2009/73/EU on the rules for balancing the gas transmission system
 Art. 18 (6k) of Regulation (EU) 715/2009 on information related to system balancing</t>
  </si>
  <si>
    <t>The balancing mechanism was approved by ANRE Resolution nr. 422 of November 24, 2020 for amending the Natural Gas Network Code to include the balancing mechanism according to EU Regulation 312/2014 on establishing a Network Code on Gas Balancing of Transmission Networks. ANRE by its Resolution No. 214 of May 18 2021 designated the TSO SRL „Moldovatransgaz” as a Balancing Entity of the Republic of Moldova</t>
  </si>
  <si>
    <t>https://www.legis.md/cautare/getResults?doc_id=124357&amp;lang=ro;
 https://www.legis.md/cautare/getResults?doc_id=126424&amp;lang=ro;
 https://www.moldovatransgaz.md/ro/transparency/legislation/anre</t>
  </si>
  <si>
    <t>Art. 18 (6) of Regulation (EU) 715/2009 on ex-ante and ex-post supply and demand information (preliminary and follow-up information) and information on system balancing
 Art. 8 (7) of Regulation (EU) 312/2014 on purchased balancing services and the corresponding costs incurred</t>
  </si>
  <si>
    <t>The balancing mechanism was approved by ANRE Resolution nr. 422 of November 24, 2020 and the balancing Entity was designated by ANRE Resolution No. 214 of May 18, 2021, however the said mecanism was not applied yet.</t>
  </si>
  <si>
    <t>https://www.legis.md/cautare/getResults?doc_id=124357&amp;lang=ro; https://www.legis.md/cautare/getResults?doc_id=126424&amp;lang=ro; https://www.moldovatransgaz.md/ro/transparency/legislation/anre</t>
  </si>
  <si>
    <t>The information is placed on TSOs websites</t>
  </si>
  <si>
    <t>1) https://moldovatransgaz.md/ro/transparency/maintenance
 2) https://www.vmtg.md/index.php/activitati/mentenanta</t>
  </si>
  <si>
    <t>Detailed gas quality data are available on TSO website, on a daily basis. Pressure data is not available.</t>
  </si>
  <si>
    <t>1) https://www.moldovatransgaz.md/ro/clients/quality
 2) https://www.vmtg.md/index.php/clienti/calitatea-gazelor</t>
  </si>
  <si>
    <t>Art. 42 (1) of Directive (EU) 2019/944 on common rules for the internal market for electricity and amending Directive 2012/27/EU
 Regulation (EU) 2016/631 laying down the network code on requirements for connection of generators to the network
 Commission Regulation (EU) 2016/1388 laying down the network code for the connection of electrical plants to the networks</t>
  </si>
  <si>
    <t>The rules for connecting to the electric transmission networks are established in the Regulation on the connection to the electric networks and rendering of electricity tarnsmission and distribution services, approved by ANRE Resolution No. 168 of May 31, 2019, published in Official Gazette and on ANRE and TSO websites. 
  Some requirements for connection are also set up in the Electric Networks Code, approved by ANRE Resolution No. 423 of November 22, 2029, published in Official Gazette and on ANRE and TSO websites.</t>
  </si>
  <si>
    <t>1) https://www.legis.md/cautare/getResults?doc_id=120014&amp;lang=ro
  2) https://www.legis.md/cautare/getResults?doc_id=126469&amp;lang=ro#;
  3) https://www.moldelectrica.md/ro/activity/acts</t>
  </si>
  <si>
    <t>The rules for connecting to the electric transmission and distribution networks are established in the Regulation on the connection to the electric networks and rendering of electricity tarnsmission and distribution services, approved by ANRE Resolution No. 168 of May 31, 2019, published in Official Gazette and on ANRE and DSOs websites. 
  Some requirements for connection are also set up in the Electric Networks Code, approved by ANRE Resolution No. 423 of November 22, 2029, published in Official Gazette and on ANRE website and of one DSO website.</t>
  </si>
  <si>
    <t>1) https://www.legis.md/cautare/getResults?doc_id=120014&amp;lang=ro
  2) https://www.anre.md/acte-administrative-cu-caracter-normativ-3-243;
  3) https://www.premierenergydistribution.md/ro/legislatie-si-reglementare;
  4) https://www.rednord.md/index.php/ro/cadrul-legislativ-normativ/legislatie-secundara-reglementari-anre</t>
  </si>
  <si>
    <t>The Electric Networks Code, approved by ANRE decision No. 423 of November 22, 2029, published in Official Gazette and on ANRE website, as well as on TSO website.</t>
  </si>
  <si>
    <t>1) https://www.legis.md/cautare/getResults?doc_id=120014&amp;lang=ro
 2) https://moldelectrica.md/ro/activity/standard_contracts</t>
  </si>
  <si>
    <t>On 15 july 2022, the government approved a mechanism for balancing and payment of imbalances created
 https://gov.md/sites/default/files/document/attachments/subiect-03_-_nu_648_midr_2021_1.pdf?fbclid=IwAR2y3CUNDxuSgDV9D76fS2jZhjolBlRwFmxEnCQ_rjhm57N8MGB7q-0OIF4
 The balancing rules are stipulated in the Power Market Rules, approved by ANRE Resolution No. 283 of August 7, 2020. The normative act entered in force on January 1, 2022. The Power Market Rules are published in the Official Gazette, on the websites of ANRE, TSO and other participants of the power market.</t>
  </si>
  <si>
    <t>1) https://www.legis.md/cautare/getResults?doc_id=123381&amp;lang=ro;
 2) https://www.anre.md/acte-administrative-cu-caracter-normativ-3-243;
 3) https://www.moldelectrica.md/ro/activity/acts
 4) https://www.legis.md/cautare/getResults?doc_id=133001&amp;lang=ro#</t>
  </si>
  <si>
    <t>Dispatching rules are set in the Regulation on dispatching of the power system, approved by ANRE decision No 316/2018. Rules for increase/reduction of the capacity load are also included in the Electricity Networks Code and the Power Market Rules.</t>
  </si>
  <si>
    <t>1) http://lex.justice.md/index.php?action=view&amp;view=doc&amp;lang=1&amp;id=379030;
 2) https://www.moldelectrica.md/ro/activity/acts
 3) https://www.legis.md/cautare/getResults?doc_id=120014&amp;lang=ro</t>
  </si>
  <si>
    <t>Art. 9 (14) of Regulation 2015/1222 on establishing a guideline on capacity allocation and congestion management
 Art. 16 of Regulation (EU) 2019/943 on the internal market for electricity</t>
  </si>
  <si>
    <t>The Regulation on the access to the electric transmission networks for cross-border exchanges and congestion management in the power system was approved by ANRE Resolution No 424 of November 22, 2019, published in the Official Gazette and on ANRE and TSO websites.</t>
  </si>
  <si>
    <t>1) https://www.legis.md/cautare/getResults?doc_id=120016&amp;lang=ro;
  2) TSO http://moldelectrica.md/ro/activity/acts</t>
  </si>
  <si>
    <t>TSO Moldelectrica</t>
  </si>
  <si>
    <t>The information is available, accessible and updated regularly (on an hourly basis) on the TSO website in the section Production activity/ Operation management/Operative and technical information.</t>
  </si>
  <si>
    <t>https://www.moldelectrica.md/ro/activity/operative_info</t>
  </si>
  <si>
    <t>The information is available on ENTSO-E transparency platform.
  No information is published on unavailability of generation units on TSO website.</t>
  </si>
  <si>
    <t>https://transparency.entsoe.eu/outage-domain/r2/unavailabilityOfConsumptionUnits/show?name=&amp;defaultValue=false&amp;viewType=TABLE&amp;areaType=CTA&amp;atch=false&amp;dateTime.dateTime=01.12.2021+00:00|UTC|DAY&amp;area.values=CTY|10Y1001A1001A990!CTA|10Y1001A1001A990&amp;dateTime.timezone=UTC&amp;dateTime.timezone_input=UTC</t>
  </si>
  <si>
    <t>There are data on the annual forecast of production and consumption of electricity for 2022 but not for 2023.</t>
  </si>
  <si>
    <t>https://www.moldelectrica.md/ro/electricity/annual_forecast</t>
  </si>
  <si>
    <t>No information is available on the TSO website or ENTSO-E transparency platform</t>
  </si>
  <si>
    <t>https://transparency.entsoe.eu/transmission-domain/r2/scheduledCommercialExchangesDayAhead/show?name=&amp;defaultValue=false&amp;viewType=TABLE&amp;areaType=BORDER_CTY&amp;atch=false&amp;dateTime.dateTime=01.12.2021+00:00|UTC|DAY&amp;border.values=CTY|10Y1001A1001A990!CTY_CTY|10Y1001A1001A990_CTY_CTY|10YRO-TEL------P&amp;direction.values=Export&amp;direction.values=Import&amp;dateTime.timezone=UTC&amp;dateTime.timezone_input=UTC</t>
  </si>
  <si>
    <t>Art. 10 of Regulation (EU) 543/2013 on information
 on unavailability of transmission infrastructure</t>
  </si>
  <si>
    <t>The information is available on ENTSO-E transparency platform.
  No information is available at present. However, it should be published by the TSO after Power market Rules will come into force.</t>
  </si>
  <si>
    <t>https://transparency.entsoe.eu/outage-domain/r2/unavailabilityInTransmissionGrid/show</t>
  </si>
  <si>
    <t>No information is available on TSO website or ENTSO-E transparency platform. However, it should be published by the TSO after Power market Rules will come into force.</t>
  </si>
  <si>
    <t>https://transparency.entsoe.eu/transmission-domain/r2/forecastedTransferCapacitiesMonthAhead/show?name=&amp;defaultValue=false&amp;viewType=TABLE&amp;areaType=BORDER_BZN&amp;atch=false&amp;dateTime.dateTime=01.07.2023+00:00|UTC|MONTH&amp;border.values=CTY|10Y1001A1001A990!BZN_BZN|10Y1001A1001A990_BZN_BZN|10YRO-TEL------P&amp;direction.values=Export&amp;direction.values=Import</t>
  </si>
  <si>
    <t>1) https://transparency.entsoe.eu/congestion-management/r2/countertrading/show
 2) https://transparency.entsoe.eu/congestion-management/r2/redispatching-internal/show
 3) https://transparency.entsoe.eu/congestion-management/r2/redispatching-cross-border/show</t>
  </si>
  <si>
    <t>The monthly and annual forecast of production and consumption of electricity is published on TSO website (see Power market/ Annual forecast). Information is available on the TSO website Only for 2022. For 2023 is not yet published.</t>
  </si>
  <si>
    <t>Art. 15 of Regulation (EU) 543/2013 on information
 regarding the unavailability of generation units and production units</t>
  </si>
  <si>
    <t>No information is available on ENSTO-E</t>
  </si>
  <si>
    <t>https://transparency.entsoe.eu/outage-domain/r2/unavailabilityOfProductionAndGenerationUnits/show?name=&amp;defaultValue=true&amp;viewType=TABLE&amp;areaType=CTA&amp;atch=false&amp;dateTime.dateTime=01.01.2023+00:00|UTC|DAY&amp;dateTime.endDateTime=16.02.2024+00:00|UTC|DAY&amp;area.values=CTY|10Y1001A1001A990!CTA|10Y1001A1001A990&amp;assetType.values=PU&amp;assetType.values=GU&amp;outageType.values=A54&amp;outageType.values=A53&amp;outageStatus.values=A05&amp;masterDataFilterName=&amp;masterDataFilterCode=&amp;dv-datatable_length=10</t>
  </si>
  <si>
    <t>The actual power generation information is placed on TSO website.</t>
  </si>
  <si>
    <t>1) https://www.moldelectrica.md/ro/activity/system_state
 2) https://www.moldelectrica.md/ro/electricity/monthly_forecast</t>
  </si>
  <si>
    <t>TSO Moldelectrica/ Balancing Market Operator</t>
  </si>
  <si>
    <t>No information available on the relevant compartment on TSO website</t>
  </si>
  <si>
    <t>Compliance programs and annual reports are published on TSO website.</t>
  </si>
  <si>
    <t>1) https://www.moldovatransgaz.md/ro/transparency/program
 2) https://www.moldovatransgaz.md/storage/app/media/Documente%202023/Programul%20%20de%20conformitate%202023.pdf</t>
  </si>
  <si>
    <t>Majority of DSOs published the Compliance programs up to date</t>
  </si>
  <si>
    <t>Published for 2023
 According to the Electricity Law, the TSO is not obliged to have a compliance program and a compliance officer.</t>
  </si>
  <si>
    <t>https://moldelectrica.md/ro/about/correspondence_program</t>
  </si>
  <si>
    <t>DSOs published the Compliance programs up to date</t>
  </si>
  <si>
    <t>Both TSOs published TYDPs on their websites. Information is available on ANRE's website. 
  Completeness 0,5: Progress reports on the implementation of the plans are not available.</t>
  </si>
  <si>
    <t>1) https://www.moldovatransgaz.md/ro/transparency/investment-activities;
 2) https://www.vmtg.md/images/Planul_de_dezvoltare_pentru_anii_2020-2029.pdf;
 3) https://www.anre.md/planuri-de-dezvoltare-3-333
 4) https://www.anre.md/storage/upload/administration/reports/1235/H%20CA%20ANRE%20820,%20PD%202023-2032,%20SRL%20Vestmoldtransgaz.pdf
 5) https://www.anre.md/storage/upload/administration/reports/1074/PD%202022-2031%20MTG.pdf</t>
  </si>
  <si>
    <t>All DSOs published the network development plans up to date and their implementation plans</t>
  </si>
  <si>
    <t>Approved by ANRE on 27 December 2017. Published on TSO webiste and on ANRE's website as well. 
  Completeness 0,5: Progress report on implementation of the plan is not available.</t>
  </si>
  <si>
    <t>1) https://www.moldelectrica.md/files/docs/TYNDP_EN.pdf
 2) http://anre.md/transportul-energiei-electrice-3-308
 3) https://moldelectrica.md/files/docs/Plan_investitii_2023.pdf</t>
  </si>
  <si>
    <t>DSOs published the network development plans and implementation reports up to date, but partly in scanned PDF</t>
  </si>
  <si>
    <t>1) The connection tariffs are calculated according to the Methodolofy for calculation, approval and applying the regulated tariffs for the auxiliary services rendered by the system operators from the natural gas sector, approved by ANRE decision No 271 of September 28, 2018, published in the Official Gazette and on ANRE website. 
  2) The tariffs for transmission services are calculated and approved according to the Methodology for calculation, approval and applying of regulated tariffs for natural gas transmission services, approved by ANRE decision No 535/2019, published in the Official Gazette and on ANRE website. 
  3) The tariffs for natural gas distribution services are approved according to the Methodology for calculation and appying the tariffs for natural gas distribution service, approved by ANRE decision No. 443 of November 24, 2020, published in the Official Gazette and the websites of ANRE and DSOs.
  4) Payments for imbalances and neutrality fees are established according to the Natural Gas Network Code; 
  5) Moldova does not have storage facilities, therefore no methodology is developed.</t>
  </si>
  <si>
    <t>1) https://www.legis.md/cautare/getResults?doc_id=110798&amp;lang=ro;
  2) https://www.legis.md/cautare/getResults?doc_id=120360&amp;lang=ro;
  3) https://www.legis.md/cautare/getResults?doc_id=124358&amp;lang=ro
  4) https://www.legis.md/cautare/getResults?doc_id=120009&amp;lang=ro</t>
  </si>
  <si>
    <t>1) The connection tariffs are approved for each DSO and are published on ANRE website.
 2) Transmission tariffs for TSO Vestmoldtransgaz were approved by ANRE decision no. 447/2021.
 3) Transmission tariffs for TSO Moldovatransgaz were approved by ANRE decision no. 536/2019.
 4) Distribution tariffs were approved by ANRE decision no. 503/2021. 
  Completeness 0,5: the tariffs for connection to the natural gas transmission networks were not approved.</t>
  </si>
  <si>
    <t>1) https://www.anre.md/tarifele-reglementate-pentru-serviciile-auxiliare-gaze-naturale-3-365
 2) https://www.legis.md/cautare/getResults?doc_id=128205&amp;lang=ro
 3) https://www.legis.md/cautare/getResults?doc_id=119794&amp;lang=ro
 4) https://www.legis.md/cautare/getResults?doc_id=128567&amp;lang=ro
 5) https://www.legis.md/cautare/getResults?doc_id=137206&amp;lang=ro</t>
  </si>
  <si>
    <t>No such online tools are available</t>
  </si>
  <si>
    <t>1) The connection fees are calculated according to the Methodolofy for calculation, approval and applying the regulated tariffs for the auxiliary services rendrered by the system operators from the electricity sector, approved by ANRE decision No 269 of September 28, 2018, published in the Official Gazette and on ANRE website. 
 2) The tariffs for transmission services are calculated and approved according to the Methodology for calculation, approval and applying of regulated tariffs for electricity transmission service, approved by ANRE decision No 486 of December 13, 2017, published in the Official Gazette and on ANRE website. 
 3) The tariffs for electricity distribution services are approved according to the Methodology for calculation, approval and appying of the tariffs for electricity distribution services, approved by ANRE decision No 64 of February 22, 2018, published in the Official Gazette, on ANRE website and DSOs websites. 
 4) Method for calculation of imbalance payments are included in the Power Market Rules, published in the Official Gazette.</t>
  </si>
  <si>
    <t>1) https://www.legis.md/cautare/getResults?doc_id=110796&amp;lang=ro
  2) https://www.legis.md/cautare/getResults?doc_id=103990&amp;lang=ro
  3) https://www.legis.md/cautare/getResults?doc_id=103739&amp;lang=ro
  3.1) DSO https://www.rednord.md/index.php/ro/cadrul-legislativ-normativ/legislatie-secundara-reglementari-anre
  3.2.) DSO https://www.premierenergydistribution.md/ro/legislatie-si-reglementare
  4) https://www.legis.md/cautare/getResults?doc_id=128726&amp;lang=ro#</t>
  </si>
  <si>
    <t>1) Tariffs for connection of final consumers installations to electric distribution networks and tariffs for distribution services are available on ANRE website and DSOs websites. 
 2) The tariff for electricity transmission services is published on ANRE website and on the website of TSO.
  Completeness 0,5: no tariffs for the provision of balancing services are approved</t>
  </si>
  <si>
    <t>1.1) DSO https://www.premierenergydistribution.md/ro/tarife-pentru-servicii-auxiliare
  https://www.premierenergydistribution.md/ro/tarife-pentru-serviciul-de-distributie-energiei-electrice
  1.2) DSO https://www.rednord.md/index.php/ro/tarife
  2) TSO https://www.moldelectrica.md/ro/activity/tariff</t>
  </si>
  <si>
    <t>There are no such tools available online.</t>
  </si>
  <si>
    <t>Art. 9 (2) of Regulation (EU) No 1227/2011 on Wholesale Energy Market Integrity and Transparency (REMIT)</t>
  </si>
  <si>
    <t>On ANRE website is published the Register of the licensees for supply, transmissoin and distribution of natural gas.
  Completeness 0,5: the register does not include the administrators and beneficial owners, as required by EU regulation.</t>
  </si>
  <si>
    <t>https://www.anre.md/registrul-de-licentiere-3-261</t>
  </si>
  <si>
    <t>On ANRE website is published the Register of the licensees for production, supply, transmission and distribution of electricity. Completeness 0,5: the register does not include the administrators and beneficial ownesr, as required by EU regulation.</t>
  </si>
  <si>
    <t>https://www.anre.md/registrul-de-licentiere-3-134</t>
  </si>
  <si>
    <t>p. 2, 4 of Policy Guidelines 05/2015-ECS of the Energy Community Secretariat on reform of the support schemes for promotion of energy from renewable sources
 Policy Guidelines on competitive selection and support for renewable energy (Energy Community Secretariat and EBRD)
 art. 4 (6) of Directive (EU) 2018/2001 on the promotion of the use of energy from renewable sources</t>
  </si>
  <si>
    <t>Regulation on the conduction of auctions for the granting of the status of eligible producer, approved by Government Resolution No. 690 of July 11, 2018, published in the Official Gazette. The Regulation on confirmation of the status of eligible producer approved by ANRE, published in the Official gazette and on ANRE website.</t>
  </si>
  <si>
    <t>1) https://www.legis.md/cautare/getResults?doc_id=128903&amp;lang=ro#;
 2) https://www.legis.md/cautare/getResults?doc_id=115445&amp;lang=ro</t>
  </si>
  <si>
    <t>The natural gas market is monopolised.
  According to Annual report of ANRE activity and technical and economic indicators published by Moldovagas JSC, this supplier of natural gas has a share of more than 95 % from the wholsale and retail markets. On April 6, 2011 ANRE approved the Resolution No. 408 establishing the natural gas market as non-competitive one.</t>
  </si>
  <si>
    <t>https://www.legis.md/cautare/getResults?doc_id=7828&amp;lang=ro</t>
  </si>
  <si>
    <t>No such data is available. The annual report of ANRE includes the data only on the amounts of electricity consumed by the final consumers who switched the electricity supplier.</t>
  </si>
  <si>
    <t>https://www.anre.md/raport-de-activitate-3-10</t>
  </si>
  <si>
    <t>No such information available.</t>
  </si>
  <si>
    <t>The National Bureau of Statistics provides only semiannual data concerning the final price for final consumers. On ANRE website, ANRE publishes monitoring reports of the natural gas market where the data on annual prices and quantities for different categories of final consumers are included.
  Completeness 0,5: There is no data on the breakdown on transportation and distribution costs.</t>
  </si>
  <si>
    <t>1) Statistics bureau: https://statistica.gov.md/category.php?l=ro&amp;idc=128
 2) Regulator
  http://anre.md/raport-de-activitate-3-10
  https://www.anre.md/rapoarte-de-monitorizare-3-272</t>
  </si>
  <si>
    <t>1) the National Bureau of Statistics provides the semiannual data concerning the final price for final consumers.
 2) The semiannual data are also available on ANRE website, within monitoring section.</t>
  </si>
  <si>
    <t>1) https://statistica.gov.md/category.php?l=ro&amp;idc=128#idc=34&amp;
 2) http://anre.md/rapoarte-de-monitorizare-3-73</t>
  </si>
  <si>
    <t>1) the National Bureau of Statistics provides only semiannual data concerning the final electricity price for final consumers.
 2) The annual data is provided in the Annual Reports of the Regulator and on ANRE website at the section of monitoring.
  Completeness 0,5: There is no data on the breakdown on transportation and distribution costs.</t>
  </si>
  <si>
    <t>1) https://statistica.gov.md/category.php?l=ro&amp;idc=128#idc=34&amp;
  2.1) http://anre.md/raport-de-activitate-3-10
  2.2) http://anre.md/rapoarte-de-monitorizare-3-73</t>
  </si>
  <si>
    <t>Art. 3 (data), Art. 5 (obligation to provide data), Art. 6 (reporting period - Annex 2, Clause 5 (b)) of Regulation (EU) No 2016/1952</t>
  </si>
  <si>
    <t>1) the National Bureau of Statistics provides semianual data concerning the final electricity price for final consumers.
  2) The semiannual data are provided in the monitoring reports on on ANRE website at the section of monitoring.</t>
  </si>
  <si>
    <t>1) https://statistica.gov.md/category.php?l=ro&amp;idc=128#idc=34&amp;
  2) http://anre.md/rapoarte-de-monitorizare-3-73</t>
  </si>
  <si>
    <t>The Metodology for determination, approval and applying of regulated prices for natural gaz supply approved by ANRE decision No. 355 of August 13, 2021, published in the Official Gazette and on ANRE website.</t>
  </si>
  <si>
    <t>https://www.legis.md/cautare/getResults?doc_id=128203&amp;lang=ro</t>
  </si>
  <si>
    <t>Art. 9 (2) of Directive 2019/944/EU (public service obligations) and amending Directive 2012/27/EU</t>
  </si>
  <si>
    <t>The Metodology for determination, approval and applying of regulated prices for electricity to be supplied by univesal service supplier and the supplier of last resord is approved by ANRE decision No 65 of February 23, 2018, published in Official Gazette and on ANRE website.</t>
  </si>
  <si>
    <t>https://www.legis.md/cautare/getResults?doc_id=103740&amp;lang=ro</t>
  </si>
  <si>
    <t>NA</t>
  </si>
  <si>
    <t>No Power Market Operator designated yet.</t>
  </si>
  <si>
    <t>Best Practice (ACER Market Monitoring Reports);
 Art. 41 of Directive 2009/73/EU on common rules for the internal natural gas market</t>
  </si>
  <si>
    <t>The natural gas market has only one supplier - Gazprom. The Regulator publishes quarterly reports on the wholesale gas price.
  Completeness 0,5: No information available about wholesale price of gas imports from EU market, that occurred in October 2021, 2022</t>
  </si>
  <si>
    <t>https://www.anre.md/rapoarte-de-monitorizare-3-272</t>
  </si>
  <si>
    <t>Best Practice (ACER Market Monitoring Reports);
 Art. 59 (1n,1o) of Directive 2019/944/EU on common rules for the internal market in electricity and amending Directive 2012/27/EU</t>
  </si>
  <si>
    <t>Monitoring results of the power market are published on ANRE website each quarter.
  Completeness 0,5: No information available about wholesale price of electricity imports from Ukraine</t>
  </si>
  <si>
    <t>http://anre.md/rapoarte-de-monitorizare-3-73</t>
  </si>
  <si>
    <t>Completeness 0,5: no information about profit margin
 The information is available on ANRE website in the monitoring section for natural gas.</t>
  </si>
  <si>
    <t>http://anre.md/rapoarte-de-monitorizare-3-272</t>
  </si>
  <si>
    <t>Completeness 0,5: no information about profit margin
 The information is available on ANRE website in the monitoring section for electricity.</t>
  </si>
  <si>
    <t>Not applicable: there are no natural gas storage facilities in the Republic of Moldova.</t>
  </si>
  <si>
    <t>Existing local generation facilities and their capacity are published on TSO website. TSO also publishes the real time load of the power system and the real generation capacity of the existing power plants, as well as import electricity flows.
  Completeness 0.5:No information on available capacities</t>
  </si>
  <si>
    <t>1) https://www.moldelectrica.md/ro/electricity/energy_sources
  2) https://www.moldelectrica.md/ro/activity/system_state
  3) https://www.moldelectrica.md/ro/activity/operative_info</t>
  </si>
  <si>
    <t>Regulation on the emergency situations in the natural gas market and the Action plan for emergency situations in the natural gas market, approved by Government Resolution No. 207 of April 03, 2019, published in Official Gazette and on the website of TSOs.</t>
  </si>
  <si>
    <t>1) https://www.legis.md/cautare/getResults?doc_id=113991&amp;lang=ro
  2) TSO
  2.1) https://www.moldovatransgaz.md/ro/transparency/legislation/law
  2.2) https://www.vmtg.md/index.php/despre-noi/cadrul-legislativ</t>
  </si>
  <si>
    <t>Regulation on the emergency situations in the electricity market and the Action plan for emergency situations in the electricity market, approved by Government decision No. 149 of March 07, 2019, published in Official Gazette.</t>
  </si>
  <si>
    <t>https://www.legis.md/cautare/getResults?doc_id=113272&amp;lang=ro</t>
  </si>
  <si>
    <t>The Report on the security of electricity and natural gas supply of the Republic of Moldova was approved by the Ministry of Economy's Order no. 363 of December 31, 2019, Annex 1, and it is published in the Official Gazette.
 Relevance 0: the most recent information is for 2020-2021</t>
  </si>
  <si>
    <t>https://www.legis.md/cautare/getResults?doc_id=120184&amp;lang=ro</t>
  </si>
  <si>
    <t>Art. 20, 24 of REGULATION (EU) 2019/943 on the internal market for electricity
 REGULATION (EU) 2019/941 on risk-preparedness in the electricity sector and repealing Directive 2005/89/EC</t>
  </si>
  <si>
    <t>The Report on the security of electricity and natural gas supply of the Republic of Moldova was approved by the Order no. 363 of December 31, 2019, Annex 1, and it is published in the Official Gazette.
 The TSO did not publish the adequacy report on generation capacity.
 Relevance 0: the most recent information is for 2020-2021</t>
  </si>
  <si>
    <t>Implementation plan in case of identification of adequacy concern</t>
  </si>
  <si>
    <t>Art. 20 (3,6) of Regulation 2019/943 on the internal market for electricity</t>
  </si>
  <si>
    <t>The plan is not available.</t>
  </si>
  <si>
    <t>The Report on the security of electricity and natural gas supply of the Republic of Moldova was approved by the Order nr. 363 of December 31, 2019, Annex 1, and it is published in the Official Gazette.
 The most recent report is for 2020-2021</t>
  </si>
  <si>
    <t>According to p. 117 of the Regulation no. 112/2019 on connection to gas distribution network, any consumption point must be equipped with metering equipment.
  This requirement is in place even before Moldova's independence.</t>
  </si>
  <si>
    <t>https://www.legis.md/cautare/getResults?doc_id=123794&amp;lang=ro#</t>
  </si>
  <si>
    <t>No such information is available, however a recent study gives some numbers regarding how the gas consumption data is collected from gas meters (page 10)</t>
  </si>
  <si>
    <t>https://www.moldovagaz.md/pic/uploaded/docs/Studiu_de_satisfactie_a_consumatorilor.pdf</t>
  </si>
  <si>
    <t>Article 22 of Directive 2019/944 on common rules for the internal market for electricity and amending Directive 2012/27/EU</t>
  </si>
  <si>
    <t>According to p. 178 of the Regulation no. 168/2019 on connection to electricity networks and the provision of electricity transmission and distribution services, any consumption point can be connected to the grid only if it is equipped with metering equipment.
  This requirement is in place even before Moldova's independence.</t>
  </si>
  <si>
    <t>https://www.legis.md/cautare/getResults?doc_id=114958&amp;lang=ro</t>
  </si>
  <si>
    <t>Art.59 (1 l, o), Annex II of Directive 2019/944 on common rules for the internal market for electricity and amending Directive 2012/27/EU</t>
  </si>
  <si>
    <t>No such information available</t>
  </si>
  <si>
    <t>The requirements are set in the ANRE decision no. 537 of December 24, 2020 on approval of the Regulation on the quality of electricity transmission and distribution services. The Regulation is published in the Official Gazette and placed on ANRE website and one DSO websites.
  In ANRE's annual reports is provided the data regarding the compliance of system operators to the requirements of the regulation.</t>
  </si>
  <si>
    <t>1) https://www.legis.md/cautare/getResults?doc_id=125008&amp;lang=ro
 2) https://www.premierenergydistribution.md/ro/legislatie-si-reglementare
 3) http://anre.md/raport-de-activitate-3-10</t>
  </si>
  <si>
    <t>The report on minimum requirements for the quality of electricity supply is published by Regulator and DSOs, but does not cover all the aspects such as continuity, customer service</t>
  </si>
  <si>
    <t>1) https://premierenergydistribution.md/sites/default/files/2022-05/Raport%20anual%20privind%20serviciul%20de%20distributie.pdf
 2) https://www.parlament.md/LinkClick.aspx?fileticket=THVfZO97EWU%3D&amp;tabid=202&amp;language=ro-RO</t>
  </si>
  <si>
    <t>The requirements are set in the ANRE decision No. 422 of November 22, 2019 on approval of the Regulation on the quality of natural gas transmission and distribution services. The regulation is published in the Official Gazette and placed on ANRE website and TSOs, DSOs websites.
  In ANRE's annual reports are provided the data regarding the compliance of DSOs and TSOs to the requirements of the regulation.</t>
  </si>
  <si>
    <t>1) https://www.legis.md/cautare/getResults?doc_id=120013&amp;lang=ro
  2.1) TSO https://www.moldovatransgaz.md/ro/transparency/legislation/anre
  2.2) TSO https://www.vmtg.md/index.php/despre-noi/cadrul-legislativ
  3) DSO https://www.chisinaugaz.md/ro/page/laws
  4) ANRE annual reports http://anre.md/raport-de-activitate-3-10</t>
  </si>
  <si>
    <t>1) https://www.parlament.md/LinkClick.aspx?fileticket=THVfZO97EWU%3D&amp;tabid=202&amp;language=ro-RO</t>
  </si>
  <si>
    <t>According to the law 241/2022 the concept of vulnerable customers is defined</t>
  </si>
  <si>
    <t>1) https://www.legis.md/cautare/getResults?doc_id=139097&amp;lang=ro</t>
  </si>
  <si>
    <t>Article 3(3) of Directive 2009/73 concerning common rules for the internal market in natural gas</t>
  </si>
  <si>
    <t>According to the law 241/2022 the criteria to define energy poor consumer are defined</t>
  </si>
  <si>
    <t>Not applicable, the gas market is monopolised.
  According to Annual report of ANRE activity and technical and economic indicators published by Moldovagas JSC, this supplier of natural gas has a share of more than 95 % from the wholsale and retail markets of natural gas.</t>
  </si>
  <si>
    <t>Only the regulated suppliers published price offers</t>
  </si>
  <si>
    <t>No such tools are available</t>
  </si>
  <si>
    <t>The Law on social aid No 133 of 2008 establishes the general conditions for granting the support to defavorised people. By Government Decision No. 1167/2008 was approved the Regulation on modality of estimating and payment of social aid. 
  Some local authorities also provide subsidies on energy consumption. Chisinau mayoralty approved the decision no. 8/12 of October 12, 2021 regarding the Regulation on granting of financial aid for some categories of citizens to pay for energy resources and public utilities.</t>
  </si>
  <si>
    <t>1) Gov Regulation
  https://www.legis.md/cautare/getResults?doc_id=128810&amp;lang=ro#
  2) Local authority rules
  https://www.chisinau.md/doct.php?l=ro&amp;idc=408&amp;id=35859</t>
  </si>
  <si>
    <t>The Ministry of Energy</t>
  </si>
  <si>
    <t>No information for on-going calls for proposals is published on the website of the Energy Efficiency Agency. Only partial information for approved calls is available . The information regarding the most recent call is from 2020</t>
  </si>
  <si>
    <t>https://aee.md/index.php/ro/page/finan-area-proiectelor</t>
  </si>
  <si>
    <t>Partial information is available on AEE website. There are also published information on energy efficiency measures and success stories on AEE website. The most recent information published is from 2021
  Frequency 0: information not updated
  Completeness 0,5: Information is partially available and not structured</t>
  </si>
  <si>
    <t>https://aee.md/index.php/ro/page/publica-ii</t>
  </si>
  <si>
    <t>Almost all licensed companies published the financial reports up to date. A part of reports are incomplete or in non-machine readable format</t>
  </si>
  <si>
    <t>Not all companies published the auditor's opinion. The majority of documents are in non-machine readable format</t>
  </si>
  <si>
    <t>Chapter 5, Art. 19-20 of Directive 2013/34/EU on the requirements for a management report
 Art. 19a, 29a of Directive 2013/34/EU on requirements for the disclosure of non-financial information
 GRI Standards (102, 103, 205, 206, 301-308, 401, 402, 408, 409, 411, 412, 413)</t>
  </si>
  <si>
    <t>Only half of companies published the management report. Some reports are either incomplete or in a non-machine readable format</t>
  </si>
  <si>
    <t>201 GRI Standard: Economic Performance (Disclosure 201-1)
 (draft) 207 GRI Standard: Tax</t>
  </si>
  <si>
    <t>Only the information about the income tax and salary taxes is available. The majority of reports are in non-machine readable format</t>
  </si>
  <si>
    <t>EITI Standard, paragraph 4.1
 Chapter 10, Art. 41-48 of Directive 2013/34/EU on reporting on payments to governments
 Art. 6 of Directive 2004/109/EC on reporting on payments to governments</t>
  </si>
  <si>
    <t>Not applicable, no extracting companies in Moldova</t>
  </si>
  <si>
    <t>Only the SOEs disclose the full information. Several DSOs did not publish information about final beneficiaries.</t>
  </si>
  <si>
    <t>There are no separate reports on the progress of the implementation of Energy Strategy.
  However, in the annual reports of the Ministry of Infrastructure and Regional Development is provided information on the achievements in the field of energy. There are also reports on Sectorial Strategy of expenditures in the field of energy, that provide data on the budgetary expenditures in the energy sector.</t>
  </si>
  <si>
    <t>1) Ministry annual report https:https://me.gov.md/sites/default/files/raport_anual_de_activitate_al_ministerului_economiei_si_infrastructurii_pentru_anul_2020.pdf
  2) https://mei.gov.md/sites/default/files/raport_privind_implementarea_strategiei_sectoriale_de_cheltuieli_pe_domeniul_energetic_pentru_anul_2019.pdf</t>
  </si>
  <si>
    <t>The information is provided on the website of the National Bureau of Statistics and it is described what are the sustainable development goals and how the data are obtained.</t>
  </si>
  <si>
    <t>1) Monitoring report:
 https://cancelaria.gov.md/sites/default/files/raport_de_progres_odd_2023_vf_15_09_2023_final.pdf
 2) Country indicators:
 https://cancelaria.gov.md/ro/content/guvernul-publicat-raportul-national-de-progres-privind-implementarea-agendei-de-dezvoltare
  https://statistica.gov.md/pageview.php?l=ro&amp;id=6306&amp;idc=605</t>
  </si>
  <si>
    <t>The parliament approved the laws 282/2023 that imlplements the directive 2010/31/EU. However this law does not represent a long-term renovation strategy. An energy efficiency proram was started since december 2023 and it will have a budget of 732 million mdl</t>
  </si>
  <si>
    <t>1) https://www.legis.md/cautare/getResults?doc_id=139619&amp;lang=ro
 2) https://gov.md/ro/content/eficientizarea-energetica-cladirilor
 3) https://energie.gov.md/ro/content/fondul-de-eficienta-energetica-sectorul-rezidential-va-avea-un-buget-de-cel-putin-723</t>
  </si>
  <si>
    <t>There is an inventory of government buildings under the Energy Efficiency Directive, but it is not splitted into the m2 category. It has only the total amount</t>
  </si>
  <si>
    <t>1) https://www.energy-community.org/dam/jcr:8957fc6d-bba7-4937-875f-548e88c0f5e2/4thEED_AR_ML_072020.pdf</t>
  </si>
  <si>
    <t>Part of the annual implementation report</t>
  </si>
  <si>
    <t>1) https://www.energy-community.org/dam/jcr:f597bac9-bd91-45f0-b627-2f62a3998708/EnC_IR2023_Moldova.pdf</t>
  </si>
  <si>
    <t>The most recent assessment is of 2022</t>
  </si>
  <si>
    <t>https://mepiu.md/chisinau-wb-dh-optimization-final-report-20200222-asd.pdf</t>
  </si>
  <si>
    <t>Paris Agreement on Climate Change (Article 4)
 Part 19 Art. 4 of the Paris Agreement Art. 4 (2) of Regulation (EU) No 525/2013</t>
  </si>
  <si>
    <t>Ministry of Environment</t>
  </si>
  <si>
    <t>Intended Nationally-Determined Contribution (INDC) of the Republic of Moldova.
 Low Emmissions Development Strategy until 2030 and Action Plan for its implementation, approved by the Government Decision no. 1470 of December 30, 2016.</t>
  </si>
  <si>
    <t>1) https://www.legis.md/cautare/getResults?doc_id=98493&amp;lang=ro
  2) http://www.clima.md/doc.php?l=en&amp;id=3736&amp;idc=267
  3) http://clima.md/doc.php?l=ro&amp;idc=236&amp;id=4047
  4) https://www4.unfccc.int/sites/NDCStaging/pages/Party.aspx?party=MDA</t>
  </si>
  <si>
    <t>The Large Combustion Plants and Industrial Emissions Directives are still transposed in Law 227/2022 but it will enter into force in 2024</t>
  </si>
  <si>
    <t>https://www.energy-community.org/dam/jcr:f597bac9-bd91-45f0-b627-2f62a3998708/EnC_IR2023_Moldova.pdf
 https://www.legis.md/cautare/getResults?doc_id=133705&amp;lang=ro</t>
  </si>
  <si>
    <t>Policy Guidelines 03/2018-ECS of the Energy Community Secretariat on the development of National Energy and Climate Plans under Recommendation 2018/01/MC-EnC);
 Regulation 2018/1999/EU on the Governance of the Energy Union and Climate Action</t>
  </si>
  <si>
    <t>No NECP is approved. The developed draft is in public consultations</t>
  </si>
  <si>
    <t>https://particip.gov.md/ro/download_attachment/20183</t>
  </si>
  <si>
    <t>Paris Agreement on Climate Change, Article 13(4,7b)
 Art. 16 of Regulation (EU) 2018/1999</t>
  </si>
  <si>
    <t>Reports are placed on the website by the former Ministry of Agriculture Regional Development and Environment.
  Usability 0: information available in a not machine-readable
  format - pdf with scanned sections.</t>
  </si>
  <si>
    <t>1) https://madrm.gov.md/sites/default/files/Documente%20atasate%20Advance%20Pagines/Raport%20de%20implementare%20pentru%20Strategia%20de%20dezvoltare%20cu%20emisii%20reduse,%202019.PDF
  2) https://madrm.gov.md/sites/default/files/Documente%20atasate%20Advance%20Pagines/Raportul%20privind%20implementarea%20Strategiei%20de%20dez.%20cu%20emisii%20reduse%2C%20HG.%201470%20din%202016%29.pdf</t>
  </si>
  <si>
    <t>No such information is available. The national strategy is approved but will be applicable starting with 2024</t>
  </si>
  <si>
    <t>Art. 72 of Directive 2010/75/EU
 Art. 13, paragraph 7 (a) of the Paris Climate Agreement</t>
  </si>
  <si>
    <t>Reports, data and other information related to climate change and emmissions are placed on the website of the Climate Change Office.</t>
  </si>
  <si>
    <t>1) http://www.clima.md/doc.php?l=en&amp;idc=82&amp;id=5359
 2) http://www.clima.md/doc.php?l=en&amp;idc=82&amp;id=4319
 3) https://unfccc.int/sites/default/files/resource/Moldova_NIR_Report-2022_EN_web.pdf</t>
  </si>
  <si>
    <t>No such information is present</t>
  </si>
  <si>
    <t>OECD Good Practices for Performance Budgeting (2019)
 IMF Guidelines for Public Expenditure Management (1999)</t>
  </si>
  <si>
    <t>Implementation of Passports of Budget Programs has started but was not finalized, and absence of publicly available information (availability) implies ”zero” in terms of accessibility and impossibility to evaluate</t>
  </si>
  <si>
    <t>Same as previous indicator</t>
  </si>
  <si>
    <t>Reports of the independent financial audit of budget programs implementation are published after approval by the Plenum of the Court of Accounts. However, due to absence of publicly available information on passports of budget programs, it is impossible to evaluate the Relevance, Frequency, Usability and Completeness.
  All the decisions are published on the website of the Court of Accounts.</t>
  </si>
  <si>
    <t>https://www.ccrm.md/ro/decisions</t>
  </si>
  <si>
    <t>Art. 18 (с) EnC Treaty
 Art. 262-264, 267 EU-Ukraine Association Agreement
 Article 9 (1), 11, Annex III to Regulation (EU) 651/2014 on requirements for the publication of information on recipients of state aid</t>
  </si>
  <si>
    <t>The Register of state aid recipients is available, with free access.
  Relevance 0: the information is not updater on a regular basis.</t>
  </si>
  <si>
    <t>https://inventar.competition.md/ro/beneficiaries</t>
  </si>
  <si>
    <t>All the decisions of the Competition Council are published on its website.
  However, there is no separate compartment regarding the decisions for state aid.</t>
  </si>
  <si>
    <t>https://www.competition.md/decizii.php?l=ro&amp;idc=64&amp;t=/Transparenta/Decizii</t>
  </si>
  <si>
    <t>The Competition Council publishes annual reports on the state aid provided on different categories of recipients, however the most recent is for 2022, being published on 13 February 2024</t>
  </si>
  <si>
    <t>https://www.competition.md/public/files/Raportul-privind-ajutoarele-de-stat-acordate-in-Republica-Moldova-pentru-anul-2022b362b.pdf</t>
  </si>
  <si>
    <t>OECD Recommendations of the Council on Regulatory Policy and Governance (2012)
 EC Better regulation guidelines</t>
  </si>
  <si>
    <t>Drafts regulatory acts are published in separate sections (Transparency in decision making) of websites by all public authorities in the sample.</t>
  </si>
  <si>
    <t>Regulatory acts of ANRE and other central public administration authorities are published in the Official Gazette and State Register. ANRE publishes approved regulatory acts on its website.</t>
  </si>
  <si>
    <t>OECD Recommendations of the Council on Regulatory Policy and Governance (2012)
 EC Better regulation guidelines
 Better Regulation / Law Making Initiative (Guidelines on impact assessment: ex-post monitoring and evaluation; Guidelines on monitoring; Guidelines on evaluation (including fitness checks)</t>
  </si>
  <si>
    <t>National Institute for Statistics</t>
  </si>
  <si>
    <t>Published on Nov for 2022 - in pdf and excel (excel doesn't download)</t>
  </si>
  <si>
    <t>https://insse.ro/cms/ro/tags/balanta-energetica-si-structura-utilajului-energetic</t>
  </si>
  <si>
    <t>Published on Eurostat - latest data in Nov for August 2023 (similar for Ukraine). Romanian statistical office publishes monthly preliminary cummulative tables with "primary energy resources" (production, imports, uses, similar to Ukrainian tables). Latest data only for September</t>
  </si>
  <si>
    <t>https://ec.europa.eu/eurostat/databrowser/view/nrg_cb_gasm/default/table?lang=en&amp;category=nrg.nrg_quant.nrg_quantm.nrg_cb_m
https://insse.ro/cms/ro/content/resursele-de-energie-date-provizorii-111</t>
  </si>
  <si>
    <t>0.5 accessibility</t>
  </si>
  <si>
    <t>Published on Eurostat - latest data for Nov 2023. Romanian statistical office publishes monthly preliminary cummulative tables with "electricity balance" (production, imports, uses, losses). Latest data only for September</t>
  </si>
  <si>
    <t>https://ec.europa.eu/eurostat/databrowser/view/nrg_cb_em/default/table?lang=en&amp;category=nrg.nrg_quant.nrg_quantm.nrg_cb_m; https://insse.ro/cms/ro/content/resursele-de-energie-date-provizorii-111</t>
  </si>
  <si>
    <t>ANRE</t>
  </si>
  <si>
    <t>Gas Network Code - issued in 2013 (ANRE Order 16/2013), multiple amendments (latest Sep 2023)</t>
  </si>
  <si>
    <r>
      <rPr>
        <sz val="10"/>
        <color rgb="FF000000"/>
        <rFont val="Roboto"/>
      </rPr>
      <t xml:space="preserve">Available in legislative database with amendments (ANRE website changed and contains less info; up to 2020 - </t>
    </r>
    <r>
      <rPr>
        <u/>
        <sz val="10"/>
        <color rgb="FF1155CC"/>
        <rFont val="Roboto"/>
      </rPr>
      <t>https://arhiva.anre.ro/ro/gaze-naturale/legislatie/reglementari-tehnice/codul-retelei-snt</t>
    </r>
    <r>
      <rPr>
        <sz val="10"/>
        <color rgb="FF000000"/>
        <rFont val="Roboto"/>
      </rPr>
      <t xml:space="preserve">; after 2020 - </t>
    </r>
    <r>
      <rPr>
        <u/>
        <sz val="10"/>
        <color rgb="FF1155CC"/>
        <rFont val="Roboto"/>
      </rPr>
      <t>https://spv.anre.ro/ordine/).</t>
    </r>
    <r>
      <rPr>
        <sz val="10"/>
        <color rgb="FF000000"/>
        <rFont val="Roboto"/>
      </rPr>
      <t xml:space="preserve"> A consolidated version as of March 2023 - </t>
    </r>
    <r>
      <rPr>
        <u/>
        <sz val="10"/>
        <color rgb="FF1155CC"/>
        <rFont val="Roboto"/>
      </rPr>
      <t>https://anre.ro/wp-content/uploads/2023/03/15-10-09-01-30-34Versiune_revizuita_Cod_SNT.docx</t>
    </r>
  </si>
  <si>
    <t>Order 7/2022, amended by Order 136/2022 - concerns the regulation related to the connection of consumers to distribution grids</t>
  </si>
  <si>
    <r>
      <rPr>
        <u/>
        <sz val="10"/>
        <color rgb="FF4285F4"/>
        <rFont val="Arial"/>
      </rPr>
      <t xml:space="preserve">Simplified version for consumers: https://anre.ro/consumatori/gaze-naturale/racordare-la-gaze/. Full orders available at </t>
    </r>
    <r>
      <rPr>
        <u/>
        <sz val="10"/>
        <color rgb="FF1155CC"/>
        <rFont val="Arial"/>
      </rPr>
      <t>https://spv.anre.ro/ordine/</t>
    </r>
  </si>
  <si>
    <t>Transgaz</t>
  </si>
  <si>
    <r>
      <rPr>
        <sz val="10"/>
        <color rgb="FF000000"/>
        <rFont val="Roboto"/>
      </rPr>
      <t xml:space="preserve">Available in legislative database with amendments (ANRE website changed and contains less info; up to 2020 - </t>
    </r>
    <r>
      <rPr>
        <u/>
        <sz val="10"/>
        <color rgb="FF1155CC"/>
        <rFont val="Roboto"/>
      </rPr>
      <t>https://arhiva.anre.ro/ro/gaze-naturale/legislatie/reglementari-tehnice/codul-retelei-snt</t>
    </r>
    <r>
      <rPr>
        <sz val="10"/>
        <color rgb="FF000000"/>
        <rFont val="Roboto"/>
      </rPr>
      <t xml:space="preserve">; after 2020 - </t>
    </r>
    <r>
      <rPr>
        <u/>
        <sz val="10"/>
        <color rgb="FF1155CC"/>
        <rFont val="Roboto"/>
      </rPr>
      <t>https://spv.anre.ro/ordine/).</t>
    </r>
    <r>
      <rPr>
        <sz val="10"/>
        <color rgb="FF000000"/>
        <rFont val="Roboto"/>
      </rPr>
      <t xml:space="preserve"> A consolidated version as of March 2023 - </t>
    </r>
    <r>
      <rPr>
        <u/>
        <sz val="10"/>
        <color rgb="FF1155CC"/>
        <rFont val="Roboto"/>
      </rPr>
      <t>https://anre.ro/wp-content/uploads/2023/03/15-10-09-01-30-34Versiune_revizuita_Cod_SNT.docx</t>
    </r>
  </si>
  <si>
    <t>Gas Network Code - issued in 2013 (ANRE Order 16/2013), multiple amendments</t>
  </si>
  <si>
    <r>
      <rPr>
        <sz val="10"/>
        <color rgb="FF000000"/>
        <rFont val="Roboto"/>
      </rPr>
      <t xml:space="preserve">Available in legislative database with amendments (ANRE website changed and contains less info; up to 2020 - </t>
    </r>
    <r>
      <rPr>
        <u/>
        <sz val="10"/>
        <color rgb="FF1155CC"/>
        <rFont val="Roboto"/>
      </rPr>
      <t>https://arhiva.anre.ro/ro/gaze-naturale/legislatie/reglementari-tehnice/codul-retelei-snt</t>
    </r>
    <r>
      <rPr>
        <sz val="10"/>
        <color rgb="FF000000"/>
        <rFont val="Roboto"/>
      </rPr>
      <t xml:space="preserve">; after 2020 - </t>
    </r>
    <r>
      <rPr>
        <u/>
        <sz val="10"/>
        <color rgb="FF1155CC"/>
        <rFont val="Roboto"/>
      </rPr>
      <t>https://spv.anre.ro/ordine/).</t>
    </r>
    <r>
      <rPr>
        <sz val="10"/>
        <color rgb="FF000000"/>
        <rFont val="Roboto"/>
      </rPr>
      <t xml:space="preserve"> A consolidated version as of March 2023 - </t>
    </r>
    <r>
      <rPr>
        <u/>
        <sz val="10"/>
        <color rgb="FF1155CC"/>
        <rFont val="Roboto"/>
      </rPr>
      <t>https://anre.ro/wp-content/uploads/2023/03/15-10-09-01-30-34Versiune_revizuita_Cod_SNT.docx</t>
    </r>
  </si>
  <si>
    <t>Gas Network Code - issued in 2013 (ANRE Order 16/2013), multiple amendments. The website of Transgaz also specifies the correspondence between Reg 715 and the network code</t>
  </si>
  <si>
    <r>
      <rPr>
        <sz val="10"/>
        <color rgb="FF000000"/>
        <rFont val="Roboto"/>
      </rPr>
      <t xml:space="preserve">Available in legislative database with amendments (ANRE website changed and contains less info; up to 2020 - </t>
    </r>
    <r>
      <rPr>
        <u/>
        <sz val="10"/>
        <color rgb="FF1155CC"/>
        <rFont val="Roboto"/>
      </rPr>
      <t>https://arhiva.anre.ro/ro/gaze-naturale/legislatie/reglementari-tehnice/codul-retelei-snt</t>
    </r>
    <r>
      <rPr>
        <sz val="10"/>
        <color rgb="FF000000"/>
        <rFont val="Roboto"/>
      </rPr>
      <t xml:space="preserve">; after 2020 - </t>
    </r>
    <r>
      <rPr>
        <u/>
        <sz val="10"/>
        <color rgb="FF1155CC"/>
        <rFont val="Roboto"/>
      </rPr>
      <t>https://spv.anre.ro/ordine/).</t>
    </r>
    <r>
      <rPr>
        <sz val="10"/>
        <color rgb="FF000000"/>
        <rFont val="Roboto"/>
      </rPr>
      <t xml:space="preserve"> A consolidated version as of March 2023 - </t>
    </r>
    <r>
      <rPr>
        <u/>
        <sz val="10"/>
        <color rgb="FF1155CC"/>
        <rFont val="Roboto"/>
      </rPr>
      <t>https://anre.ro/wp-content/uploads/2023/03/15-10-09-01-30-34Versiune_revizuita_Cod_SNT.docx</t>
    </r>
  </si>
  <si>
    <t>Gas Network Code - issued in 2013 (ANRE Order 16/2013), multiple amendments specifies the rules on transparency of such data. Data is available on the website of Transgaz TSO</t>
  </si>
  <si>
    <r>
      <rPr>
        <u/>
        <sz val="10"/>
        <color rgb="FF1155CC"/>
        <rFont val="Arial"/>
      </rPr>
      <t>https://transgaz.ro/en/technical-booked-and-available-capacity-daily-and-historic.</t>
    </r>
    <r>
      <rPr>
        <u/>
        <sz val="10"/>
        <color rgb="FF000000"/>
        <rFont val="Arial"/>
      </rPr>
      <t xml:space="preserve"> Full info on </t>
    </r>
    <r>
      <rPr>
        <u/>
        <sz val="10"/>
        <color rgb="FF1155CC"/>
        <rFont val="Arial"/>
      </rPr>
      <t>https://transgaz.ro/en/clients/transparency-information</t>
    </r>
  </si>
  <si>
    <t>https://transgaz.ro/en/clients/operational-data/capacities</t>
  </si>
  <si>
    <t>https://transgaz.ro/ro/clienti/informatii-operationale/capacitati</t>
  </si>
  <si>
    <r>
      <rPr>
        <sz val="10"/>
        <color theme="1"/>
        <rFont val="Arial"/>
      </rPr>
      <t xml:space="preserve">There is a requirement for minimum storage of Transgaz - https://www.transgaz.ro/sites/default/files/Downloads/DECIZIE%20aprobare%20stoc%20aprilie%202021%20TRANSGAZ_semnata%20presedinte.pdf for October 30, 2021 - it is 597.115,143 MWh. Storage operators are Depogaz (90%) and Depomures (below 10%), there is data on max capacity, stored gas (daily) and tariffs. Data on actual gas stored is available also here: </t>
    </r>
    <r>
      <rPr>
        <u/>
        <sz val="10"/>
        <color rgb="FF000000"/>
        <rFont val="Arial"/>
      </rPr>
      <t>https://agsi.gie.eu/#/. There is data on TSO capacity at injection points to storage</t>
    </r>
  </si>
  <si>
    <t>https://www.transgaz.ro/en/clients/transparency-information; agsi.gie.eu</t>
  </si>
  <si>
    <t>See nominations, re-nominations and physical flows</t>
  </si>
  <si>
    <t>https://www.transgaz.ro/en/clients/transparency-information</t>
  </si>
  <si>
    <r>
      <rPr>
        <u/>
        <sz val="10"/>
        <color rgb="FF1155CC"/>
        <rFont val="Arial"/>
      </rPr>
      <t xml:space="preserve">https://www.transgaz.ro/en/clients/transparency-information, </t>
    </r>
    <r>
      <rPr>
        <u/>
        <sz val="10"/>
        <color rgb="FF1155CC"/>
        <rFont val="Arial"/>
      </rPr>
      <t>https://www.transgaz.ro/en/clients/operational-data/balancing-actions-ots</t>
    </r>
  </si>
  <si>
    <t>Gas Network Code - issued in 2013 (ANRE Order 16/2013), multiple amendments specifies the rules on transparency of such data. Data is available on the website of Transgaz TSO, including prices and volumes</t>
  </si>
  <si>
    <t>https://www.transgaz.ro/en/clients/transparency-information, https://www.transgaz.ro/en/clients/operational-data/balancing-actions-ots</t>
  </si>
  <si>
    <t>Transgaz website</t>
  </si>
  <si>
    <t>https://www.transgaz.ro/en/clients/transmission-services/maintenance-plan/maintenance-plan-national-transmission-system</t>
  </si>
  <si>
    <t>https://www.transgaz.ro/en/clients/operational-data/gross-calorific-values; https://www.transgaz.ro/en/clients/transmission-services/natural-gas-quality</t>
  </si>
  <si>
    <t>Transelectrica website - network code + EU regulations which automatically enter into force. Network Code is ANRE Order 20/2004 with subsequent adjustments</t>
  </si>
  <si>
    <r>
      <rPr>
        <u/>
        <sz val="10"/>
        <color rgb="FF1155CC"/>
        <rFont val="Arial"/>
      </rPr>
      <t xml:space="preserve">https://www.transelectrica.ro/en/web/tel/live;jsessionid=62770C6B52F9DE44E11688BF046FD74B; </t>
    </r>
    <r>
      <rPr>
        <u/>
        <sz val="10"/>
        <color rgb="FF1155CC"/>
        <rFont val="Arial"/>
      </rPr>
      <t>https://www.transelectrica.ro/web/tel/functionare-retea</t>
    </r>
  </si>
  <si>
    <t>Transelectrica website - network code.  Network Code is ANRE Order 20/2004 with subsequent adjustments</t>
  </si>
  <si>
    <t>https://www.transelectrica.ro/web/tel/functionare-retea</t>
  </si>
  <si>
    <t>Transelectrica</t>
  </si>
  <si>
    <t>Transelectrica website - balancing section.</t>
  </si>
  <si>
    <t>https://www.transelectrica.ro/en/web/tel/echilibrare-si-sts</t>
  </si>
  <si>
    <t>TSO website</t>
  </si>
  <si>
    <t>Procedures and data available on Transelectrica website</t>
  </si>
  <si>
    <t>Procedures: https://www.transelectrica.ro/en/web/tel/calcul-capacitati. Data: https://www.transelectrica.ro/ro/web/tel/387; https://www.transelectrica.ro/en/web/tel/355</t>
  </si>
  <si>
    <t>Load data on Transelectrica website; the data is fully transmitted to ENTSOE - Romania / load daily, monthly, yearly</t>
  </si>
  <si>
    <t>https://www.transelectrica.ro/en/web/tel/consum</t>
  </si>
  <si>
    <t>ENTSO-E; Transelectrica</t>
  </si>
  <si>
    <t>https://transparency.entsoe.eu/outage-domain/r2/unavailabilityOfConsumptionUnits/show; Transelectrica website - point 9: https://www.transelectrica.ro/web/tel/productie</t>
  </si>
  <si>
    <t>Forecast of monthly, yearly, weekly, daily, intraday capacity reserve. ENTSOE publishes yearly margin</t>
  </si>
  <si>
    <t>https://www.transelectrica.ro/en/web/tel/prognoza-capacitati; https://transparency.entsoe.eu/load-domain/r2/marginLoad/show?name=&amp;defaultValue=false&amp;viewType=TABLE&amp;areaType=BZN&amp;atch=false&amp;dateTime.dateTime=01.01.2021+00:00|UTC|YEAR&amp;CTY|10YRO-TEL------P|MULTI=CTY|10YRO-TEL------P|MULTI&amp;biddingZone.values=CTY|10YRO-TEL------P!BZN|10YRO-TEL------P</t>
  </si>
  <si>
    <t>ENTSOE daily, monthly, yearly</t>
  </si>
  <si>
    <t>Transelectrica's website</t>
  </si>
  <si>
    <t>https://www.transelectrica.ro/web/tel/functionare-retea, item 1</t>
  </si>
  <si>
    <t>ENTSOE transparency website</t>
  </si>
  <si>
    <t>https://transparency.entsoe.eu/transmission-domain/ntcDay/show?name=&amp;defaultValue=false&amp;viewType=TABLE&amp;areaType=BORDER_BZN&amp;atch=false&amp;dateTime.dateTime=30.11.2021+00:00|UTC|DAY&amp;border.values=CTY|10YRO-TEL------P!BZN_BZN|10YRO-TEL------P_BZN_BZN|10YUA-WEPS-----0&amp;direction.values=Export&amp;direction.values=Import&amp;dateTime.timezone=UTC&amp;dateTime.timezone_input=UTC</t>
  </si>
  <si>
    <r>
      <rPr>
        <u/>
        <sz val="10"/>
        <color rgb="FF1155CC"/>
        <rFont val="Arial"/>
      </rPr>
      <t xml:space="preserve">Procedures: https://www.transelectrica.ro/en/web/tel/calcul-capacitati. Data: https://www.transelectrica.ro/ro/web/tel/387; </t>
    </r>
    <r>
      <rPr>
        <u/>
        <sz val="10"/>
        <color rgb="FF1155CC"/>
        <rFont val="Arial"/>
      </rPr>
      <t>https://www.transelectrica.ro/en/web/tel/355</t>
    </r>
  </si>
  <si>
    <t>ENTSOE fully available - day ahead and for solar &amp; wind</t>
  </si>
  <si>
    <t>https://transparency.entsoe.eu/generation/r2/dayAheadAggregatedGeneration/show; https://transparency.entsoe.eu/generation/r2/dayAheadGenerationForecastWindAndSolar/show</t>
  </si>
  <si>
    <t>Available on Transelectrica with link to ENTSOE for production units.</t>
  </si>
  <si>
    <r>
      <rPr>
        <u/>
        <sz val="10"/>
        <color theme="1"/>
        <rFont val="Arial"/>
      </rPr>
      <t xml:space="preserve">https://www.transelectrica.ro/en/web/tel/productie; </t>
    </r>
    <r>
      <rPr>
        <u/>
        <sz val="10"/>
        <color theme="1"/>
        <rFont val="Arial"/>
      </rPr>
      <t>https://transparency.entsoe.eu/outage-domain/r2/unavailabilityOfProductionAndGenerationUnits/show</t>
    </r>
  </si>
  <si>
    <t>Transelectrica transmits the data in full to ENTSOE</t>
  </si>
  <si>
    <r>
      <rPr>
        <u/>
        <sz val="10"/>
        <color theme="1"/>
        <rFont val="Arial"/>
      </rPr>
      <t xml:space="preserve">Per generation unit: https://transparency.entsoe.eu/generation/r2/actualGenerationPerGenerationUnit/show and per production type </t>
    </r>
    <r>
      <rPr>
        <u/>
        <sz val="10"/>
        <color rgb="FF1155CC"/>
        <rFont val="Arial"/>
      </rPr>
      <t>https://transparency.entsoe.eu/generation/r2/actualGenerationPerProductionType/show</t>
    </r>
  </si>
  <si>
    <t>The information transmitted to ENTSOE is partial, e.g. no data on rules, terms, conditions, pricing, activated reserves, pricing, cross-border balancing etc, but data on accepted reserve, imbalances. Rules on balancing are however published rather in detail on Transelectrica's website</t>
  </si>
  <si>
    <t>https://www.transelectrica.ro/web/tel/echilibrare-si-sts; https://www.transelectrica.ro/en/web/tel/echilibrare-si-sts</t>
  </si>
  <si>
    <t>https://transparency.entsoe.eu/balancing/r2/crossBorderBalancing/show</t>
  </si>
  <si>
    <t>We opted for full ownership unbundling - Transgaz is under the General Secretariat of the Government, while state-owned gas producers and storage operator are owned by the Ministry of Energy</t>
  </si>
  <si>
    <t>I gave an 1 for all points because full ownership unbundling is theoretically "the best" option</t>
  </si>
  <si>
    <t>Both Engie and EON split their supply from their distribution business in different subsidiaries</t>
  </si>
  <si>
    <t>We opted for full ownership unbundling - Transelectrica is under the General Secretariat of the Government, while state-owned electricity producers are owned by the Ministry of Energy</t>
  </si>
  <si>
    <t>The 8 DSOs split distribution from supply in different subsidiaries (though de facto implementation of unbundling is still imperfect)</t>
  </si>
  <si>
    <t>Transgaz publishes on its website the TYNDP. The latest TYNDP is 2021-2030 updated in 2023 and approved, with delays, by the energy regulator ANRE. There is little follow-up on actual implementation. (e.g. ANRE monitors the TYNDP and reports annually - latest at end-2022 - on the implementation of key investments from the TYNDP, but has no reaction when the actual investments for the year are 34% of the plan)</t>
  </si>
  <si>
    <t>https://www.transgaz.ro/sites/default/files/Downloads/Planul%20de%20Dezvoltare%20al%20Sistemului%20National%20de%20Transport%20Gaze%20Naturale%20pentru%20perioada%202022-2031-%20revizuit%202023.pdf</t>
  </si>
  <si>
    <t>Only info available in ANRE monitoring of performance indicators (general info)</t>
  </si>
  <si>
    <t>https://anre.ro/despre/rapoarte/ - sections piata de gaze naturale - indicatori de performanta</t>
  </si>
  <si>
    <t>Transelectrica publishes the TYNDP on its website. Latest TYNDP is 2022-2031. Same as for gas, the follow-up on implementation is insufficient.</t>
  </si>
  <si>
    <t>https://www.transelectrica.ro/documents/10179/14441468/Planul+de+Dezvoltare+a+RET+perioada+2022-2031+aprobat.pdf/dd6c9e5c-067c-4d97-ab15-596c9ff8dd70</t>
  </si>
  <si>
    <t>Some DSOs publish general info about investment plans (e.g. Enel's e-distributie). ANRE annual report summarizes some of the investments and the result of the monitoring of the implementation of DSO's investment plans</t>
  </si>
  <si>
    <t>https://www.e-distributie.com/ro/despre-noi/retea-investitii.html</t>
  </si>
  <si>
    <t>ANRE publishes info on tariffs - methodology (regulatory periods), tariffs approved annually by DSO etc. Last year ANRE has changed its website and, while info is more readily available for non-specialists, consumers etc., it is less readily accessible for researchers.</t>
  </si>
  <si>
    <r>
      <rPr>
        <u/>
        <sz val="10"/>
        <color rgb="FF000000"/>
        <rFont val="Arial"/>
      </rPr>
      <t>https://anre.ro/participanti-la-piata-de-energie/persoane-juridice/gaze-naturale/</t>
    </r>
    <r>
      <rPr>
        <u/>
        <sz val="10"/>
        <color theme="1"/>
        <rFont val="Arial"/>
      </rPr>
      <t>, section legislatie. It has separate sections for methodologies and for actual tariffs.</t>
    </r>
  </si>
  <si>
    <r>
      <rPr>
        <u/>
        <sz val="10"/>
        <color rgb="FF000000"/>
        <rFont val="Arial"/>
      </rPr>
      <t>https://anre.ro/participanti-la-piata-de-energie/persoane-juridice/energie-electrica/</t>
    </r>
    <r>
      <rPr>
        <u/>
        <sz val="10"/>
        <color theme="1"/>
        <rFont val="Arial"/>
      </rPr>
      <t xml:space="preserve"> section Legislatie - tarife. It contains all orders by year.</t>
    </r>
  </si>
  <si>
    <r>
      <rPr>
        <u/>
        <sz val="10"/>
        <color rgb="FF000000"/>
        <rFont val="Arial"/>
      </rPr>
      <t>https://anre.ro/participanti-la-piata-de-energie/persoane-juridice/gaze-naturale/</t>
    </r>
    <r>
      <rPr>
        <u/>
        <sz val="10"/>
        <color theme="1"/>
        <rFont val="Arial"/>
      </rPr>
      <t>, section legislatie</t>
    </r>
  </si>
  <si>
    <t>Full information available on Transgaz' website on applicable rules, but no calculator</t>
  </si>
  <si>
    <t>https://www.transgaz.ro/en/transmission-tariffs-2023-2024</t>
  </si>
  <si>
    <t>ANRE publishes info on tariffs - methodology (regulatory periods), tariffs approved annually by DSO etc. The info for current periods needs a bit of searching on the website - section Legislatie - Reglementari - Preturi si tarife energie electrica. It includes all ANRE Orders on distribution and transmission tariffs, including regulatory periods methodology and annual tariffs by operators, in chronological order (requires a bit of searching to identify the relevant regulations)</t>
  </si>
  <si>
    <t>https://anre.ro/participanti-la-piata-de-energie/persoane-juridice/energie-electrica/</t>
  </si>
  <si>
    <t>Same as above, all tariff regulations (methodology and annual tariffs) are put together by years of approval, under "Preturi si tarife energie electrica"</t>
  </si>
  <si>
    <t>Transelectrica website provides only info on available capacity and capacity allocation tenders as required by the Annex I of Reg 714, but there is no online calculator of fees.</t>
  </si>
  <si>
    <r>
      <rPr>
        <u/>
        <sz val="10"/>
        <color rgb="FF1155CC"/>
        <rFont val="Arial"/>
      </rPr>
      <t>https://www.transelectrica.ro/web/tel/alocare-capacitati</t>
    </r>
    <r>
      <rPr>
        <u/>
        <sz val="10"/>
        <color rgb="FF1155CC"/>
        <rFont val="Arial"/>
      </rPr>
      <t xml:space="preserve">; </t>
    </r>
    <r>
      <rPr>
        <u/>
        <sz val="10"/>
        <color rgb="FF1155CC"/>
        <rFont val="Arial"/>
      </rPr>
      <t>https://www.transelectrica.ro/web/tel/prognoza-capacitati</t>
    </r>
  </si>
  <si>
    <t>REMIT website</t>
  </si>
  <si>
    <t>https://www.acer-remit.eu/portal/european-register#romania</t>
  </si>
  <si>
    <t>Romania adopted in 2023 a new support scheme for RES based on "contracts for difference" (CfD). However, the implementation has been delayed, the first auction should have taken place in H2 2023, now expected for H1 2024. (There are several other support mechanisms for various types of RES in the NRRP and in the Modernization Fund, direct grants for RES from EU funds. For now there is no decision on whether the CfD would be financed by consumers or Modernization Fund)</t>
  </si>
  <si>
    <t>https://energie.gov.ro/contracte-pentru-diferenta-cfd/</t>
  </si>
  <si>
    <t>P 90 of report published by ACER - CEER for all EU member states.</t>
  </si>
  <si>
    <t>https://www.acer.europa.eu/sites/default/files/documents/Publications/2023_MMR_Energy_Retail_Consumer_Protection.pdf</t>
  </si>
  <si>
    <t>Annual reports of the regulator have info on consumer switching and effective opening of the market, monthly monitoring reports also present this info monthly. Also ACER report p 22</t>
  </si>
  <si>
    <t>https://www.anre.ro/ro/despre-anre/rapoarte-anuale</t>
  </si>
  <si>
    <t>ANRE monthly gas monitoring reports - section "Rapoarte lunare de monitorizare a pietei"</t>
  </si>
  <si>
    <t>https://anre.ro/despre/rapoarte/</t>
  </si>
  <si>
    <t>ANRE monthly electricity monitoring reports - section "Rapoarte lunare de monitorizare a pietei"</t>
  </si>
  <si>
    <t>Published on Eurostat - Main database - Evironment and energy - Energy - Energy statistics prices</t>
  </si>
  <si>
    <t>https://ec.europa.eu/eurostat/web/main/data/database</t>
  </si>
  <si>
    <t>Returned to regulated market, prices in primary legislation. PSO not properly defined</t>
  </si>
  <si>
    <t>OPCOM and BRM</t>
  </si>
  <si>
    <t>Market prices and trading data available on ANRE's monthly monitoring reports. BRM is the most liquid of the two exchanges. Data available in monthly market monitoring reports</t>
  </si>
  <si>
    <t>OPCOM</t>
  </si>
  <si>
    <t>Available on the power market exchange OPCOM</t>
  </si>
  <si>
    <t>https://opcom.ro/pp/home.php?lang=en&amp;language.x=10&amp;language.y=5 - see Trading results by each market</t>
  </si>
  <si>
    <t>ANRE monthly market monitoring</t>
  </si>
  <si>
    <t>ANRE market monitoring</t>
  </si>
  <si>
    <t>Depogaz, Depomures</t>
  </si>
  <si>
    <t xml:space="preserve">Depogaz website - Depogaz is about 90% of storage. Note - regulation refers to reporting to EC / Eurostat - data on gas storage is collected in https://agsi.gie.eu/#/ </t>
  </si>
  <si>
    <r>
      <rPr>
        <u/>
        <sz val="10"/>
        <color rgb="FF1155CC"/>
        <rFont val="Arial"/>
      </rPr>
      <t>https://www.depogazploiesti.ro/ro/transparenta/acces-la-depozite</t>
    </r>
    <r>
      <rPr>
        <sz val="10"/>
        <color rgb="FF000000"/>
        <rFont val="Arial"/>
      </rPr>
      <t>; https://www.depogazploiesti.ro/ro/transparenta/informatii-zilnice</t>
    </r>
  </si>
  <si>
    <t>Available on Transelectrica website</t>
  </si>
  <si>
    <t>Ministry of Energy; DG Energy</t>
  </si>
  <si>
    <r>
      <rPr>
        <u/>
        <sz val="10"/>
        <color rgb="FF000000"/>
        <rFont val="Arial"/>
      </rPr>
      <t>http://energie.gov.ro/wp-content/uploads/2021/07/3.-Plan-Actiuni-Preventive-v10.06.21-final-1.pdf</t>
    </r>
    <r>
      <rPr>
        <sz val="10"/>
        <color rgb="FF000000"/>
        <rFont val="Arial"/>
      </rPr>
      <t xml:space="preserve">; </t>
    </r>
    <r>
      <rPr>
        <u/>
        <sz val="10"/>
        <color rgb="FF1155CC"/>
        <rFont val="Arial"/>
      </rPr>
      <t>https://energy.ec.europa.eu/document/download/25ff2073-8985-49d1-ac57-1f7d75d0ab03_en?filename=Preventive_Action_Plan-OJ%20of%20Romania_no_968_bis.pdf</t>
    </r>
  </si>
  <si>
    <t>DG Energy</t>
  </si>
  <si>
    <t>https://energy.ec.europa.eu/document/download/c411ec51-53bf-4bcf-8ead-5208fe8a8bc8_en?filename=RO_%20RPP%20electricity_final%20draft.pdf</t>
  </si>
  <si>
    <t>There is no monitoring published on the plan</t>
  </si>
  <si>
    <r>
      <rPr>
        <sz val="10"/>
        <color rgb="FF000000"/>
        <rFont val="Arial"/>
      </rPr>
      <t xml:space="preserve">Transelectrica adequacy report published on website. Note - </t>
    </r>
    <r>
      <rPr>
        <sz val="10"/>
        <color rgb="FF000000"/>
        <rFont val="Arial"/>
      </rPr>
      <t>implementation of plans quite weak</t>
    </r>
  </si>
  <si>
    <t>https://web.transelectrica.ro/noutati/noutati/25_2020.04.14_10-45-40.pdf</t>
  </si>
  <si>
    <t>There is no separate reporting on implementation of the adequacy report. In its annual report for 2022, Transelectrica mentions that several measures needed for improvement of adequacy (modernization of substations, lines) are included in the TYNDP, but no details on actual implementation</t>
  </si>
  <si>
    <t>https://www.transelectrica.ro/documents/10179/15028653/01_01++Annual+Raport+2022.pdf/34ad31e8-258a-438e-9b7d-95fad8a9cb83</t>
  </si>
  <si>
    <t>No monitoring of security of electricity supply (note: Romania does not have a separate capacity mechanism that Art 25 makes reference to)</t>
  </si>
  <si>
    <t>Law 121/2014</t>
  </si>
  <si>
    <t>http://legislatie.just.ro/Public/DetaliiDocument/160331</t>
  </si>
  <si>
    <t>There is no smart metering for gas in Romania</t>
  </si>
  <si>
    <t>Law 123/2012</t>
  </si>
  <si>
    <t>https://legislatie.just.ro/Public/DetaliiDocument/139677</t>
  </si>
  <si>
    <t>Report on penetration of smart metering for electricity as of end-2022</t>
  </si>
  <si>
    <t>https://anre.ro/wp-content/uploads/2023/05/RAPORT_implem_SMI_cf_CISMI_2019-2028_rezultate_la_31_12_2022.pdf</t>
  </si>
  <si>
    <t>Yearly report on performance indicators of transport and distribution grids - electricity</t>
  </si>
  <si>
    <t>https://anre.ro/wp-content/uploads/2023/07/Raport-indicatori-performanta-si-starea-tehnica-2022.zip</t>
  </si>
  <si>
    <t>Yearly report on performance indicators of transport and distribution grids - gas</t>
  </si>
  <si>
    <t>https://anre.ro/wp-content/uploads/2023/07/Raport-indicatori-si-stare-sisteme-gaze-naturale-2022.pdf</t>
  </si>
  <si>
    <t>Law 226/2021 (the legislation exists, but has substantial deficiencies, vulnerable consumers not fully defined and identified etc. De facto no improvement on targeting support etc after adoption of the law)</t>
  </si>
  <si>
    <t>https://legislatie.just.ro/Public/DetaliiDocumentAfis/246430</t>
  </si>
  <si>
    <t>The Ministry of Labor and Social Solidarity</t>
  </si>
  <si>
    <t>Available on websites of major suppliers</t>
  </si>
  <si>
    <t>Price comparator on ANRE website - gas</t>
  </si>
  <si>
    <t>https://posf.ro/comparator?comparatorType=gas</t>
  </si>
  <si>
    <t>Price comparator on ANRE website - electricity</t>
  </si>
  <si>
    <t>https://posf.ro/comparator?comparatorType=electric</t>
  </si>
  <si>
    <t>Ministry of Labor and Social Solidarity</t>
  </si>
  <si>
    <t>Law for vulnerable consumers 226/2021</t>
  </si>
  <si>
    <t>https://www.juridice.ro/750412/legea-nr-226-2021-privind-stabilirea-masurilor-de-protectie-sociala-pentru-consumatorul-vulnerabil-de-energie.html</t>
  </si>
  <si>
    <t>Environment Fund Administration, Ministry of Regional Development, other public authorities</t>
  </si>
  <si>
    <t>There are many financing opportunities for EE, from EU and national budgets, though programs continue to be fragmented. The link summarizes the existing financing programs for the private sector (households, industry); and for the public sector (public institutions at central and local levels); the source is the association of utility companies, which benefitted a grant from Norwegian funds for the project</t>
  </si>
  <si>
    <t>https://eficient-energetic.ro/wp-content/uploads/2023/10/Ghid-de-finantare-Eficienta-energetica-pentru-Mediul-Privat.pdf; https://eficient-energetic.ro/wp-content/uploads/2023/11/Programe-de-fiantare-ee-mediul-public.pdf</t>
  </si>
  <si>
    <t>General information on benefits available from the association of utility companies. There are also various information sources explaining the benefits of energy audits and energy management systems, e.g. on websites of major suppliers</t>
  </si>
  <si>
    <t>https://eficient-energetic.ro/</t>
  </si>
  <si>
    <t>Websites of companies; Ministry of Finance website for summary data (searchable by company code)</t>
  </si>
  <si>
    <t>https://mfinante.gov.ro/</t>
  </si>
  <si>
    <t>Websites of companies; all companies (from sample) publish the audit reports</t>
  </si>
  <si>
    <t>90% of the companies publish administrators' reports which contain most of the information (though some SOEs do not cover all matters, e.g. contentious issues such as environmental controversies or responses to corruption suspicions)</t>
  </si>
  <si>
    <t>Information available in financial statements or notes</t>
  </si>
  <si>
    <t>Romania is not a member of EITI but the two major oil &amp; gas companies report on payments to governments</t>
  </si>
  <si>
    <r>
      <rPr>
        <u/>
        <sz val="10"/>
        <color rgb="FF000000"/>
        <rFont val="Arial"/>
      </rPr>
      <t xml:space="preserve">https://www.omv.com/services/downloads/00/omv.com/1522235529464/omv-annual-report-2022.pdf - p 244 </t>
    </r>
    <r>
      <rPr>
        <u/>
        <sz val="10"/>
        <color rgb="FF1155CC"/>
        <rFont val="Arial"/>
      </rPr>
      <t>https://www.romgaz.ro/sites/default/files/2023-04/Report%20on%20payments%20to%20governments%20year%202022.pdf</t>
    </r>
  </si>
  <si>
    <t>In annual reports of companies in the sample (however, please note that most companies in sample are SOEs or well-known listed companies)</t>
  </si>
  <si>
    <t>Romania does not currently have an energy strategy, a long discussion on it since 2016. NECP + EU operational programs + now NRRP fill in the role in part. NECP update is not yet finalized</t>
  </si>
  <si>
    <t>Department of Sustainable Development</t>
  </si>
  <si>
    <t>Romania published its national voluntary review in 2023</t>
  </si>
  <si>
    <t>https://hlpf.un.org/countries/romania/voluntary-national-reviews-2023</t>
  </si>
  <si>
    <t>Ministry of Regional Development</t>
  </si>
  <si>
    <t>Law 101/2020</t>
  </si>
  <si>
    <t>https://legislatie.just.ro/Public/DetaliiDocumentAfis/227538</t>
  </si>
  <si>
    <t>Ministry of Reg Dev publishes the inventory of public buildings owned by central govt and their renovation status, though the data is probably poor quality and incomplete</t>
  </si>
  <si>
    <t>https://www.mdlpa.ro/pages/inventarulcladirilor</t>
  </si>
  <si>
    <t>NEEAP published until 2019. From 2020 the discussion focused on NECP, which was not finalized until September 2021. Data in NEEAPs was not complete (e.g. no info on EE in buildings at local level or public institutions, private owners, private companies etc). There is no monitoring for 2020 - though there are end-targets for 2030 in the NECP and NRRP. The revision of the NECP, due by mid-2023, is still not finalized (draft submitted to the EC in Nov 2023, received significant feedback from the EC, revised version currently under public debate). Note: implementation of plans and strategies is not monitored. The revised draft NECP updates figures for EE providing an indication of the impact of measures taken between the first NECP and the revision.</t>
  </si>
  <si>
    <t>https://energie.gov.ro/wp-content/uploads/2024/02/Planul-National-Integrat-in-domeniul-Energiei-si-Schimbarilor-Climatice-2021-2030-Proiect-Actualizare-Versiune-21.12.2023-limba-engleza.pdf</t>
  </si>
  <si>
    <t>Same issue as above</t>
  </si>
  <si>
    <t>EU NDC updated 2023. (there are joint EU targets; within EU, each country has a share).</t>
  </si>
  <si>
    <t>https://unfccc.int/sites/default/files/NDC/2023-10/ES-2023-10-17%20EU%20submission%20NDC%20update.pdf</t>
  </si>
  <si>
    <t>Ministry of Environment, Water and Forests</t>
  </si>
  <si>
    <t>National transition plan, BAT for reduction of emissions and other matters related to Directive 2010/75 available on Min of Environment website. The data on actual emissions is missing (there is partial info, such as on number of inspections by each site and types of activities, but no figures for the emissions. The links to the ministry's website include only info about legislation, not data.</t>
  </si>
  <si>
    <t>http://www.mmediu.ro/app/webroot/uploads/files/2015-03-13_TNP.pdf; monitoring inventory https://industry.eea.europa.eu/explore/explore-data-map/map; all data on topic http://www.mmediu.ro/categorie/emisii-industriale-ied/82</t>
  </si>
  <si>
    <t>Update of NECP was due by mid-2023, submitted with delay in November, currently the draft is under revision.</t>
  </si>
  <si>
    <t>Romania adopted in December 2023 a long term strategy for the reduction of emissions. However, like all strategies, the implementation is unlikely to be monitored in the future.</t>
  </si>
  <si>
    <t>https://mmediu.ro/app/webroot/uploads/files/Long%20Term%20Strategy%20of%20Romania.pdf</t>
  </si>
  <si>
    <t>Monitoring by EC</t>
  </si>
  <si>
    <t>https://ec.europa.eu/environment/eir/pdf/report_ro_en.pdf</t>
  </si>
  <si>
    <t>Reporting to UNFCCC</t>
  </si>
  <si>
    <t>https://unfccc.int/documents/461892</t>
  </si>
  <si>
    <t>Romania published NREAP for 2010-2020 - it met the targets up to 2020 (but only considering a large hydro capacity built before 1989). At the time, it was monitored by the EE agency, later incorporated within the regulator ANRE. About the time of the adoption of the NECP, EE policy and monitoring was moved to Min of Energy. The NECP has been approved in 2021. There is no monitoring of the targets on an annual basis. ANRE issues reports on RES, though there is no feedback into energy policy</t>
  </si>
  <si>
    <t>https://anre.ro/wp-content/uploads/2023/03/Raport_piata_CV_2021.pdf</t>
  </si>
  <si>
    <t>ANRE monitoring (latest in 2023 for 2021). See above.</t>
  </si>
  <si>
    <t>Ministry of Public Finance</t>
  </si>
  <si>
    <t>Detailed budget data and execution is available in PDF and Excel by budget entity, though there is no proper monitoring of objectives and targets, KPIs etc</t>
  </si>
  <si>
    <t>https://mfinante.gov.ro/transparenta-bugetara</t>
  </si>
  <si>
    <t>Ministry of Finance publishes an analysis of consolidated budget execution. Individual budgetary units (ministries, ANRE etc.) publish annual execution, though not much analytical assessment</t>
  </si>
  <si>
    <t>https://mfinante.gov.ro/domenii/bugetul-de-stat/informatii-executie-bugetara</t>
  </si>
  <si>
    <t>There is generally no audit (except for Court of Accounts controls)</t>
  </si>
  <si>
    <t>Competition Council</t>
  </si>
  <si>
    <t>The Competition Council has a national registry for state aid. Data is searcheable by type of state aid, company type etc</t>
  </si>
  <si>
    <r>
      <rPr>
        <u/>
        <sz val="10"/>
        <color rgb="FF1155CC"/>
        <rFont val="Arial"/>
      </rPr>
      <t xml:space="preserve">https://regas.consiliulconcurentei.ro/#/; </t>
    </r>
    <r>
      <rPr>
        <u/>
        <sz val="10"/>
        <color rgb="FF1155CC"/>
        <rFont val="Arial"/>
      </rPr>
      <t>https://regas.consiliulconcurentei.ro/transparenta/index.html</t>
    </r>
  </si>
  <si>
    <t>The registry has info about the state aid decision for each beneficiary</t>
  </si>
  <si>
    <t>https://regas.consiliulconcurentei.ro/transparenta/index.html</t>
  </si>
  <si>
    <t>Summary of activity on state aid, recipients, types (general information)</t>
  </si>
  <si>
    <t>http://www.consiliulconcurentei.ro/en/official-documents/reports/annual-reports/</t>
  </si>
  <si>
    <t>Websites of public authorities (Ministry of Energy, Parliament chambers, General Secretariat of the Government, regulatory agency ANRE. Generally poor in terms of justification, impact, amendments following comments from various stakeholders</t>
  </si>
  <si>
    <t>Websites of public authorities - regulatory agency ANRE. Poor justification of impact and lack of follow-up on stakeholders' inputs</t>
  </si>
  <si>
    <t>Little ex-post monitoring, only general monitoring of market evolutions</t>
  </si>
  <si>
    <t>On November 30, 2023, the State Statistics Service announced that the balance sheet data for 2021 "will be made public after the deadline for submitting statistical and financial reports established by Law of Ukraine On the Protection of the Interests of Subjects of Reporting and Other Documents Filing During the Period of Martial Law or a State of War ends." The completeness and structure of the data for 1990-2020 does not fully meet the requirements of the amended Appendix B. In particular, there is no information on the structure of production (by type of gas, production method, including conversion from other types of fuel); gas losses during production, transmission and distribution; volumes of imports by origin; storage capacity and peak capacity (by names).</t>
  </si>
  <si>
    <r>
      <rPr>
        <u/>
        <sz val="10"/>
        <color rgb="FF1155CC"/>
        <rFont val="Arial"/>
      </rPr>
      <t xml:space="preserve">https://ukrstat.gov.ua/operativ/operativ2021/energ/En_bal/Bal_2020_ue.xls;
https://ukrstat.gov.ua/operativ/operativ2021/energ/En_bal_prod/Bal_prod_2020_ue.xls;
</t>
    </r>
    <r>
      <rPr>
        <u/>
        <sz val="10"/>
        <color rgb="FF1155CC"/>
        <rFont val="Arial"/>
      </rPr>
      <t>https://ukrstat.gov.ua/operativ/operativ2021/energ/drpeb/EBTS_2021_ua.xls</t>
    </r>
    <r>
      <rPr>
        <u/>
        <sz val="10"/>
        <color rgb="FF1155CC"/>
        <rFont val="Arial"/>
      </rPr>
      <t xml:space="preserve"> </t>
    </r>
  </si>
  <si>
    <t>On November 30, 2023, the State Statistics Service announced that the balance sheet data for 2021 "will be made public after the deadline for submitting statistical and financial reports established by Law of Ukraine On the Protection of the Interests of Subjects of Reporting and Other Documents Filing During the Period of Martial Law or a State of War ends. The comprehensiveness and structure of data for 1990-2020 does not fully meet the requirements of the amended Appendix B. In particular, there is no information on the volume and structure of energy generation by prosumers; losses during transmission and distribution; volumes and structure of installed capacity, with a distinction between new and decommissioned capacity; volumes and structure of energy storage systems</t>
  </si>
  <si>
    <t xml:space="preserve">https://www.facebook.com/Ukrstat/posts/761272055888842;
https://ukrstat.gov.ua/operativ/operativ2021/energ/En_bal/Bal_2020_ue.xls;
https://ukrstat.gov.ua/operativ/operativ2021/energ/En_bal_prod/Bal_prod_2020_ue.xls;
https://ukrstat.gov.ua/operativ/operativ2021/energ/drpeb/EBTS_2021_ua.xls </t>
  </si>
  <si>
    <t>Data for January 2022 is available on the website of the State Statistics Service only for the volumes of use and stocks. Archived data is not available. In an appeal to users posted on the website of the State Statistics Service, it was announced that the publication of statistical information would be suspended.</t>
  </si>
  <si>
    <t>https://ukrstat.gov.ua/operativ/operativ2022/energ/vmp/vmp_0122.xls
https://ukrstat.gov.ua/operativ/operativ2022/energ/zmp/zmp_0122.xls</t>
  </si>
  <si>
    <t>Data for January 2022 is available on the State Statistics Service website only for production volumes (section "Production of Industrial Products by Types"). Archived data is not available. In an appeal to users posted on the website of the State Statistics Service, it was announced that the publication of statistical information would be suspended.</t>
  </si>
  <si>
    <t xml:space="preserve">The rules for connecting all types of facilities to transmission system are defined in Sec. VI of the Code of Gas Transmission System.  The relevant rules are posted on the website of the NEURC in html format. The information was last updated on February 2, 2023. Usability is limited, as the texts of the rules do not contain direct references to the forms of documents required for connecting. </t>
  </si>
  <si>
    <r>
      <rPr>
        <u/>
        <sz val="10"/>
        <color rgb="FF1155CC"/>
        <rFont val="Arial"/>
      </rPr>
      <t>https://www.nerc.gov.ua/sferi-diyalnosti/prirodnij-gaz/priyednannya-do-merezh/priyednannya-do-gazorozpodilnoyi-sistemi</t>
    </r>
    <r>
      <rPr>
        <u/>
        <sz val="10"/>
        <color rgb="FF1155CC"/>
        <rFont val="Arial"/>
      </rPr>
      <t xml:space="preserve">  </t>
    </r>
  </si>
  <si>
    <t>The rules for connecting customers' facilities to distribution system are defined in Clause 2 of Sec. V of the Code of Gas Distribution Networks.  The relevant rules are posted on the website of the NEURC in html format. The information was last updated on February 2, 2023. Usability is limited, as the texts of the rules do not contain direct references to the forms of documents required for connecting. At the same time, not all distribution system operators provide detailed information about the procedure for connecting to the networks, including forms of the necessary documents and auxiliary services.</t>
  </si>
  <si>
    <r>
      <rPr>
        <u/>
        <sz val="10"/>
        <color rgb="FF1155CC"/>
        <rFont val="Arial"/>
      </rPr>
      <t>https://www.nerc.gov.ua/sferi-diyalnosti/prirodnij-gaz/priyednannya-do-merezh/priyednannya-do-gazorozpodilnoyi-sistemi</t>
    </r>
    <r>
      <rPr>
        <u/>
        <sz val="10"/>
        <color rgb="FF1155CC"/>
        <rFont val="Arial"/>
      </rPr>
      <t xml:space="preserve">  </t>
    </r>
  </si>
  <si>
    <t>The framework conditions defining the rights and obligations of all GTS users are given in the GTS Code, the specific conditions of contracts for transportation / storage / gas injection into UGSs can be found on the websites of the NEURC, JSC Ukrtransgaz and GTS Operator of Ukraine LLC</t>
  </si>
  <si>
    <r>
      <rPr>
        <u/>
        <sz val="10"/>
        <color rgb="FF1155CC"/>
        <rFont val="Arial"/>
      </rPr>
      <t xml:space="preserve">https://utg.ua/utg/psg/poslugi.html, 
</t>
    </r>
    <r>
      <rPr>
        <u/>
        <sz val="10"/>
        <color rgb="FF1155CC"/>
        <rFont val="Arial"/>
      </rPr>
      <t>https://tsoua.com/kliyentam/yak-staty-kliyentom/dogovir/</t>
    </r>
  </si>
  <si>
    <t>The general mechanism for the allocation of GTS capacity is given in Section IX of the GTS Code, a template form of allocation of firm and Interruptible capacity is available on the website of PJSC Ukrtransgaz (Appendix 1 to the standard gas transportation contract)</t>
  </si>
  <si>
    <r>
      <rPr>
        <u/>
        <sz val="10"/>
        <color rgb="FF1155CC"/>
        <rFont val="Arial"/>
      </rPr>
      <t xml:space="preserve">https://utg.ua/utg/psg/poslugi.html, 
</t>
    </r>
    <r>
      <rPr>
        <u/>
        <sz val="10"/>
        <color rgb="FF1155CC"/>
        <rFont val="Arial"/>
      </rPr>
      <t>https://tsoua.com/kliyentam/yak-staty-kliyentom/dogovir/</t>
    </r>
  </si>
  <si>
    <t>The rules for congestion management are defined in Section XV of the GTS Code</t>
  </si>
  <si>
    <r>
      <rPr>
        <u/>
        <sz val="10"/>
        <color rgb="FF1155CC"/>
        <rFont val="Arial"/>
      </rPr>
      <t xml:space="preserve">https://utg.ua/utg/psg/poslugi.html; </t>
    </r>
    <r>
      <rPr>
        <u/>
        <sz val="10"/>
        <color rgb="FF1155CC"/>
        <rFont val="Arial"/>
      </rPr>
      <t xml:space="preserve">
https://tsoua.com/kliyentam/yak-staty-kliyentom/dogovir</t>
    </r>
    <r>
      <rPr>
        <u/>
        <sz val="10"/>
        <color rgb="FF1155CC"/>
        <rFont val="Arial"/>
      </rPr>
      <t>/</t>
    </r>
  </si>
  <si>
    <t>Information is provided on the website of GTS Operator of Ukraine LLC</t>
  </si>
  <si>
    <t>https://tsoua.com/prozorist/vilni-potuzhnosti/
https://tsoua.com/kliyentam/zamovlennya-poslug/rozpodil-potuzhnosti-na-vnutrishnih-tochkah/</t>
  </si>
  <si>
    <t>The aggregated information in the .xlsx format on the results of  within-day, day-ahead, montly yearly capacity allocation auctions is available. The results of the auctions for the allocation of quarterly and annual capacity on a firm and interruptible basis at the transborder interconnection points are also given.</t>
  </si>
  <si>
    <t>https://tsoua.com/kliyentam/zamovlennya-poslug/bronyuvannya-potuzhnostei/rezultaty-aukczioniv/</t>
  </si>
  <si>
    <t>The list of physical entry/exit points of the GTS linked to the virtual entry/exit point is temporarily unavailable without any justification. The amount of technical capacity of internal entry and exit points is available for the 2020-2023 gas years. Information on the capacity of entry/exit points to/from the GTS on interconnections - for the 2019-2024 gas years. Information on technical, contracted and available flow capacity is available on GTS Operator's transparency platform, which is working in test mode</t>
  </si>
  <si>
    <t>https://tsoua.com/gts-infrastruktura/mozhlyvosti-gts/tochky-ta-potuzhnosti/; https://tsoua.com/prozorist/vilni-potuzhnosti/; https://tsoua.com/prozorist/test-platformy/</t>
  </si>
  <si>
    <t>The Operator of UGSs has closed access to its analytical panel and interactive map of the GTS of Ukraine, although aggregated information is available on the GIE platform. The basis for the closure of information is clause 1 of Resolution of the NEURC dated March 26, 2022 No. 349 (as amended by Resolution of the NEURC dated April 20, 2022 No. 384)</t>
  </si>
  <si>
    <r>
      <rPr>
        <u/>
        <sz val="10"/>
        <color rgb="FF1155CC"/>
        <rFont val="Arial"/>
      </rPr>
      <t>https://utg.ua/utg/business-info/analitychni-paneli.html</t>
    </r>
    <r>
      <rPr>
        <u/>
        <sz val="10"/>
        <color rgb="FF1155CC"/>
        <rFont val="Arial"/>
      </rPr>
      <t xml:space="preserve">;
</t>
    </r>
    <r>
      <rPr>
        <u/>
        <sz val="10"/>
        <color rgb="FF1155CC"/>
        <rFont val="Arial"/>
      </rPr>
      <t>https://agsi.gie.eu/</t>
    </r>
    <r>
      <rPr>
        <u/>
        <sz val="10"/>
        <color rgb="FF1155CC"/>
        <rFont val="Arial"/>
      </rPr>
      <t xml:space="preserve"> </t>
    </r>
  </si>
  <si>
    <t>No relevant information was found on the website of GTS Operator of Ukraine LLC</t>
  </si>
  <si>
    <t>Calculators of the amount of daily imbalance and payment for it, the procedure for creating a balancing group and the method of calculating the fee for balancing neutrality are available.</t>
  </si>
  <si>
    <r>
      <rPr>
        <u/>
        <sz val="10"/>
        <color rgb="FF1155CC"/>
        <rFont val="Arial"/>
      </rPr>
      <t xml:space="preserve">https://tsoua.com/kliyentam/zamovlennya-poslug/dobovyi-nebalans/; https://tsoua.com/kliyentam/zamovlennya-poslug/balansuyucha-grupa/; </t>
    </r>
    <r>
      <rPr>
        <u/>
        <sz val="10"/>
        <color rgb="FF1155CC"/>
        <rFont val="Arial"/>
      </rPr>
      <t>https://tsoua.com/kliyentam/zamovlennya-poslug/nejtralnist-balansuvannya/</t>
    </r>
  </si>
  <si>
    <t>Available information on system balancing, purchased balancing services and expenses incurred in 2020. Ex-ante and ex-post supply and demand data could not be found.</t>
  </si>
  <si>
    <t>https://tsoua.com/prozorist/balansuuchi-dii/</t>
  </si>
  <si>
    <t>The information is "temporarily unavailable", although a year ago it was provided in .pdf and .xlsx formats on the website of GTS Operator of Ukraine LLC, with the exception of "information on the locations of planned repair and restoration works and the process of carrying out such works in real time", which is prohibited for publication by the amendments to Resolution of the NEURC dated March 26, 2022 No. 349, introduced by Resolution of the NEURC dated April 20, 2022 No. 384</t>
  </si>
  <si>
    <t xml:space="preserve">https://tsoua.com/gts-infrastruktura/grafik-remontnyh-robit/ </t>
  </si>
  <si>
    <t>Detailed gas quality data on internal routes (GTS entry/exit points), previously published on GTS Operator's website, is temporarily unavailable without explanation, although quality information (calorific value and Wobbe number) for cross-border points is available on the ENTSO-G platform on a daily basis. Pressure requirements (in case of connection) are defined in the GTS Code (paragraph 4, clause 2, part 1 of Section IV and clause 3, part 1 of Section VI)</t>
  </si>
  <si>
    <t>https://tsoua.com/prozorist/yakist-gazu/
https://transparency.entsog.eu/
https://zakon.rada.gov.ua/laws/show/z1378-15#Text</t>
  </si>
  <si>
    <t>Connection to the transmission system is carried out in accordance with Resolution of the NEURC dated March 14, 2018 No. 309 (as well as the procedure of temporary connection approved by Resolution of the NEURC dated March 26, 2022 No. 352). The website of NPC Ukrenergo contains a special section "Access to Networks", which contains a concise description of the rules, as well as access to the Single Window system, where applicants can submit filled in documents online. Until February 24, 2022, the following were available to users: the connection cost calculator and the connection card. As of the date of the assessment, individual pages of the Single Window are inaccessible due to the ban on the publication of information that may allow "identifying critical infrastructure facilities or creating an idea of the potential of the facility in the energy system of Ukraine" (amendments to Resolution of the NEURC dated March 26, 2022 No. 349, introduced by Resolution of the NEURC dated April 20, 2022 No. 384)</t>
  </si>
  <si>
    <r>
      <rPr>
        <u/>
        <sz val="10"/>
        <color rgb="FF1155CC"/>
        <rFont val="Arial"/>
      </rPr>
      <t xml:space="preserve"> </t>
    </r>
    <r>
      <rPr>
        <u/>
        <sz val="10"/>
        <color rgb="FF1155CC"/>
        <rFont val="Arial"/>
      </rPr>
      <t>https://ua.energy/peredacha-i-dyspetcheryzatsiya/pryyednyannya/</t>
    </r>
    <r>
      <rPr>
        <u/>
        <sz val="10"/>
        <color rgb="FF1155CC"/>
        <rFont val="Arial"/>
      </rPr>
      <t xml:space="preserve">  </t>
    </r>
  </si>
  <si>
    <r>
      <rPr>
        <u/>
        <sz val="10"/>
        <color rgb="FF1155CC"/>
        <rFont val="Arial"/>
      </rPr>
      <t>https://www.nerc.gov.ua/acts/pro-zatverdzhennya-poryadku-timchasovogo-priyednannya-elektroustanovok-do-sistemi-rozpodilu-u-period-diyi-v-ukrayini-voyennogo-stanu</t>
    </r>
    <r>
      <rPr>
        <sz val="10"/>
        <color rgb="FF000000"/>
        <rFont val="Arial"/>
      </rPr>
      <t xml:space="preserve"> </t>
    </r>
  </si>
  <si>
    <t>The website of NPC Ukrenergo contains detailed information on the regulatory framework for the operation of the electricity market, incl. references to transmission system codes, commercial electricity metering, market rules, day-ahead and intraday market rules, and various types of standard electricity transmission contracts</t>
  </si>
  <si>
    <t>https://ua.energy/uchasnikam_rinku/normatyvno-pravova-baza-funktsionuvannya-novoyi-modeli-rynku-elektroenergiyi-ukrayiny/#1574171356793-97d3b1e8-4860</t>
  </si>
  <si>
    <t>Balancing rules are defined in the Transmission System Code and the Market Rules, which are referenced on the website of NPC Ukrenergo.</t>
  </si>
  <si>
    <r>
      <rPr>
        <u/>
        <sz val="10"/>
        <color rgb="FF1155CC"/>
        <rFont val="Arial"/>
      </rPr>
      <t>https://ua.energy/uchasnikam_rinku/normatyvno-pravova-baza-funktsionuvannya-novoyi-modeli-rynku-elektroenergiyi-ukrayiny/#1574171356793-97d3b1e8-4860</t>
    </r>
    <r>
      <rPr>
        <u/>
        <sz val="10"/>
        <color rgb="FF1155CC"/>
        <rFont val="Arial"/>
      </rPr>
      <t xml:space="preserve"> </t>
    </r>
  </si>
  <si>
    <t>On the website of NPC Ukrenergo, there is only information about the conditions of access to the transborder capacity of interconnectors, in particular, about auctions for its allocation</t>
  </si>
  <si>
    <r>
      <rPr>
        <u/>
        <sz val="10"/>
        <color rgb="FF1155CC"/>
        <rFont val="Arial"/>
      </rPr>
      <t>https://ua.energy/vidpovidno-do-pravyl-rynku/
https://ua.energy/uchasnikam_rinku/auktsiony/</t>
    </r>
    <r>
      <rPr>
        <u/>
        <sz val="10"/>
        <color rgb="FF1155CC"/>
        <rFont val="Arial"/>
      </rPr>
      <t xml:space="preserve">
https://zakon.rada.gov.ua/laws/show/v0763874-20#Text </t>
    </r>
  </si>
  <si>
    <t>The information was available, accessible and regularly (hourly) updated until February 26, 2022 on the website of the ENTSO-E platform in the "Load" section. The transfer of data was suspended in view of the ban on the publication of information that may allow "identifying critical infrastructure facilities or creating an idea of the potential of the facility in the energy system of Ukraine" (amendments to Resolution of the NEURC Dated March 29, 20222 No. 349, introduced by Resolution of the NEURC dated April 20, 2022 No. 384)</t>
  </si>
  <si>
    <t xml:space="preserve">https://transparency.entsoe.eu/load-domain/r2/totalLoadR2/show </t>
  </si>
  <si>
    <t>On the website of the ENTSO-E platform, this information is not available in the Outages section, only information about the availability and actual use of generating capacity and electricity consumping installations capable of regulation was available on the website of NPC Ukrenergo until February 24, 2022. As of the date of the evaluation, the publication of data has been suspended, as it allows "identifying critical infrastructure facilities or creating an idea of the potential of the facility in the energy system of Ukraine" (amendments to Resolution of the NEURC dated March 26, 2022 No. 349, introduced by Resolution of the NEURC dated April 20, 2022 No. 384)</t>
  </si>
  <si>
    <r>
      <rPr>
        <u/>
        <sz val="10"/>
        <color rgb="FF1155CC"/>
        <rFont val="Arial"/>
      </rPr>
      <t xml:space="preserve">https://transparency.entsoe.eu/load-domain/r2/totalLoadR2/show
</t>
    </r>
    <r>
      <rPr>
        <u/>
        <sz val="10"/>
        <color rgb="FF1155CC"/>
        <rFont val="Arial"/>
      </rPr>
      <t>https://ua.energy/uchasnikam_rinku/vidpovidno-do-polozhen-zakonu-ukrayiny-pro-rynok-elektrychnoyi-energiyi/</t>
    </r>
    <r>
      <rPr>
        <u/>
        <sz val="10"/>
        <color rgb="FF1155CC"/>
        <rFont val="Arial"/>
      </rPr>
      <t xml:space="preserve"> </t>
    </r>
  </si>
  <si>
    <t>There is no corresponding data on the website of the ENTSO-E platform in the Load - Forecast MarginYear-ahead section</t>
  </si>
  <si>
    <t>https://transparency.entsoe.eu/load-domain/r2/totalLoadR2/show</t>
  </si>
  <si>
    <t>Until February 24, 2022, the information was available in its entirety</t>
  </si>
  <si>
    <t>https://ua.energy/uchasnikam_rinku/vidpovidno-do-polozhen-zakonu-ukrayiny-pro-rynok-elektrychnoyi-energiyi/</t>
  </si>
  <si>
    <t>Although a year ago the information was submitted in an aggregated form with a delay in publication, now there is no access to it.</t>
  </si>
  <si>
    <t>Until  February 24, 2022, this information was available on the website of the ENTSO-E platform in the Forecasted Transfer Capacities section in a day / week / month format for individual interstate crossings</t>
  </si>
  <si>
    <t>Relevant data on the website of the ENTSO-E platform in the "Congestion management" section are absent</t>
  </si>
  <si>
    <t xml:space="preserve">https://transparency.entsoe.eu/congestion-management/r2/countertrading/show </t>
  </si>
  <si>
    <t>There corresponding data was absent on the website of the ENTSO-E platform in the "Generation / forecasts" section even before February 24, 2022, although until this date NPC Ukrenergo published on its website a generalized forecast demand, as well as a forecast of energy production from renewable sources (clause 1 (d) of Article 14 of Regulation (EU) No. 543/2013))</t>
  </si>
  <si>
    <r>
      <rPr>
        <u/>
        <sz val="10"/>
        <color rgb="FF1155CC"/>
        <rFont val="Arial"/>
      </rPr>
      <t>https://transparency.entsoe.eu/generation/r2/dayAheadAggregatedGeneration/show</t>
    </r>
    <r>
      <rPr>
        <u/>
        <sz val="10"/>
        <color rgb="FF1155CC"/>
        <rFont val="Arial"/>
      </rPr>
      <t xml:space="preserve">;
</t>
    </r>
    <r>
      <rPr>
        <u/>
        <sz val="10"/>
        <color rgb="FF1155CC"/>
        <rFont val="Arial"/>
      </rPr>
      <t>https://ua.energy/uchasnikam_rinku/vidpovidno-do-polozhen-zakonu-ukrayiny-pro-rynok-elektrychnoyi-energiyi/</t>
    </r>
    <r>
      <rPr>
        <u/>
        <sz val="10"/>
        <color rgb="FF1155CC"/>
        <rFont val="Arial"/>
      </rPr>
      <t xml:space="preserve">;
</t>
    </r>
    <r>
      <rPr>
        <u/>
        <sz val="10"/>
        <color rgb="FF1155CC"/>
        <rFont val="Arial"/>
      </rPr>
      <t>https://ua.energy/peredacha-i-dyspetcheryzatsiya/dyspetcherska-informatsiya/prognoz-vyrobnytstva-vde/</t>
    </r>
    <r>
      <rPr>
        <u/>
        <sz val="10"/>
        <color rgb="FF1155CC"/>
        <rFont val="Arial"/>
      </rPr>
      <t xml:space="preserve"> </t>
    </r>
  </si>
  <si>
    <t xml:space="preserve">Although a year ago, information on aggregated actual demand was published on the website of NPC Ukrenergo (with a delay in publication), now there is no access to it. Before February 24, 2022, the company also submitted "Hourly power balance of IPS of Ukraine" dataset to the data.gov.ua platform </t>
  </si>
  <si>
    <r>
      <rPr>
        <u/>
        <sz val="10"/>
        <color rgb="FF1155CC"/>
        <rFont val="Arial"/>
      </rPr>
      <t>https://data.gov.ua/dataset/31199018-e15e-4e87-bf5e-2a4293151f5c/resource/6e1a3146-c0f3-414f-85e6-0f6b04101abb</t>
    </r>
    <r>
      <rPr>
        <u/>
        <sz val="10"/>
        <color rgb="FF1155CC"/>
        <rFont val="Arial"/>
      </rPr>
      <t xml:space="preserve"> , </t>
    </r>
    <r>
      <rPr>
        <u/>
        <sz val="10"/>
        <color rgb="FF1155CC"/>
        <rFont val="Arial"/>
      </rPr>
      <t>https://ua.energy/uchasnikam_rinku/vidpovidno-do-polozhen-zakonu-ukrayiny-pro-rynok-elektrychnoyi-energiyi/</t>
    </r>
  </si>
  <si>
    <t>On the website of NPC Ukrenergo, there is information about limit prices on the balancing market, actual prices of imbalances and regular reports on the results of the balancing market</t>
  </si>
  <si>
    <t xml:space="preserve">https://ua.energy/uchasnikam_rinku/rezultaty-balansuyuchogo-rynku-2/#1590479495940-174989ce-bac9 </t>
  </si>
  <si>
    <t>The compliance program is available on the website of the GTS Operator of Ukraine LLC. The first report on its implementation should have been submitted by March 1, 2022, however, as of the date of the assessment, it is not available.</t>
  </si>
  <si>
    <t>https://tsoua.com/prozorist/programa-vidpovidnosti/</t>
  </si>
  <si>
    <t>Until February 24, 2022, the information was published in scanned form. As of the evaluation date, programs and reports for previous years are not available on the websites of most operators.</t>
  </si>
  <si>
    <t>The compliance program was published on the website of NPC Ukrenergo on August 30, 2022. The first annual report on its implementation, which was to be submitted by March 1, 2022, was not made public because of the ban on the publication of compliance programs and reports on their implementation by distribution system operators (subclause 5 of clause 1 of Resolution of the NEURC dated March 26, 2022 No. 349 with changes introduced by Resolution of the NEURC of April 20, 2022 No. 384)</t>
  </si>
  <si>
    <t>https://ua.energy/pro_kompaniyu/compliance/programa-vidpovidnosti/</t>
  </si>
  <si>
    <t>By February 24, 2022, compliance programs and reports on their implementation were published by most operators. As of April 2022, access to the information was closed (subclause 5 of clause 1 of Resolution of the NEURC dated March 26, 2022 No. 349, as amended by Resolution of the NEURC dated April 20, 2022 No. 384).</t>
  </si>
  <si>
    <t>Before February 24, 2022, the development plan and the report on its implementation were published on the operator's website in scanned form. As of the assessment date, the information is "temporarily unavailable" because it "may identify critical infrastructure facilities or provide insight into the facility's potential."</t>
  </si>
  <si>
    <t xml:space="preserve">https://tsoua.com/prozorist/vykonannya-planu-rozvytku-gts/ </t>
  </si>
  <si>
    <t>Before February 24, 2022, the information was published in the form of unstructured data. As of the evaluation date, there are no corresponding pages on the websites of the DSOs</t>
  </si>
  <si>
    <t>The first reporting on the implementation of the Transmission System Development Plan for 2020-2029 was supposed to take place in 2022. In previous years, development plans were not approved by the regulator, so there were no reports. However, the report and the plan for 2022-2031 were not made public because of a direct ban on the publication of development plans and reports on their implementation by distribution system operators (subclause 5 of clause 1 of Resolution of the NEURC dated March 26, 2022 No. 349 as amended by Resolution of the NEURC dated April 20, 2022 No. 384).</t>
  </si>
  <si>
    <t>https://ua.energy/wp-content/uploads/2020/04/Plan-rozvytku-systemy-peredachi-na-2020-2029-roku.pdf 
 https://ua.energy/wp-content/uploads/2021/01/Plan-rozvytku-systemy-peredachi-na-2021-2030-roky.pdf</t>
  </si>
  <si>
    <t>By February 24, 2022, almost all of the information was published in scanned form or .pdf format. As of the assessment date, the reports and updated plans were not made public because of the implementation of a direct ban (subclause 5 of clause 1 of Resolution of the NEURC dated March 26, 2022 No. 349 as amended by Resolution of the NEURC dated April 20, 2022 No. 384).</t>
  </si>
  <si>
    <t>Calculation methods are given on the website of the regulator, as well as TSO and UGS operator in the form of calculators</t>
  </si>
  <si>
    <t>https://www.nerc.gov.ua/sferi-diyalnosti/prirodnij-gaz/tarifi-dlya-pidpriyemstv-naftogazovoyi-sferi;
https://tsoua.com/kliyentam/zamovlennya-poslug/oplata/; 
https://tsoua.com/kliyentam/zamovlennya-poslug/nejtralnist-balansuvannya/; 
https://tsoua.com/kliyentam/pryednannia-prypynennia-vidnovlennia/; https://utg.ua/utg/psg/potuzhnosti.html</t>
  </si>
  <si>
    <t>Information about tariffs is available on the regulator's and TSO and DSOs websites, but it is not available for previous periods.</t>
  </si>
  <si>
    <t>https://www.nerc.gov.ua/sferi-diyalnosti/prirodnij-gaz/tarifi-dlya-pidpriyemstv-naftogazovoyi-sferi</t>
  </si>
  <si>
    <t>There are no online tools</t>
  </si>
  <si>
    <t>Information about the methods is available on the regulator's website only in the form of individual resolutions in html format</t>
  </si>
  <si>
    <r>
      <rPr>
        <sz val="10"/>
        <rFont val="Arial"/>
      </rPr>
      <t xml:space="preserve">Наприклад: </t>
    </r>
    <r>
      <rPr>
        <u/>
        <sz val="10"/>
        <color rgb="FF1155CC"/>
        <rFont val="Arial"/>
      </rPr>
      <t>www.nerc.gov.ua/acts/pro-zatverdzhennya-metodiki-viznachennya-maksimalnoyi-granichnoyi-plati-za-poslugi-z-rozpodilu-malimi-sistemami-rozpodilu-ta-zmin-do-deyakih-postanov-nkrekp</t>
    </r>
    <r>
      <rPr>
        <sz val="10"/>
        <rFont val="Arial"/>
      </rPr>
      <t xml:space="preserve">;
</t>
    </r>
    <r>
      <rPr>
        <u/>
        <sz val="10"/>
        <color rgb="FF1155CC"/>
        <rFont val="Arial"/>
      </rPr>
      <t>https://www.nerc.gov.ua/acts/pro-zatverdzhennya-metodiki-poryadku-formuvannya-plati-za-priednannya-do-sistemi-peredachi-ta-sistemi-rozpodilu?id=37446</t>
    </r>
    <r>
      <rPr>
        <sz val="10"/>
        <rFont val="Arial"/>
      </rPr>
      <t xml:space="preserve"> </t>
    </r>
  </si>
  <si>
    <t>The information required from TSO is available and accessible in its entirety. 
Information by the DSOs: On the relevant pages of the websites, distribution system operators provide information that "Page is under development" or refer to the Procedure for Temporary Connection of Electrical Installations to the Distribution System During the Period of Martial Law in Ukraine approved by Resolution of the NEURC dated March 26, 2022 No. 352. The resolution does not provide for the publication of information on the actual cost of connecting to the system and providing services by operators</t>
  </si>
  <si>
    <t>https://ua.energy/uchasnikam_rinku/rezultaty-balansuyuchogo-rynku-2/</t>
  </si>
  <si>
    <t>There is no calculator on the operator's website</t>
  </si>
  <si>
    <t>The register of market participants is published by the regulator. The Ukrainian register generally contains all the information contained in the similar ACER register (with the exception of the "Address" column), however, certain columns of the Ukrainian register are left empty during martial law (for example, the postal code). The registration process has only just begun, so as of the evaluation date (November 8), the number of participants according to the register is 33, which is definitely less than the number of participants of the wholesale energy markets that must be registered. That is why the completness score is reduced. 
There are no versions of the registry for previous periods, therefore the score for frequency was reduced.</t>
  </si>
  <si>
    <r>
      <rPr>
        <u/>
        <sz val="10"/>
        <color rgb="FF1155CC"/>
        <rFont val="Arial"/>
      </rPr>
      <t>https://www.nerc.gov.ua/dobrochesnist-ta-prozorist-remit/reyestr-uchasnikiv-optovogo-energetichnogo-rinku</t>
    </r>
    <r>
      <rPr>
        <u/>
        <sz val="10"/>
        <color rgb="FF1155CC"/>
        <rFont val="Arial"/>
      </rPr>
      <t xml:space="preserve"> 
</t>
    </r>
    <r>
      <rPr>
        <u/>
        <sz val="10"/>
        <color rgb="FF1155CC"/>
        <rFont val="Arial"/>
      </rPr>
      <t>https://www.acer-remit.eu/portal/european-register#austria</t>
    </r>
    <r>
      <rPr>
        <u/>
        <sz val="10"/>
        <color rgb="FF1155CC"/>
        <rFont val="Arial"/>
      </rPr>
      <t xml:space="preserve"> </t>
    </r>
  </si>
  <si>
    <r>
      <rPr>
        <u/>
        <sz val="10"/>
        <color rgb="FF1155CC"/>
        <rFont val="Arial"/>
      </rPr>
      <t>https://www.nerc.gov.ua/dobrochesnist-ta-prozorist-remit/reyestr-uchasnikiv-optovogo-energetichnogo-rinku</t>
    </r>
    <r>
      <rPr>
        <u/>
        <sz val="10"/>
        <color rgb="FF1155CC"/>
        <rFont val="Arial"/>
      </rPr>
      <t xml:space="preserve"> 
</t>
    </r>
    <r>
      <rPr>
        <u/>
        <sz val="10"/>
        <color rgb="FF1155CC"/>
        <rFont val="Arial"/>
      </rPr>
      <t>https://www.acer-remit.eu/portal/european-register#austria</t>
    </r>
    <r>
      <rPr>
        <u/>
        <sz val="10"/>
        <color rgb="FF1155CC"/>
        <rFont val="Arial"/>
      </rPr>
      <t xml:space="preserve"> </t>
    </r>
  </si>
  <si>
    <t>The procedure for holding auctions for the distribution of support quotas was approved by Resolution of the CMU of December 27, 2019 No. 1175 On Introducing Competitive Conditions for Stimulating the Production of Electricity from Alternative Energy Sources. 
The schedule of auctions, the type and size of part of the annual support quota for individual alternative energy sources are to be established by individual Decision of the Cabinet of Ministers of Ukraine, which is to be published on the official websites of the Cabinet of Ministers of Ukraine, the authorized body and the guaranteed buyer no later than ten working days from the day of its adoption.</t>
  </si>
  <si>
    <t>https://zakon.rada.gov.ua/laws/show/1175-2019-%D0%BF/conv#n12</t>
  </si>
  <si>
    <t xml:space="preserve">
The last document that contains information on the total number of supplier switches is the Bulletin for the 2021 annual report of the NEURC. Because of this, the relevance and frequency score is 0, as previous annual reports are not available. There is no information on the average switch duration indicator, therefore, the completness score is reduced. 
In the quarterly reports on monitoring the natural gas market, there is no information about the switch of supplier by consumers.</t>
  </si>
  <si>
    <t>https://www.nerc.gov.ua/storage/app/sites/1/Docs/Byuleten_do_richnogo_zvitu/byuleten_do_richnogo_zvitu_nkrekp-2021.pdf</t>
  </si>
  <si>
    <t>Information on the total number of supplier switches is available only in the Bulletin for the 2021 annual report of the NEURC. Because of this, the relevance and frequency score is 0, as previous annual reports are not available. Information on the average change duration indicator is missing, therefore the completness score is reduced. There is no quarterly reports on monitoring of the retail market.</t>
  </si>
  <si>
    <t xml:space="preserve">https://www.nerc.gov.ua/storage/app/sites/1/Docs/Byuleten_do_richnogo_zvitu/byuleten_do_richnogo_zvitu_nkrekp-2021.pdf
</t>
  </si>
  <si>
    <t>In the quarterly reports on the monitoring of the natural gas market, there is only some information about competition in the natural gas retail market (market shares of the two largest groups of companies and all other companies, the number of suppliers). According to the Instructions for Monitoring Oil and Gas Markets (Resolution of the NEURC No. 615 dated April 22, 2019), monitoring results must be made public no later than one month after the end of the monitoring period, which is why relevance score is 0. The Bulletin to the annual report of the NEURC for 2021 contains information on HHI in the wholesale market and CR3 indicator for the retail market. There is also information on the number of active suppliers.</t>
  </si>
  <si>
    <t>https://www.nerc.gov.ua/data/filearch/Catalog3/Richnyi_zvit_NKREKP_2020.pdf
https://www.nerc.gov.ua/?news=12016</t>
  </si>
  <si>
    <t>There is no information about competition in the wholesale market in the Bulletin for the annual report of the NEURC. 
Data on competition were available in the quarterly reports based on the results of the electricity market monitoring, but these reports are no longer published, reports for previous periods have become unavailable. No data on competition were provided within the framework of operational monitoring of the electricity market. Despite the availability of some information on competition in the retail market in Bulletinto the Annual Report, this information is not provided in full, if compared to EU best practices.</t>
  </si>
  <si>
    <t>https://www.nerc.gov.ua/?id=64724
https://www.nerc.gov.ua/data/filearch/Catalog3/Richnyi_zvit_NKREKP_2020.pdf 
https://www.nerc.gov.ua/?news=12053</t>
  </si>
  <si>
    <t>Annual data are not available. The available data refer to another reporting period - six months, which are included in the assessment as a separate indicator. Outdated (until 2020 inclusive) annual data for separate periods are available on the Eurostat website.</t>
  </si>
  <si>
    <r>
      <rPr>
        <u/>
        <sz val="10"/>
        <color rgb="FF1155CC"/>
        <rFont val="Arial"/>
      </rPr>
      <t>https://ec.europa.eu/eurostat/databrowser/view/nrg_pc_202_c/default/table?lang=en</t>
    </r>
    <r>
      <rPr>
        <u/>
        <sz val="10"/>
        <color rgb="FF1155CC"/>
        <rFont val="Arial"/>
      </rPr>
      <t xml:space="preserve"> </t>
    </r>
  </si>
  <si>
    <t>There is no information for the last four reporting periods (according to the Statistical Observations Plan of the State Statistics Service, information for the first half of 2023 should have been made public in September 2023). The "without any taxes" category is missing in the available statistical reports.</t>
  </si>
  <si>
    <t>http://www.ukrstat.gov.ua/operativ/operativ2018/energ/ser_cin_gas/ser_cin_gas_u/arh_sc_gaz2018_u.htm</t>
  </si>
  <si>
    <t>Annual data are not available. The available data refer to another reporting period - six months, which are included in the assessment as a separate indicator.</t>
  </si>
  <si>
    <t>https://ukrstat.gov.ua/operativ/operativ2018/energ/ser_cin_el_energ/ser_cin_el_energ_u/arh_sc_elen2018_u.htm</t>
  </si>
  <si>
    <t xml:space="preserve">
There is a large price differences among different categories of consumers (for households/heat producers/budget institutions/DSOs/electricity producers) without appropriate calculation methods.</t>
  </si>
  <si>
    <r>
      <rPr>
        <u/>
        <sz val="10"/>
        <color rgb="FF1155CC"/>
        <rFont val="Arial"/>
      </rPr>
      <t>https://zakon.rada.gov.ua/laws/show/2479-20#Text</t>
    </r>
    <r>
      <rPr>
        <u/>
        <sz val="10"/>
        <color rgb="FF1155CC"/>
        <rFont val="Arial"/>
      </rPr>
      <t xml:space="preserve">
https://zakon.rada.gov.ua/laws/show/222-2022-%D0%BF#Tex</t>
    </r>
    <r>
      <rPr>
        <u/>
        <sz val="10"/>
        <color rgb="FF1155CC"/>
        <rFont val="Arial"/>
      </rPr>
      <t xml:space="preserve">t 
</t>
    </r>
    <r>
      <rPr>
        <u/>
        <sz val="10"/>
        <color rgb="FF1155CC"/>
        <rFont val="Arial"/>
      </rPr>
      <t>https://zakon.rada.gov.ua/laws/show/812-2022-%D0%BF#n38</t>
    </r>
    <r>
      <rPr>
        <u/>
        <sz val="10"/>
        <color rgb="FF1155CC"/>
        <rFont val="Arial"/>
      </rPr>
      <t xml:space="preserve"> </t>
    </r>
  </si>
  <si>
    <t>There are no methods for calculating prices for PSO for the househols. There is no method for determining the values of inter-segment pricecaps in the wholesale market (DAM, IDM, BM). At the same time, on September 27, 2022, the NEURC adopted a resolution which approved the Methodology for determining significant price fluctuations and establishing pricecaps for DAM, IDM and BM.</t>
  </si>
  <si>
    <t>https://zakon.rada.gov.ua/laws/show/483-2019-%D0%BF#Text
https://zakon.rada.gov.ua/laws/show/859-2021-%D0%BF#Text
https://www.nerc.gov.ua/?id=35077
https://zakon.rada.gov.ua/rada/show/v1221874-22/sp:max50:nav7:font2#Text</t>
  </si>
  <si>
    <t xml:space="preserve">The UEEX generally publishes stock quotes. Gas trading was not conducted on other licensed exchanges
</t>
  </si>
  <si>
    <r>
      <rPr>
        <u/>
        <sz val="10"/>
        <color rgb="FF1155CC"/>
        <rFont val="Arial"/>
      </rPr>
      <t>https://www.ueex.com.ua/exchange-quotations/natural-gas/medium-and-long-term-market/</t>
    </r>
    <r>
      <rPr>
        <u/>
        <sz val="10"/>
        <color rgb="FF1155CC"/>
        <rFont val="Arial"/>
      </rPr>
      <t xml:space="preserve"> </t>
    </r>
    <r>
      <rPr>
        <u/>
        <sz val="10"/>
        <color rgb="FF000000"/>
        <rFont val="Arial"/>
      </rPr>
      <t xml:space="preserve">
</t>
    </r>
    <r>
      <rPr>
        <u/>
        <sz val="10"/>
        <color rgb="FF1155CC"/>
        <rFont val="Arial"/>
      </rPr>
      <t>https://commodity.uicegroup.com/blog</t>
    </r>
    <r>
      <rPr>
        <u/>
        <sz val="10"/>
        <color rgb="FF000000"/>
        <rFont val="Arial"/>
      </rPr>
      <t xml:space="preserve"> 
</t>
    </r>
    <r>
      <rPr>
        <u/>
        <sz val="10"/>
        <color rgb="FF1155CC"/>
        <rFont val="Arial"/>
      </rPr>
      <t>https://www.naftogaztrading.com.ua/news/naftogaz</t>
    </r>
    <r>
      <rPr>
        <u/>
        <sz val="10"/>
        <color rgb="FF1155CC"/>
        <rFont val="Arial"/>
      </rPr>
      <t xml:space="preserve"> 
</t>
    </r>
    <r>
      <rPr>
        <u/>
        <sz val="10"/>
        <color rgb="FF1155CC"/>
        <rFont val="Arial"/>
      </rPr>
      <t>https://www.ueex.com.ua/exchange-quotations/natural-gas/short-term-market-tso/daily-market/</t>
    </r>
    <r>
      <rPr>
        <u/>
        <sz val="10"/>
        <color rgb="FF1155CC"/>
        <rFont val="Arial"/>
      </rPr>
      <t xml:space="preserve"> </t>
    </r>
  </si>
  <si>
    <t>Hourly information is available for a chosen market segment (DAM or IDM) and date</t>
  </si>
  <si>
    <t>https://www.oree.com.ua/index.php/pricectr</t>
  </si>
  <si>
    <t>Before the war: Monitoring results in the form of quarterly reports were available for 2018-2020, as well as for I-III quarters of 2021. Format - report with graphics in pdf format 
During martial law: From 2023, monitoring reports were made public again (reports for the first two quarters of 2023 are available). Reports for previous periods are not yet available. In addition, according to the Oil and Gas Market Monitoring Instructions (Resolution of the NEPURC No. 615 of April 22, 2019), monitoring results must be made public no later than one month after the end of the monitoring period, which is why the relevance score is 0.</t>
  </si>
  <si>
    <r>
      <rPr>
        <sz val="10"/>
        <rFont val="Arial"/>
      </rPr>
      <t xml:space="preserve">
</t>
    </r>
    <r>
      <rPr>
        <u/>
        <sz val="10"/>
        <color rgb="FF1155CC"/>
        <rFont val="Arial"/>
      </rPr>
      <t>https://zakon.rada.gov.ua/rada/show/v0615874-19/sp:max50:nav7:font2#Text</t>
    </r>
    <r>
      <rPr>
        <sz val="10"/>
        <rFont val="Arial"/>
      </rPr>
      <t xml:space="preserve"> 
</t>
    </r>
    <r>
      <rPr>
        <u/>
        <sz val="10"/>
        <color rgb="FF1155CC"/>
        <rFont val="Arial"/>
      </rPr>
      <t>https://www.nerc.gov.ua/monitoring-rinku-prirodnogo-gazu/rezultati-monitoringu-rinku-prirodnogo-gazu</t>
    </r>
    <r>
      <rPr>
        <sz val="10"/>
        <rFont val="Arial"/>
      </rPr>
      <t xml:space="preserve"> </t>
    </r>
  </si>
  <si>
    <r>
      <rPr>
        <sz val="10"/>
        <color theme="1"/>
        <rFont val="Arial"/>
      </rPr>
      <t xml:space="preserve">Before the war: </t>
    </r>
    <r>
      <rPr>
        <sz val="10"/>
        <color theme="1"/>
        <rFont val="Arial"/>
      </rPr>
      <t xml:space="preserve">Quarterly results of price monitoring in the wholesale and retail segments of the market were available in pdf format and contained monthly data. </t>
    </r>
    <r>
      <rPr>
        <sz val="10"/>
        <color theme="1"/>
        <rFont val="Arial"/>
      </rPr>
      <t xml:space="preserve">
During martial law: </t>
    </r>
    <r>
      <rPr>
        <sz val="10"/>
        <color theme="1"/>
        <rFont val="Arial"/>
      </rPr>
      <t>quarterly information and analytical materials are not updated, materials for previous periods are not available.</t>
    </r>
  </si>
  <si>
    <r>
      <rPr>
        <u/>
        <sz val="10"/>
        <color rgb="FF1155CC"/>
        <rFont val="Arial"/>
      </rPr>
      <t>http://www.nerc.gov.ua/?id=39296
https://zakon.rada.gov.ua/rada/show/v2647874-20/sp:max50:nav7:font2#n76</t>
    </r>
    <r>
      <rPr>
        <u/>
        <sz val="10"/>
        <color rgb="FF000000"/>
        <rFont val="Arial"/>
      </rPr>
      <t xml:space="preserve"> 
</t>
    </r>
    <r>
      <rPr>
        <u/>
        <sz val="10"/>
        <color rgb="FF1155CC"/>
        <rFont val="Arial"/>
      </rPr>
      <t>https://www.nerc.gov.ua/news/regulyator-chastkovo-vidnovlyuye-publikaciyu-pokaznikiv-roboti-rinku-za-rezultatom-operativnogo-monitoringu-rinku-elektroenergiyi-na-chas-voyennogo-stanu</t>
    </r>
    <r>
      <rPr>
        <u/>
        <sz val="10"/>
        <color rgb="FF000000"/>
        <rFont val="Arial"/>
      </rPr>
      <t xml:space="preserve"> </t>
    </r>
  </si>
  <si>
    <t>No information</t>
  </si>
  <si>
    <t>https://www.nerc.gov.ua/dlya-gromadskosti/byuleten-do-richnogo-zvitu-nkrekp</t>
  </si>
  <si>
    <t>There is no data in the 2021 Bulletin to the Annual Report of the NEURC,  which would make it possible to assess the markups of electricity suppliers</t>
  </si>
  <si>
    <t>The information was available on the operator's website until February 24, 2022, although it was presented in an inconvenient form for processing. As of the evaluation date, the operator has stopped publishing. The grounds: para. 1, 4 and 5, part 2, clause 1 of Resolution of the NEURC dated March 26, 2022 No. 349.</t>
  </si>
  <si>
    <r>
      <rPr>
        <u/>
        <sz val="10"/>
        <color rgb="FF1155CC"/>
        <rFont val="Arial"/>
      </rPr>
      <t>http://utg.ua/utg/business-info/live.html
http://utg.ua/utg/business-info/capacities.html
https://utg.ua/img/menu/company/docs/2022/ukr_2.pdf</t>
    </r>
    <r>
      <rPr>
        <u/>
        <sz val="10"/>
        <color rgb="FF1155CC"/>
        <rFont val="Arial"/>
      </rPr>
      <t xml:space="preserve"> </t>
    </r>
  </si>
  <si>
    <t>The information was available on the operator's website until February 24, 2022. As of the evaluation date, the operator has stopped publishing. The grounds: para. 1 and 5, part 2, clause 1 of Resolution of the NEURC dated March 26, 2022 No. 349.</t>
  </si>
  <si>
    <t xml:space="preserve">https://ua.energy/vstanovlena-potuzhnist-energosystemy-ukrayiny/ </t>
  </si>
  <si>
    <t>The information is accessible and available in its entirety</t>
  </si>
  <si>
    <t xml:space="preserve">https://zakon.rada.gov.ua/laws/show/z1458-15#Text </t>
  </si>
  <si>
    <t>There are reports of the Ministry of Energy for 2019 and 2020 based on the results of monitoring the securty of natural gas supply. Reports for 2020 were published on July 30, 2021. The reports for 2021 and 2022 should have been published in July 2022 and 2023, respectively, if not for the introduction of a directive ban. The grounds: Part 2 of Clause 1 of Resolution of the NEURC dated March 26, 2022 No. 349 (as amended by Resolution of the NEURC dated April 20, 2022 No. 384)</t>
  </si>
  <si>
    <r>
      <rPr>
        <u/>
        <sz val="10"/>
        <color rgb="FF1155CC"/>
        <rFont val="Arial"/>
      </rPr>
      <t>https://www.mev.gov.ua/rubrika/zvity-4
https://www.mev.gov.ua/sites/default/files/field/file/budget/%D0%97%D0%B2%D1%96%D1%82%20%D0%B7%D0%B0%202019%20%D1%80%D1%96%D0%BA%20-%20%D0%BD%D0%B0%D1%84%D1%82%D0%BE%D0%B2%D0%B8%D0%BA%D0%B8.docx</t>
    </r>
    <r>
      <rPr>
        <u/>
        <sz val="10"/>
        <color rgb="FF1155CC"/>
        <rFont val="Arial"/>
      </rPr>
      <t xml:space="preserve"> </t>
    </r>
  </si>
  <si>
    <t>The report on the assessment of adequacy (sufficiency) of generating capacities should be replaced by the National Adequacy Resource Assessment . As of the assessment date, there are no reports for previous years on the operator's website. The grounds: Part 2 of Clause 1 of Resolution of the NEPURC dated March 26, 2022 No. 349 (as amended by Resolution of the NEURC dated April 20, 2022 No. 384)</t>
  </si>
  <si>
    <t xml:space="preserve">Art. 20 (3) of Regulation 2019/943 on the internal market for electricity </t>
  </si>
  <si>
    <t>There is no information. In the future Art. 19 (3) of Law of Ukraine dated April 13, 2017 No. 2019- VIII On the Electricity Market should be adjusted in view of the need to replace Reports on the Assessment of the Aequacy (Sufficiency) of Generating Capacities with the National  Resource Adequacy Assessments, plans and reports on the elimination of adequacy concers, as it is required by Regulation (EU) 2019/943 on the internal electricity market</t>
  </si>
  <si>
    <t>On the official website of the Ministry of Energy, only the Report for 2019 on the Results of Monitoring the Security of Electricity Supply, published on January 26, 2021, is available. The report for 2020 was due to be published in 2021. As of the assessment date, there are no reports for 2021-2022 too. The grounds: Part 2 of Clause 1 of Resolution of the NEURC dated March 26, 2022 No. 349 (as amended by Resolution of the NEURC dated April 20, 2022 No. 384)</t>
  </si>
  <si>
    <r>
      <rPr>
        <u/>
        <sz val="10"/>
        <color rgb="FF1155CC"/>
        <rFont val="Arial"/>
      </rPr>
      <t>https://www.mev.gov.ua/rubrika/zvity-4
https://www.mev.gov.ua/sites/default/files/field/file/budget/%D0%97%D0%B2%D1%96%D1%82%20%20%D0%B1%D0%B5%D0%B7%D0%BF%D0%B5%D0%BA%D0%B0%20%D0%BF%D0%BE%D1%81%D1%82%D0%B0%D1%87%D0%B0%D0%BD%D0%BD%D1%8F_2019.docx</t>
    </r>
    <r>
      <rPr>
        <u/>
        <sz val="10"/>
        <color rgb="FF000000"/>
        <rFont val="Arial"/>
      </rPr>
      <t xml:space="preserve"> </t>
    </r>
  </si>
  <si>
    <t>Before the war: There was irregular information from Naftogaz. In addition, in accordance with paragraph 2 of part 3 of Article 6 of Law On Ensurinng Natural Gas Commercial Metering, quarterly information was available from the NEURC broken down by licensees and categories of gas consumers. The information was provided until the third quarter of 2021 inclusive. 
The annual report on the activities of the Regulator also contained consolidated information. 
During martial law: The section of the website with quarterly information is missing (it was unavailable even before the war after the NEPURC website was updated). In the Bulletin for the 2021 Annual Report of the NEURC, there is no updated information on equipping households with natural gas metering devices. The only source of outdated information on equipping with natural gas metering devices (in percentages, by region, as of January 1, 2021) is the "Information on Equipping Households with Natural Gas Meters" section of the NEPURC website.</t>
  </si>
  <si>
    <t>https://www.nerc.gov.ua/sferi-diyalnosti/prirodnij-gaz/pobutovi-spozhivachi/informaciya-shchodo-osnashchennya-lichilnikami-prirodnogo-gazu-naselennya</t>
  </si>
  <si>
    <t>No information.</t>
  </si>
  <si>
    <t>There is no such data in the Bulletin for the 2021 annual report of the NEURC, while access to annual reports for past years is closed.</t>
  </si>
  <si>
    <t>There was general information about the state of equipping consumers with SMART meters was available in the Annual Report of the NEURC. 
Access to the Annual Reports was restricted with the full-scale invasion of the russian federation. There is no information in the Bulletin for the 2021 Annual Report of the NEURC.</t>
  </si>
  <si>
    <t>https://www.nerc.gov.ua/?id=61765</t>
  </si>
  <si>
    <t xml:space="preserve">"Electricity Quality" information booklet on the website of the Regulator. Information on the electricity quality on the website of the Regulator. 
Resolution of the NEURC dated June 12, 2018 No. 375 On Approval of the Procedure for Ensuring Quality Standards of Electricity Supply and Providing Compensation to Consumers for the Non-compliance </t>
  </si>
  <si>
    <r>
      <rPr>
        <u/>
        <sz val="10"/>
        <color rgb="FF1155CC"/>
        <rFont val="Arial"/>
      </rPr>
      <t>https://fliphtml5.com/swbx/gxak</t>
    </r>
    <r>
      <rPr>
        <u/>
        <sz val="10"/>
        <color rgb="FF1155CC"/>
        <rFont val="Arial"/>
      </rPr>
      <t xml:space="preserve"> 
</t>
    </r>
    <r>
      <rPr>
        <u/>
        <sz val="10"/>
        <color rgb="FF1155CC"/>
        <rFont val="Arial"/>
      </rPr>
      <t>https://www.nerc.gov.ua/sferi-diyalnosti/elektroenergiya/yakist-elektropostachannya/yakist-elektrichnoyi-energiyi</t>
    </r>
    <r>
      <rPr>
        <u/>
        <sz val="10"/>
        <color rgb="FF1155CC"/>
        <rFont val="Arial"/>
      </rPr>
      <t xml:space="preserve"> 
</t>
    </r>
    <r>
      <rPr>
        <u/>
        <sz val="10"/>
        <color rgb="FF1155CC"/>
        <rFont val="Arial"/>
      </rPr>
      <t>https://www.nerc.gov.ua/sferi-diyalnosti/elektroenergiya/yakist-elektropostachannya/standarti-yakosti-elektropostachannya-ta-nadannya-kompensacij</t>
    </r>
    <r>
      <rPr>
        <u/>
        <sz val="10"/>
        <color rgb="FF1155CC"/>
        <rFont val="Arial"/>
      </rPr>
      <t xml:space="preserve"> </t>
    </r>
  </si>
  <si>
    <t>Information for the first half of 2022 is available in the "Indicators of the Quality of the Provision of Services in the Fields of Electricity Supply and Centralized Water Supply and Drainage in the 1st Half of 2022" report and for the entire 2022 - in the "Rating of Companies by Indicators of the Quality of Electricity Supply" presentation. Both documents do not contain data on the compliance with all standards, have a different level of detail for different standards (at the level of companies/at the level of all of Ukraine). Both documents are not updated regularly. 
Archival reporting information (for past periods) - was available in the Annual Reports of the NEURC and in the appendix to the report table 8.3.9 (Report for 2021). However, with the advent of martial law, access to the annual reports is closed, and there is no data in the Bulletin to the Annual Report for 2021.</t>
  </si>
  <si>
    <r>
      <rPr>
        <sz val="10"/>
        <color rgb="FF1155CC"/>
        <rFont val="Arial"/>
      </rPr>
      <t xml:space="preserve">https://www.nerc.gov.ua/storage/app/sites/1/Docs/Sfery_ElektroEnergiia/Monitoring_elekrto/Zvit_pokaznyky_yakosti-poslug_1kv_2022.pdf
</t>
    </r>
    <r>
      <rPr>
        <u/>
        <sz val="10"/>
        <color rgb="FF1155CC"/>
        <rFont val="Arial"/>
      </rPr>
      <t>https://www.nerc.gov.ua/news/nkrekp-publikuye-rejting-kompanij-za-pokaznikami-yakosti-elektropostachannya</t>
    </r>
    <r>
      <rPr>
        <sz val="10"/>
        <color rgb="FF000000"/>
        <rFont val="Arial"/>
      </rPr>
      <t xml:space="preserve"> </t>
    </r>
  </si>
  <si>
    <t>Resolution of the NEURC dated September 21, 2017 No. 1156 On Approval of Minimum Standards and Requirements for the Quality of Customer Service and Natural Gas Supply.</t>
  </si>
  <si>
    <t>https://zakon.rada.gov.ua/laws/show/v1156874-17#Text
f</t>
  </si>
  <si>
    <t>Before the war: Information was available in the annual report of the NEURC, which only reported information on the number of provided commercial services related to gas supply, but not on their quality. Continuity information was not available. 
During the martial law: Information about the minimum standards is still available, but the reporting on the services provided is closed, because the annual reports of the NEURC are closed, and there is no corresponding information in the Bulletin for the Annual Report.</t>
  </si>
  <si>
    <t>https://zakon.rada.gov.ua/laws/show/v1156874-17#Text
https://www.nerc.gov.ua/data/filearch/Catalog3/Richnyi_zvit_NKREKP_2020.pdf</t>
  </si>
  <si>
    <t>There is no procedure. The draft procedure is published on the website of the Ministry of Social Policy</t>
  </si>
  <si>
    <t>https://www.msp.gov.ua/projects/838/</t>
  </si>
  <si>
    <t xml:space="preserve">There is no procedure.   </t>
  </si>
  <si>
    <t>There are no specific energy poverty criteria. At the same time, the Regulations on the Procedure for Assigning Housing Subsidies, approved by Resolution of the CMU No. 848 of October 21, 1995, define the criteria for granting subsidies for the payment of housing and utility services. Some of them are indirectly related to household incomes (for example, ownership of vehicles, more than UAH 100,000 in deposit accounts). At the same time, other criteria are related not so much to actual income as to payment discipline (for example, the subsidy is not provided to persons who are in debt for housing and utility services payment or alimony payment). Therefore, the relevant criteria can hardly be interpreted as "energy poverty" criteria.</t>
  </si>
  <si>
    <t>https://zakon.rada.gov.ua/laws/show/848-95-%D0%BF#Text</t>
  </si>
  <si>
    <t>Since in 2022 a number of large suppliers, including those included in the sample, ceased their activities, the assessment was conducted for one largest supplier - LLC GSC Naftogas of Ukraine, which, according to the quarterly monitoring data of the NEURC, supplies 97% of gas volumes for the population. With the resumption of competition in the retail gas market, other suppliers will be added to the sample.</t>
  </si>
  <si>
    <t>The peculiarity of the assessment is the use of a set of criteria that are practiced in CEER: 1) independence of the service; 2) transparency; 3) clarity and comprehensibility of information; 4) convenience; 5) comprehensiveness. 
As part of the USAID project, Energy Online mobile application and Gazoteka price comparison service, which allow comparing the commercial offers of natural gas suppliers throughout Ukraine, were developed together with the NEURC. The application is free.</t>
  </si>
  <si>
    <t>https://www.nerc.gov.ua/?news=8746
https://gasoteka.ua-energy.org/</t>
  </si>
  <si>
    <t>The assessment was based on the information available on the official websites of the suppliers. 
In general, all suppliers publish up-to-date information about their own commercial offers, both for household and non-household consumers. Archive information is also available.</t>
  </si>
  <si>
    <t>The peculiarity of the evaluation is the use of a set of criteria that are practiced in CEER: 1) independence of the service; 2) transparency; 3) clarity and comprehensibility of information; 4) convenience; 5) comprehensiveness. 
As part of the USAID project, Energy Online mobile application which allows comparing the commercial offers of electricity suppliers throughout Ukraine has been developed together with the NEPURC. The application is free. 
There are no data on suppliers at free prices.</t>
  </si>
  <si>
    <t>http://www.nerc.gov.ua/?news=8746</t>
  </si>
  <si>
    <t>The PROCEDURE for granting benefits for the payment of housing and utility services in cash is approved by Resolution of the CMU dated April 17, 2019 No. 373. 
Information is also available on the websites of many energy suppliers.
REGULATION on the Procedure for Allocating Housing Subsidies was approved by Resolution of the CMU of October 21, 1995 No. 848. 
The necessary information is also available on the website of the Ministry of Social Policy and State Agency for Energy Efficiency and Energy Saving.</t>
  </si>
  <si>
    <r>
      <rPr>
        <u/>
        <sz val="10"/>
        <color rgb="FF1155CC"/>
        <rFont val="Arial"/>
      </rPr>
      <t>https://www.msp.gov.ua/timeline/subsidii.html</t>
    </r>
    <r>
      <rPr>
        <sz val="10"/>
        <color rgb="FF000000"/>
        <rFont val="Arial"/>
      </rPr>
      <t xml:space="preserve"> 
</t>
    </r>
    <r>
      <rPr>
        <u/>
        <sz val="10"/>
        <color rgb="FF1155CC"/>
        <rFont val="Arial"/>
      </rPr>
      <t>https://www.msp.gov.ua/timeline/subsidii.htm</t>
    </r>
    <r>
      <rPr>
        <sz val="10"/>
        <color rgb="FF000000"/>
        <rFont val="Arial"/>
      </rPr>
      <t xml:space="preserve"> l
</t>
    </r>
    <r>
      <rPr>
        <u/>
        <sz val="10"/>
        <color rgb="FF1155CC"/>
        <rFont val="Arial"/>
      </rPr>
      <t>http://saee.gov.ua/uk/consumers/derzhavna-pidtrymka</t>
    </r>
    <r>
      <rPr>
        <sz val="10"/>
        <color rgb="FF000000"/>
        <rFont val="Arial"/>
      </rPr>
      <t xml:space="preserve"> 
</t>
    </r>
    <r>
      <rPr>
        <u/>
        <sz val="10"/>
        <color rgb="FF1155CC"/>
        <rFont val="Arial"/>
      </rPr>
      <t>https://saee.gov.ua/uk/consumers/derzhavna-pidtrymka/supsydia</t>
    </r>
    <r>
      <rPr>
        <sz val="10"/>
        <color rgb="FF000000"/>
        <rFont val="Arial"/>
      </rPr>
      <t xml:space="preserve"> 
</t>
    </r>
    <r>
      <rPr>
        <u/>
        <sz val="10"/>
        <color rgb="FF1155CC"/>
        <rFont val="Arial"/>
      </rPr>
      <t>https://saee.gov.ua/uk/consumers/derzhavna-pidtrymka/zrazky-dokumentov</t>
    </r>
    <r>
      <rPr>
        <sz val="10"/>
        <color rgb="FF000000"/>
        <rFont val="Arial"/>
      </rPr>
      <t xml:space="preserve"> </t>
    </r>
  </si>
  <si>
    <t>Information about the Energodim program is provided on a separate platform. 
The Warm Loans program was not financed in 2023.
Detailed information on the conditions for the organization of ESCO projects is available on the website of the State Agency for Energy Efficiency and Energy Saving. The relevant information is also contained within the Prozorro portal, where such agreements can be concluded. At the same time, taking into account the conditions of the war, the lists of potential energy service facilities and contractors providing energy service services were removed from the website of the State Agency for Energy Efficiency and Energy Saving.</t>
  </si>
  <si>
    <r>
      <rPr>
        <u/>
        <sz val="10"/>
        <color rgb="FF1155CC"/>
        <rFont val="Arial"/>
      </rPr>
      <t>https://energodim.org/</t>
    </r>
    <r>
      <rPr>
        <sz val="10"/>
        <color rgb="FF000000"/>
        <rFont val="Arial"/>
      </rPr>
      <t xml:space="preserve"> 
</t>
    </r>
    <r>
      <rPr>
        <u/>
        <sz val="10"/>
        <color rgb="FF1155CC"/>
        <rFont val="Arial"/>
      </rPr>
      <t>https://saee.gov.ua/uk/content/energoservis_1</t>
    </r>
  </si>
  <si>
    <t>Recommendations and mechanisms are available on the website of the State Agency for Energy Efficiency and Energy Saving. 
The State Agency for Energy Efficiency and Energy Saving conducts information seminars and popularizes energy management.</t>
  </si>
  <si>
    <t>https://saee.gov.ua/uk/business/energetichny-audit-ta-manadzhment</t>
  </si>
  <si>
    <t>In the course of 2023, there was a further slight deterioration in transparency regarding the disclosure by companies of a sample of financial statements compiled according to IFRS standards (annual and interim), as companies practically stopped publishing up-to-date statements. At the time of assessment, only 3 companies continue to publish such reports regularly, other companies either do not have up-to-date reporting or have completely closed access to the relevant sections of their websites. This further reduced the regularity criterion score for the sample as a whole (typically for the absence of reporting for 2021 and interim reporting for 2022 and 2023). In addition, a number of companies do not publish full reporting on their own websites, but submit reporting tables to other resources (for example, Clarity Project), which maintained last year's relevance scores, but reduced the accessibility and comprehensiveness scores. On the other hand, the usability of financial reports has improved somewhat as a result of the appearance of more reports in copyable pdf format.</t>
  </si>
  <si>
    <t>The situation with the publication of audit opinions, both as part of the annual financial statements under IFRS and as individual documents, continued to deteriorate. Basically, this is a consequence of closing access to current financial statements, or to sections of websites that contained relevant information. Usability of audit opinions remains low - usually they are scanned pdf files without the possibility of copying information.</t>
  </si>
  <si>
    <t>None of the companies in the sample published an up-to-date management report in the form prescribed by law, which further worsened the aggregated transparency rating. Part of the reports for past periods became unavailable as a result of the closure of the corresponding sections of the corporate websites.</t>
  </si>
  <si>
    <t>The aggregated score for this indicator deteriorated slightly as companies began to disclose less information about taxes paid on their own websites or in management reports, which lowered the relevance and regularity score. But they began to report more on third-party resources, such as the "Payments to the Benefit of the State" Data Portal of the extractive industry of Ukraine, which made it possible to maintain the availability and comprehensiveness score at last year's level, but decreased the accessibility score.</t>
  </si>
  <si>
    <t>Based on the legal basis - the provisions of Laws No. 2115- IX and No. 2436- IX - all mining companies in the sample stopped preparing the latest actual report for 2022 (it should have been published by September 1, 2023). Reports for 2021 were also not made public, which led to an additional reduction of the regularity score. In addition, this year only 27 out of 57 mining companies submitted reports on payments in favor of the state to the EIA, which further reduced the aggregated score.</t>
  </si>
  <si>
    <t>There has been a slight regression, largely as a result of more companies removing information about their ownership structure along with sections of their websites where public information was made public, referring to martial law restrictions. As a year ago, data on the ownership structure is published mostly by state-owned companies (where the ultimate beneficiary is determined by law) and partially by companies that are part of the DTEK holding.</t>
  </si>
  <si>
    <t>Cabinet of Ministers (ministry in charge)</t>
  </si>
  <si>
    <t>There is no report for the Energy Sector Reform stage (up to 2020). At the same time, in the web archive, from the old version of the website, you can access the corresponding report (see the link in the "Link" column)</t>
  </si>
  <si>
    <t>https://web.archive.org/web/20220217171317/http://mpe.kmu.gov.ua/minugol/control/uk/publish/article?art_id=245584015&amp;cat_id=245239555</t>
  </si>
  <si>
    <t>Ministry of Economy</t>
  </si>
  <si>
    <t>The report presents the values of indicators in dynamics from 2015 to 2019. There are no reports for 2020 and 2021.</t>
  </si>
  <si>
    <t>https://www.me.gov.ua/Documents/List?lang=uk-UA&amp;id=938d9df1-5e8d-48cc-a007-be5bc60123b8&amp;tag=TSiliStalogoRozvitku</t>
  </si>
  <si>
    <t>There is no approved strategy; as of October 31, 2023, the Ministry of Reconstruction will "finalize" the Long-Term Strategy for Thermal Modernization of Buildings</t>
  </si>
  <si>
    <t>The database of energy certificates of buildings, which contains an inventory description of individual buildings, was available on the website of the State Agency for Energy Efficiency and Energy Saving in excel format, the last update was on June 15, 2021. Since the beginning of the war, the corresponding section of the website is unavailable.</t>
  </si>
  <si>
    <t>As of January 2024, the database of potential energy service providers is planned to launched.</t>
  </si>
  <si>
    <t>https://saee.gov.ua/uk/content/energoservis_1</t>
  </si>
  <si>
    <t>The assessment is provided for in the framework legoslation, but it is still doesn't carried out.</t>
  </si>
  <si>
    <t xml:space="preserve">
The low-carbon development strategy of Ukraine until 2050 was published in 2018. 
The updated nationally determined contribution as of July 31, 2021 is available on the website of the UNFCCC.</t>
  </si>
  <si>
    <t>https://unfccc.int/documents/181275
https://www4.unfccc.int/sites/ndcstaging/Pages/Party.aspx?party=UKR&amp;prototype=1</t>
  </si>
  <si>
    <t>The National Plan for Reducing Emissions from Large Combustion Plants was approved by Decree of the CMU of November 8, 2017 No. 796-р. 
The latest action plan for the implementation of the National Plan for Reducing Emissions from Large Combustion Plants was approved for 2018.</t>
  </si>
  <si>
    <t>https://zakon.rada.gov.ua/laws/show/796-2017-%D1%80#Text</t>
  </si>
  <si>
    <t>The National Energy and Climate Plan (NECP), developed in 2020, has not been approved.</t>
  </si>
  <si>
    <r>
      <rPr>
        <u/>
        <sz val="10"/>
        <color rgb="FF1155CC"/>
        <rFont val="Arial"/>
      </rPr>
      <t>https://www.lowcarbonukraine.com/en/lcu-submitted-draft-for-integrated-national-energy-and-climate-plan-necp/</t>
    </r>
    <r>
      <rPr>
        <u/>
        <sz val="10"/>
        <color rgb="FF1155CC"/>
        <rFont val="Arial"/>
      </rPr>
      <t xml:space="preserve"> </t>
    </r>
  </si>
  <si>
    <t>Only the first biennial report is available. And there should have been at least 4 of them.</t>
  </si>
  <si>
    <t>https://unfccc.int/process-and-meetings#:0c4d2d14-7742-48fd-982e-d52b41b85bb0:f666393f-34f5-45d6-a44e-8d03be236927:1365cc9c-bf82-40a4-8f1a-d53a3cdf4f43
https://unfccc.int/BRs</t>
  </si>
  <si>
    <t>Information for 2022 in Excel file format is available on the page of the Ministry of Energy on the Open Data Portal. Historical information on execution on the relevant pages of the Ministry of Energy is not available, therefore the regularity score is reduced. 
On the website of the European Environment Agency, there are data for Ukraine for 2018-2021 as part of reporting to the Energy Community.</t>
  </si>
  <si>
    <r>
      <rPr>
        <u/>
        <sz val="10"/>
        <color rgb="FF1155CC"/>
        <rFont val="Arial"/>
      </rPr>
      <t>https://data.gov.ua/dataset/29a50adc-24e9-4a90-8b00-951736a7fa46
https://www.eea.europa.eu/en/datahub/datahubitem-view/b37addc8-b60e-4304-ae49-eba5828a9163</t>
    </r>
    <r>
      <rPr>
        <u/>
        <sz val="10"/>
        <color rgb="FF000000"/>
        <rFont val="Arial"/>
      </rPr>
      <t xml:space="preserve"> </t>
    </r>
  </si>
  <si>
    <t>The 2023 report containing the 1990-2020 inventory (in English) has been published on the website of the UNFCCC, publication date - May 13, 2022.</t>
  </si>
  <si>
    <r>
      <rPr>
        <u/>
        <sz val="10"/>
        <color rgb="FF1155CC"/>
        <rFont val="Arial"/>
      </rPr>
      <t>https://unfccc.int/ghg-inventories-annex-i-parties/2023</t>
    </r>
    <r>
      <rPr>
        <u/>
        <sz val="10"/>
        <color rgb="FF000000"/>
        <rFont val="Arial"/>
      </rPr>
      <t xml:space="preserve"> </t>
    </r>
  </si>
  <si>
    <t>Information is not available, auctions are provided by the law, but have not been held yet.</t>
  </si>
  <si>
    <t>https://zakon.rada.gov.ua/laws/show/902-2014-%D1%80#Text
http://mpe.kmu.gov.ua/minugol/control/publish/article?art_id=245288699</t>
  </si>
  <si>
    <r>
      <rPr>
        <sz val="10"/>
        <color rgb="FF1155CC"/>
        <rFont val="Arial"/>
      </rPr>
      <t xml:space="preserve">
</t>
    </r>
    <r>
      <rPr>
        <u/>
        <sz val="10"/>
        <color rgb="FF1155CC"/>
        <rFont val="Arial"/>
      </rPr>
      <t>https://saee.gov.ua/sites/default/files/blocks/Zvit%20po%20VDE%20na%20YES%202019-2020%20ukr%2013.12.2021_0.pdf</t>
    </r>
    <r>
      <rPr>
        <sz val="10"/>
        <color rgb="FF000000"/>
        <rFont val="Arial"/>
      </rPr>
      <t xml:space="preserve">
</t>
    </r>
    <r>
      <rPr>
        <u/>
        <sz val="10"/>
        <color rgb="FF1155CC"/>
        <rFont val="Arial"/>
      </rPr>
      <t>https://energy-community.org/implementation/Ukraine/reporting.html</t>
    </r>
    <r>
      <rPr>
        <sz val="10"/>
        <rFont val="Arial"/>
      </rPr>
      <t xml:space="preserve"> 
 </t>
    </r>
  </si>
  <si>
    <t>A significant improvement in the aggregated score was caused by the resumption of publication of the passports of budget programs of the NEPURC. Passports of the Ministry of Energy remain formally hidden, but are found through the website's search engine. Documents remain mostly unusable (scanned documents in pdf format).</t>
  </si>
  <si>
    <t>A significant improvement in the aggregated score was caused by the resumption of publication of reports on the implementation of budget programs of the NEPURC. The Ministry of Energy reports remain formally hidden, but are found through the website's search engine. The documents remain mostly unusable (scanned documents in pdf format), but reports of the AMCU have improved.</t>
  </si>
  <si>
    <t>The deterioration of the assessment occurred as a result of the lower availability of actual reports of the State Audit Service of Ukraine on the audit of the activities of the NEURC and the AMCU. Reports of different degrees of usability.</t>
  </si>
  <si>
    <t>After the implementation of the legal regime of martial law, the updating of the register of recipients and amounts of state aid, which is posted on the separate "State Aid" special web portal of the AMCU  and on the government portal of open data, was suspended and as of the end of 2023 has not been resumed. Information on companies in the energy sector that received state aid until February 25, 2022 is provided both for individual companies and in aggregated form (by providers of state aid). The comprehensiveness score was reduced for providing the register with information on coal mining enterprises that were recipients of state aid in 2019 in an aggregated form, while in the EITI reports, this information is provided by individual companies.</t>
  </si>
  <si>
    <t>http://pdd.amc.gov.ua/portal/registry/registryofstateaid/list</t>
  </si>
  <si>
    <t xml:space="preserve">The updating of the registry of the AMCU decisions on the provision of state aid was suspended after the implementation of the legal regime of martial law and as of the end of 2023 has not been resumed. Accordingly, the  relevance and regularity scores were reduced, since the register currently contains decisions made before February 25, 2022. 
Decisions published before this date on the "State Aid" web portal of the AMCU  are submitted in html format with the possibility of sorting and saving in xls table format. However, the texts of the decisions are presented in the form of unusable pdf scans. In addition, the comprehensiveness score has been reduced for submitting information on state aid provided to coal-mining enterprises (in the sphere of the Ministry of Energy) in an aggregated form by state aid provider, while the EITI reports provide information on the amount of state aid received by state-owned coal-mining companies by individual companies and even types of aid.
</t>
  </si>
  <si>
    <t>http://pdd.amc.gov.ua/portal/registry/registryofdecision/list</t>
  </si>
  <si>
    <t>In 2023, the AMCU resumed publication of reports on state aid provided, incl. the up-to-date and comprehensive report for 2022. Reports for past periods, incl. for 2021, are also available for downloading.</t>
  </si>
  <si>
    <r>
      <rPr>
        <u/>
        <sz val="10"/>
        <color rgb="FF1155CC"/>
        <rFont val="Arial"/>
      </rPr>
      <t>https://amcu.gov.ua/pro-nas/zvitnist/richni-zviti-pro-nadannya-derzhavnoyi-dopomogi</t>
    </r>
    <r>
      <rPr>
        <u/>
        <sz val="10"/>
        <color rgb="FF1155CC"/>
        <rFont val="Arial"/>
      </rPr>
      <t xml:space="preserve"> </t>
    </r>
    <r>
      <rPr>
        <u/>
        <sz val="10"/>
        <color rgb="FF1155CC"/>
        <rFont val="Arial"/>
      </rPr>
      <t xml:space="preserve">
http://pdd.amc.gov.ua/portal/main/infographicsreport/reports?typeId=1</t>
    </r>
    <r>
      <rPr>
        <u/>
        <sz val="10"/>
        <color rgb="FF1155CC"/>
        <rFont val="Arial"/>
      </rPr>
      <t xml:space="preserve">22 </t>
    </r>
  </si>
  <si>
    <t>Draft regulatory acts continued to be published in separate sections of websites by all public authorities in the sample, which resulted in an improvement of the regularity score. However, the vast majority of accompanying documents on projects do not contain a description of proposals from individuals and legal entities and a justified position of the state authority regarding their consideration / non-consideration (with the exception of a certain number of acts of the NEPURC), which underestimates the assessment for completeness.</t>
  </si>
  <si>
    <t>Adopted regulatory acts are made public by all state authorities in the sample, documents are made public in a format suitable for copying.</t>
  </si>
  <si>
    <t>The improvement of the score took place due to the improvement of substantive reports on the publication of monitoring results by the AMCU.</t>
  </si>
  <si>
    <t>Annual data are available from other sources:
  1) ANRE: import, consumption structure, price (https://www.anre.md/rapoarte-de-monitorizare-3-272; http://anre.md/raport-de-activitate-3-10)
  2) TSO: https://www.moldovatransgaz.md/storage/app/media/Documents%202021/Indicatorii%20Tehnico-economici%20Ro.pdf 3) https://www.moldovagaz.md/pic/uploaded/docs/Indicatorii_tehnico_economici_ro_v_09_nov_2021.pdf</t>
  </si>
  <si>
    <t>https://statistica.gov.md/public/files/publicatii_electronice/balanta_energetica/Balanta_energetica_2020_ro.pdf</t>
  </si>
  <si>
    <t>Annual data are available from other sources:
  1) ANRE: import, consumption structure, prices (http://anre.md/raport-de-activitate-3-10)
  2) TSO: sources of electricity import or generation
 (https://www.moldelectrica.md/ro/network/annual_report)</t>
  </si>
  <si>
    <t>Monthly data are avialable on the website of the National Bureau of Statistics.</t>
  </si>
  <si>
    <t>1) Monthly data are avialable on the website of the National Bureau of Statistics 
  2) Data is also available on TSO website:
  https://www.moldelectrica.md/ro/electricity/monthly_forecast</t>
  </si>
  <si>
    <t>https://statbank.statistica.md/PxWeb/pxweb/ro/40%20Statistica%20economica/40%20Statistica%20economica__15%20ENE__serii%20lunare/ENE010100.px/?rxid=b2ff27d7-0b96-43c9-934b-42e1a2a9a774</t>
  </si>
  <si>
    <t>1) The rules for connection of all types of facilities to the natural gas transmission networks are set out in ANRE decision No. 112/2019 on connection to the natural gas networks and rendering of natural gas transmission and distribution services, published in Official Gazette and on ANRE website.
2) The regulation is available on TSO website:
https://www.moldovatransgaz.md/ro/transparency/legislation/anre</t>
  </si>
  <si>
    <t>1) The rules for connection of all types of facilities to the natural gas transmission networks are set out in ANRE decision No. 112/2019 on connection to the natural gas networks and rendering of natural gas transmission and distribution services, published in Official Gazette and on ANRE website.
 2) The regulation is available on DSOs websites.</t>
  </si>
  <si>
    <t>Regulator/TSO</t>
  </si>
  <si>
    <r>
      <rPr>
        <u/>
        <sz val="10"/>
        <color rgb="FF000000"/>
        <rFont val="Arial"/>
      </rPr>
      <t xml:space="preserve">1) </t>
    </r>
    <r>
      <rPr>
        <u/>
        <sz val="10"/>
        <color rgb="FF1155CC"/>
        <rFont val="Arial"/>
      </rPr>
      <t xml:space="preserve">https://www.legis.md/cautare/getResults?doc_id=120009&amp;lang=ro
</t>
    </r>
    <r>
      <rPr>
        <u/>
        <sz val="10"/>
        <color rgb="FF000000"/>
        <rFont val="Arial"/>
      </rPr>
      <t>2) https://www.vmtg.md/index.php/despre-noi/cadrul-legislativ
3) https://www.moldovatransgaz.md/ro/transparency/legislation/anre</t>
    </r>
  </si>
  <si>
    <t>Completeness 0.5: there is no information on available capacity:
 - TSO Moldovatransgaz does not disclose the information about available capacity.
 - TSO Vestmoldtransgaz does not provide information about available and allocated capacity</t>
  </si>
  <si>
    <t>1) https://www.moldovatransgaz.md/ro/technicaldata/allocations 
 2) https://www.vmtg.md/images/doc/H_ANRE_223-2021_cu_privire_la_aprobarea_Listei_punctelor_relevante.pdf, https://www.vmtg.md/images/H_CA_ANRE_nr._415_din_21.09.2021.pdf</t>
  </si>
  <si>
    <t>https://www.legis.md/cautare/getResults?doc_id=124357&amp;lang=ro;
https://www.legis.md/cautare/getResults?doc_id=126424&amp;lang=ro;
https://www.moldovatransgaz.md/ro/transparency/legislation/anre</t>
  </si>
  <si>
    <t>1) https://www.moldovatransgaz.md/storage/app/media/Documents%202021/Mentenanta%20RO.pdf;
 2) https://www.vmtg.md/index.php/activitati/mentenanta</t>
  </si>
  <si>
    <t>https://www.moldovatransgaz.md/ro/clients/quality</t>
  </si>
  <si>
    <t>The rules for connecting to the electric transmission networks are established in the Regulation on the connection to the electric networks and rendering of electricity tarnsmission and distribution services, approved by ANRE Resolution No. 168 of May 31, 2019, published in Official Gazette and on ANRE and TSO websites. 
 Some requirements for connection are also set up in the Electric Networks Code, approved by ANRE Resolution No. 423 of November 22, 2029, published in Official Gazette and on ANRE and TSO websites.</t>
  </si>
  <si>
    <t>1) https://www.legis.md/cautare/getResults?doc_id=120014&amp;lang=ro
 2) https://www.legis.md/cautare/getResults?doc_id=126469&amp;lang=ro#;
 3) https://www.moldelectrica.md/ro/activity/acts</t>
  </si>
  <si>
    <t>The rules for connecting to the electric transmission networks are established in the Regulation on the connection to the electric networks and rendering of electricity tarnsmission and distribution services, approved by ANRE Resolution No. 168 of May 31, 2019, published in Official Gazette and on ANRE and DSOs websites. 
 Some requirements for connection are also set up in the Electric Networks Code, approved by ANRE Resolution No. 423 of November 22, 2029, published in Official Gazette and on ANRE website and of one DSO website.</t>
  </si>
  <si>
    <t>1) https://www.legis.md/cautare/getResults?doc_id=120014&amp;lang=ro
 2) https://www.anre.md/acte-administrative-cu-caracter-normativ-3-243;
 3) https://www.premierenergydistribution.md/ro/legislatie-si-reglementare;
 4) https://www.rednord.md/index.php/ro/cadrul-legislativ-normativ/legislatie-secundara-reglementari-anre</t>
  </si>
  <si>
    <r>
      <rPr>
        <u/>
        <sz val="10"/>
        <color rgb="FF000000"/>
        <rFont val="Arial"/>
      </rPr>
      <t xml:space="preserve">1) </t>
    </r>
    <r>
      <rPr>
        <u/>
        <sz val="10"/>
        <color rgb="FF1155CC"/>
        <rFont val="Arial"/>
      </rPr>
      <t xml:space="preserve">https://www.legis.md/cautare/getResults?doc_id=120014&amp;lang=ro
</t>
    </r>
    <r>
      <rPr>
        <u/>
        <sz val="10"/>
        <color rgb="FF000000"/>
        <rFont val="Arial"/>
      </rPr>
      <t xml:space="preserve">2) </t>
    </r>
    <r>
      <rPr>
        <u/>
        <sz val="10"/>
        <color rgb="FF1155CC"/>
        <rFont val="Arial"/>
      </rPr>
      <t>https://moldelectrica.md/ro/activity/standard_contracts</t>
    </r>
  </si>
  <si>
    <t>Completeness 0,5: No financial clearance mechanism developed
The balancing rules are stipulated in the Power Market Rules, approved by ANRE Resolution No. 283 of August 7, 2020. The normative act entered in force on January 1, 2022. The Power Market Rules are published in the Official Gazette, on the websites of ANRE, TSO and other participants of the power market.</t>
  </si>
  <si>
    <t>1) https://www.legis.md/cautare/getResults?doc_id=123381&amp;lang=ro;
 2) https://www.anre.md/acte-administrative-cu-caracter-normativ-3-243;
 3) https://www.moldelectrica.md/ro/activity/acts</t>
  </si>
  <si>
    <r>
      <rPr>
        <u/>
        <sz val="10"/>
        <color rgb="FF000000"/>
        <rFont val="Arial, sans-serif"/>
      </rPr>
      <t xml:space="preserve">1) http://lex.justice.md/index.php?action=view&amp;view=doc&amp;lang=1&amp;id=379030;
 2) https://www.moldelectrica.md/ro/activity/acts
 3) </t>
    </r>
    <r>
      <rPr>
        <u/>
        <sz val="10"/>
        <color rgb="FF1155CC"/>
        <rFont val="Arial, sans-serif"/>
      </rPr>
      <t>https://www.legis.md/cautare/getResults?doc_id=120014&amp;lang=ro</t>
    </r>
  </si>
  <si>
    <t>The Regulation on the access to the electric transmission networks for cross-border exchanges and congestion amanagement in the power system was approved by ANRE Resolution No 424 of November 22, 2019, published in the Official Gazette and on ANRE and TSO websites.</t>
  </si>
  <si>
    <t>1) https://www.legis.md/cautare/getResults?doc_id=120016&amp;lang=ro;
 2) TSO http://moldelectrica.md/ro/activity/acts</t>
  </si>
  <si>
    <t>The information is available on ENTSO-E transparency platform.
 No information is published on unavailability of generation units on TSO website.</t>
  </si>
  <si>
    <t>Information is available on the TSO website. There are data on the annual forecast of production and consumption of electricity.</t>
  </si>
  <si>
    <t>The information is available on ENTSO-E transparency platform.
 No information is available at present. However, it should be published by the TSO after Power market Rules will come into force.</t>
  </si>
  <si>
    <t>The monthly and annual forecast of production and consumption of electricity is published on TSO website (see Power market/ Annual forecast).</t>
  </si>
  <si>
    <t>No information is available</t>
  </si>
  <si>
    <t>https://www.moldovatransgaz.md/ro/transparency/program</t>
  </si>
  <si>
    <t>No such information available.
 According to the Electricity Law, the TSO is not obliged to have a compliance program and a compliance officer.</t>
  </si>
  <si>
    <t>Both TSOs published TYDPs on their websites. Information is available on ANRE's website. 
 Completeness 0,5: Progress reports on the implementation of the plans are not available.</t>
  </si>
  <si>
    <t>1) https://www.moldovatransgaz.md/ro/transparency/investment-activities;
 2) https://www.vmtg.md/images/Planul_de_dezvoltare_pentru_anii_2020-2029.pdf;
 3) https://www.anre.md/planuri-de-dezvoltare-3-333</t>
  </si>
  <si>
    <t>All DSOs published the network development plans up to date</t>
  </si>
  <si>
    <t>Approved by ANRE on 27 December 2017. Published on TSO webiste and on ANRE's website as well. 
 Completeness 0,5: Progress report on implementation of the plan is not available.</t>
  </si>
  <si>
    <t>1) https://www.moldelectrica.md/files/docs/TYNDP_EN.pdf
 2) http://anre.md/transportul-energiei-electrice-3-308</t>
  </si>
  <si>
    <t>DSOs published the network development plans up to date, but partly in scanned PDF</t>
  </si>
  <si>
    <t>1) The connection tariffs are calculated according to the Methodolofy for calculation, approval and applying the regulated tariffs for the auxiliary services rendered by the system operators from the natural gas sector, approved by ANRE decision No 271 of September 28, 2018, published in the Official Gazette and on ANRE website. 
 2) The tariffs for transmission services are calculated and approved according to the Methodology for calculation, approval and applying of regulated tariffs for natural gas transmission services, approved by ANRE decision No 535/2019, published in the Official Gazette and on ANRE website. 
 3) The tariffs for natural gas distribution services are approved according to the Methodology for calculation and appying the tariffs for natural gas distribution service, approved by ANRE decision No. 443 of November 24, 2020, published in the Official Gazette and the websites of ANRE and DSOs.
 4) Payments for imbalances and neutrality fees are established according to the Natural Gas Network Code; 
 5) Moldova does not have storage facilities, therefore no methodology is developed.</t>
  </si>
  <si>
    <t>1) https://www.legis.md/cautare/getResults?doc_id=110798&amp;lang=ro;
 2) https://www.legis.md/cautare/getResults?doc_id=120360&amp;lang=ro;
 3) https://www.legis.md/cautare/getResults?doc_id=124358&amp;lang=ro
 4) https://www.legis.md/cautare/getResults?doc_id=120009&amp;lang=ro</t>
  </si>
  <si>
    <t>1) The connection tariffs are approved for each DSO and are published on ANRE website.
 2) Transmission tariffs for TSO Vestmoldtransgaz were approved by ANRE decision no. 447/2021.
 3) Transmission tariffs for TSO Moldovatransgaz were approved by ANRE decision no. 536/2019.
 4) Distribution tariffs were approved by ANRE decision no. 503/2021. 
 Completeness 0,5: the tariffs for connection to the natural gas transmission networks were not approved.</t>
  </si>
  <si>
    <t>1) https://www.anre.md/tarifele-reglementate-pentru-serviciile-auxiliare-gaze-naturale-3-365
 2) https://www.legis.md/cautare/getResults?doc_id=128205&amp;lang=ro
 3) https://www.legis.md/cautare/getResults?doc_id=119794&amp;lang=ro
 4) https://www.legis.md/cautare/getResults?doc_id=128567&amp;lang=ro</t>
  </si>
  <si>
    <t>1) The connection fees are calculated according to the Methodolofy for calculation, approval and applying the regulated tariffs for the auxiliary services rendrered by the system operators from the electricity sector, approved by ANRE decision No 269 of September 28, 2018, published in the Official Gazette and on ANRE website. 
 2) The tariffs for transmission services are calculated and approved according to the Methodology for calculation, approval and applying of regulated tariffs for electricity transmission service, approved by ANRE decision No 486 of December 13, 2017, published in the Official Gazette and on ANRE website. 
 3) The tariffs for electricity distribution services are approved according to the Methodology for calculation, approval and appying of the tariffs for electricity distribution services, approved by ANRE decision No 64 of February 22, 2018, published in the Official Gazette, on ANRE website and DSOs websites. 
 4) Method for calculation of imbalance payments are included in the Power Market Rules, published in the Official Gazette.
 Completeness 0,5: Power Market Rules will enter in force on January 1, 2022.</t>
  </si>
  <si>
    <t>1) https://www.legis.md/cautare/getResults?doc_id=110796&amp;lang=ro
 2) https://www.legis.md/cautare/getResults?doc_id=103990&amp;lang=ro
 3) https://www.legis.md/cautare/getResults?doc_id=103739&amp;lang=ro
 3.1) DSO https://www.rednord.md/index.php/ro/cadrul-legislativ-normativ/legislatie-secundara-reglementari-anre
 3.2.) DSO https://www.premierenergydistribution.md/ro/legislatie-si-reglementare
 4) https://www.legis.md/cautare/getResults?doc_id=128726&amp;lang=ro#</t>
  </si>
  <si>
    <t>1) Tariffs for connection of final consumers installations to electric distribution networks and tariffs for distribution services are available on ANRE website and DSOs websites. 
  2) The tariff for electricity transmission services is published on ANRE website and on the website of TSO.
 Completeness 0,5: no tariffs for the provision of balancing services are approved</t>
  </si>
  <si>
    <t>1.1) DSO https://www.premierenergydistribution.md/ro/tarife-pentru-servicii-auxiliare
 https://www.premierenergydistribution.md/ro/tarife-pentru-serviciul-de-distributie-energiei-electrice
 1.2) DSO https://www.rednord.md/index.php/ro/tarife
 2) TSO https://www.moldelectrica.md/ro/activity/tariff</t>
  </si>
  <si>
    <t>On ANRE website is published the Register of the licensees for supply, transmissoin and distribution of natural gas.
 Completeness 0,5: the register does not include the administrators and beneficial owners, as required by EU regulation.</t>
  </si>
  <si>
    <t>The natural gas market is monopolised.
 According to Annual report of ANRE activity and technical and economic indicators published by Moldovagas JSC, this supplier of natural gas has a share of more than 95 % from the wholsale and retail markets. On April 6, 2011 ANRE approved the Resolution No. 408 establishing the natural gas market as non-competitive one.</t>
  </si>
  <si>
    <t>The National Bureau of Statistics provides only semiannual data concerning the final price for final consumers. On ANRE website, ANRE publishes monitoring reports of the natural gas market where the data on annual prices and quantities for different categories of final consumers are included.
 Completeness 0,5: There is no data on the breakdown on transportation and distribution costs.</t>
  </si>
  <si>
    <t>1) Statistics bureau: https://statistica.gov.md/category.php?l=ro&amp;idc=128
 2) Regulator
 http://anre.md/raport-de-activitate-3-10
 https://www.anre.md/rapoarte-de-monitorizare-3-272</t>
  </si>
  <si>
    <t>1) the National Bureau of Statistics provides only semiannual data concerning the final electricity price for final consumers.
  2) The annual data is provided in the Annual Reports of the Regulator and on ANRE website at the section of monitoring.
 Completeness 0,5: There is no data on the breakdown on transportation and distribution costs.</t>
  </si>
  <si>
    <t>Not developed yet.</t>
  </si>
  <si>
    <t>The natural gas market has only one supplier - Gazprom. The Regulator publishes quarterly reports on the wholesale gas price.
 Completeness 0,5: No information available about wholesale price of gas imports from EU market, that occurred in October 2021</t>
  </si>
  <si>
    <t>Monitoring results of the power market are published on ANRE website each quarter.
 Completeness 0,5: No information available about wholesale price of electricity imports from Ukraine</t>
  </si>
  <si>
    <t>Completeness 0,5: no information about profit margin
The information is available on ANRE website in the monitoring section for natural gas.</t>
  </si>
  <si>
    <t>Completeness 0,5: no information about profit margin
The information is available on ANRE website in the monitoring section for electricity.</t>
  </si>
  <si>
    <t>Existing local generation facilities and their capacity are published on TSO website. TSO also publishes the real time load of the power system and the real generation capacity of the existing power plants, as well as import electricity flows.
 Completeness 0.5:No information on available capacities</t>
  </si>
  <si>
    <t>1) https://www.moldelectrica.md/ro/electricity/energy_sources
 2) https://www.moldelectrica.md/ro/activity/system_state
 3) https://www.moldelectrica.md/ro/activity/operative_info</t>
  </si>
  <si>
    <t xml:space="preserve">Ministry of Infrastructure and Regional Development, TSO
</t>
  </si>
  <si>
    <t>1) https://www.legis.md/cautare/getResults?doc_id=113991&amp;lang=ro
 2) TSO
 2.1) https://www.moldovatransgaz.md/ro/transparency/legislation/law
 2.2) https://www.vmtg.md/index.php/despre-noi/cadrul-legislativ</t>
  </si>
  <si>
    <t>Ministry of Infrastructure and Regional Development</t>
  </si>
  <si>
    <t>The Report on the security of electricity and natural gas supply of the Republic of Moldova was approved by the Ministry of Economy's Order no. 363 of December 31, 2019, Annex 1, and it is published in the Official Gazette.
Relevance 0: information for the most recent reporting period
unavailable</t>
  </si>
  <si>
    <t xml:space="preserve">Ministry of Infrastructure and Regional Development
</t>
  </si>
  <si>
    <t>The Report on the security of electricity and natural gas supply of the Republic of Moldova was approved by the Order no. 363 of December 31, 2019, Annex 1, and it is published in the Official Gazette.
The TSO did not publish the adequacy report on generation capacity.
Relevance 0: information for the most recent reporting period
unavailable</t>
  </si>
  <si>
    <t>The Report on the security of electricity and natural gas supply of the Republic of Moldova was approved by the Order nr. 363 of December 31, 2019, Annex 1, and it is published in the Official Gazette.</t>
  </si>
  <si>
    <t>According to p. 117 of the Regulation no. 112/2019 on connection to gas distribution network, any consumption point must be equipped with metering equipment.
 This requirement is in place even before Moldova's independence.</t>
  </si>
  <si>
    <t>No such information is available</t>
  </si>
  <si>
    <t>According to p. 178 of the Regulation no. 168/2019 on connection to electricity networks and the provision of electricity transmission and distribution services, any consumption point can be connected to the grid only if it is equipped with metering equipment.
 This requirement is in place even before Moldova's independence.</t>
  </si>
  <si>
    <t>The requirements are set in the ANRE decision no. 537 of December 24, 2020 on approval of the Regulation on the quality of electricity transmission and distribution services. The Regulation is published in the Official Gazette and placed on ANRE website and one DSO websites.
 In ANRE's annual reports is provided the data regarding the compliance of system operators to the requirements of the regulation.</t>
  </si>
  <si>
    <t>The requirements are set in the ANRE decision No. 422 of November 22, 2019 on approval of the Regulation on the quality of natural gas transmission and distribution services. The regulation is published in the Official Gazette and placed on ANRE website and TSOs, DSOs websites.
 In ANRE's annual reports are provided the data regarding the compliance of DSOs and TSOs to the requirements of the regulation.</t>
  </si>
  <si>
    <t>1) https://www.legis.md/cautare/getResults?doc_id=120013&amp;lang=ro
 2.1) TSO https://www.moldovatransgaz.md/ro/transparency/legislation/anre
 2.2) TSO https://www.vmtg.md/index.php/despre-noi/cadrul-legislativ
 3) DSO https://www.chisinaugaz.md/ro/page/laws
 4) ANRE annual reports http://anre.md/raport-de-activitate-3-10</t>
  </si>
  <si>
    <t>Not applicable, the gas market is monopolised.
 According to Annual report of ANRE activity and technical and economic indicators published by Moldovagas JSC, this supplier of natural gas has a share of more than 95 % from the wholsale and retail markets of natural gas.</t>
  </si>
  <si>
    <t>The Law on social aid No 133 of 2008 establishes the general conditions for granting the support to defavorised people. By Government Decision No. 1167/2008 was approved the Regulation on modality of estimating and payment of social aid. 
 Some local authorities also provide subsidies on energy consumption. Chisinau mayoralty approved the decision no. 8/12 of October 12, 2021 regarding the Regulation on granting of financial aid for some categories of citizens to pay for energy resources and public utilities.</t>
  </si>
  <si>
    <t>1) Gov Regulation
 https://www.legis.md/cautare/getResults?doc_id=128810&amp;lang=ro#
  2) Local authority rules
  https://www.chisinau.md/doct.php?l=ro&amp;idc=408&amp;id=35859</t>
  </si>
  <si>
    <t>No information for on-going calls for proposals is published on the website of the Energy Efficiency Agency. Only partial information for approved calls is available .</t>
  </si>
  <si>
    <t>Partial information is available on AEE website. There are also published information on energy efficiency measures and success stories on AEE website.
 Frequency 0: information not updated
 Completeness 0,5: Information is partially available and not structured</t>
  </si>
  <si>
    <t>No such data is available in the financial reports of the companies</t>
  </si>
  <si>
    <t>There are no separate reports on the progress of the implementation of Energy Strategy.
 However, in the annual reports of the Ministry of Infrastructure and Regional Development is provided information on the achievements in the field of energy. There are also reports on Sectorial Strategy of expenditures in the field of energy, that provide data on the budgetary expenditures in the energy sector.</t>
  </si>
  <si>
    <t>1) Ministry annual report https:https://me.gov.md/sites/default/files/raport_anual_de_activitate_al_ministerului_economiei_si_infrastructurii_pentru_anul_2020.pdf
 2) https://mei.gov.md/sites/default/files/raport_privind_implementarea_strategiei_sectoriale_de_cheltuieli_pe_domeniul_energetic_pentru_anul_2019.pdf</t>
  </si>
  <si>
    <t>1) Monitoring report:
 https://cancelaria.gov.md/sites/default/files/moldovavnr2020_0.pdf
 2) Country indicators:
 https://statistica.gov.md/public/files/SDG/docs/VNR_rom.pdf 
 https://statistica.gov.md/pageview.php?l=ro&amp;id=6306&amp;idc=605</t>
  </si>
  <si>
    <t>The National Energy Efficiency Action Plan is approved every 3 years. The last Energy Efficiency Action Plan for the period 2019-2021 was aprroved by Government Decision no. 698 on December 27, 2019. The national energy efficiency targets are included in this plan.</t>
  </si>
  <si>
    <t>https://www.legis.md/cautare/getResults?doc_id=119890&amp;lang=ro</t>
  </si>
  <si>
    <t>Ministry of Infrastructure and Regional Development, Energy Efficiency Agency</t>
  </si>
  <si>
    <t>Availability 0: the most recent report is for 2018 year.
In the Report of the activity of the Energy Efficiency Agency for 2020 it is provided that the progress Report for the implementation National Energy Efficiency Plan for the last year was drafted and submitted to the Ministry of Infrastructure. Not publicly available.</t>
  </si>
  <si>
    <t>https://aee.gov.md/storage/Rapoarte/raport_aee_2018.pdf</t>
  </si>
  <si>
    <t>Ministry of Environment, Climate Change Office</t>
  </si>
  <si>
    <t>Intended Nationally-Determined Contribution (INDC) of the Republic of Moldova.
Low Emmissions Development Strategy until 2030 and Action Plan for its implementation, approved by the Government Decision no. 1470 of December 30, 2016.</t>
  </si>
  <si>
    <t>1) https://www.legis.md/cautare/getResults?doc_id=98493&amp;lang=ro
 2) http://www.clima.md/doc.php?l=en&amp;id=3736&amp;idc=267
 3) http://clima.md/doc.php?l=ro&amp;idc=236&amp;id=4047
 4) https://www4.unfccc.int/sites/NDCStaging/pages/Party.aspx?party=MDA</t>
  </si>
  <si>
    <t>Ministry of Environment/ Ministry of Infrastructure and Regional Development</t>
  </si>
  <si>
    <t>No national plan is developed.
 The Large Combustion Plants and Industrial Emissions Directives are still not transposed. Existing combustion plants meet the emission limit values of the Large Combustion Plants Directive on an individual basis.</t>
  </si>
  <si>
    <t>https://www.energy-community.org/implementation/IR2021.html</t>
  </si>
  <si>
    <t>No NECP is approved. A first informal draft of the NECP is expected by the end of 2021.</t>
  </si>
  <si>
    <t>Reports are placed on the website by the former Ministry of Agriculture Regional Development and Environment.
 Usability 0: information available in a not machine-readable
 format - pdf with scanned sections.</t>
  </si>
  <si>
    <t>1) https://madrm.gov.md/sites/default/files/Documente%20atasate%20Advance%20Pagines/Raport%20de%20implementare%20pentru%20Strategia%20de%20dezvoltare%20cu%20emisii%20reduse,%202019.PDF
 2) https://madrm.gov.md/sites/default/files/Documente%20atasate%20Advance%20Pagines/Raportul%20privind%20implementarea%20Strategiei%20de%20dez.%20cu%20emisii%20reduse%2C%20HG.%201470%20din%202016%29.pdf</t>
  </si>
  <si>
    <t>No such information is available. The national strategy is not developed yet.</t>
  </si>
  <si>
    <t>1) http://www.clima.md/doc.php?l=en&amp;idc=82&amp;id=5359
 2) http://www.clima.md/doc.php?l=en&amp;idc=82&amp;id=4319</t>
  </si>
  <si>
    <t>The National Renewable Energy Action Plan expired in 2020. RES national target are set up in the Law No. 10/2016 on the promotion of the use of energy from renewable sources approved by the Parliament.
 Relevance 0: information for the most recent reporting period
 unavailable</t>
  </si>
  <si>
    <t>1) https://www.legis.md/cautare/getResults?doc_id=106068&amp;lang=ro
 2) https://www.legis.md/cautare/getResults?doc_id=103148&amp;lang=ro</t>
  </si>
  <si>
    <t>Availability 0: the most recent report is for 2018 year
In the activity report of the Energy Efficiency Agency for 2020 it is provided that the progress Report for the implementation National Renewable Energy Action Plan for the last year was drafted and submitted to the Ministry of Infrastructure. Not publicly available.</t>
  </si>
  <si>
    <t>Ministry of Finance</t>
  </si>
  <si>
    <t>Court of Accounts (supreme public external audit institution)</t>
  </si>
  <si>
    <t>Reports of the independent financial audit of budget programs implementation are published after approval by the Plenum of the Court of Accounts. However, due to absence of publicly available information on passports of budget programs, it is impossible to evaluate the Relevance, Frequency, Usability and Completeness.
 All the decisions are published on the website of the Court of Accounts.</t>
  </si>
  <si>
    <t>The Register of state aid recipients is available, with free access.
 Relevance 0: the information is not updater on a regular basis.</t>
  </si>
  <si>
    <t>The Competition Council publishes annual reports on the state aid provided on different categories of recipients.</t>
  </si>
  <si>
    <t>https://competition.md/public/files/Raport-privind-ajutoarele-de-stat-acordate-in-Republica-Moldova-pentru-anul-2019758fc.pdf</t>
  </si>
  <si>
    <t>Published on Nov for 2020 - in pdf and excel (excel doesn't download)</t>
  </si>
  <si>
    <t>https://insse.ro/cms/sites/default/files/field/publicatii/balanta_energetica_si_structura_utilajului_energetic_in_anul_2020.pdf</t>
  </si>
  <si>
    <t>Published on Eurostat - latest data in Nov for August 2021 (similar for Ukraine). Romanian statistical office publishes monthly preliminary cummulative tables with "primary energy resources" (production, imports, uses, similar to Ukrainian tables). Latest data only for September</t>
  </si>
  <si>
    <r>
      <rPr>
        <u/>
        <sz val="10"/>
        <color rgb="FF1155CC"/>
        <rFont val="Arial"/>
      </rPr>
      <t>https://ec.europa.eu/eurostat/databrowser/view/NRG_CB_GASM__custom_1668414/default/table?lang=en</t>
    </r>
    <r>
      <rPr>
        <u/>
        <sz val="10"/>
        <color rgb="FF1155CC"/>
        <rFont val="Arial"/>
      </rPr>
      <t xml:space="preserve">
https://insse.ro/cms/ro/tags/comunicat-resurse-de-energie</t>
    </r>
  </si>
  <si>
    <t>(https://www.anre.ro/ro/gaze-naturale/rapoarte/rapoarte-piata-gaze-naturale)</t>
  </si>
  <si>
    <t>Published on Eurostat - latest data in Nov for August 2021 (similar for Ukraine). Romanian statistical office publishes monthly preliminary cummulative tables with "electricity balance" (production, imports, uses, losses). Latest data only for September</t>
  </si>
  <si>
    <t>https://insse.ro/cms/ro/tags/comunicat-resurse-de-energie</t>
  </si>
  <si>
    <t>(https://www.anre.ro/ro/energie-electrica/rapoarte/rezultate-monitorizare-piata-energie-electrica/20211623651617)</t>
  </si>
  <si>
    <t>https://www.anre.ro/ro/gaze-naturale/legislatie/reglementari-tehnice/codul-retelei-snt</t>
  </si>
  <si>
    <t>Order 18/2021 - concerns the regulation related to the connection of consumers to distribution grids. Note - the rules have changed significantly in the past 2 years, as there was a populist move to "connect free-of-charge" households to gas grids in 2020.</t>
  </si>
  <si>
    <t>https://www.anre.ro/ro/gaze-naturale/legislatie/reglementari-tehnice/regulamente1387184101</t>
  </si>
  <si>
    <t>https://www.anre.ro/ro/gaze-naturale/legislatie/reglementari-tehnice/codul-retelei-snt; https://www.transgaz.ro/en/clients/transparency-information - in English, https://transgaz.ro/capacitatea-tehnica-rezervata-%C5%9Fi-disponibila-pe-zi-si-istoric</t>
  </si>
  <si>
    <t>https://transgaz.ro/ro/clienti/informatii-operationale/capacitati; https://transgaz.ro/ro/clienti/nominalizari; https://transgaz.ro/ro/line-pack-intraday</t>
  </si>
  <si>
    <r>
      <rPr>
        <sz val="10"/>
        <color theme="1"/>
        <rFont val="Arial"/>
      </rPr>
      <t xml:space="preserve">There is a requirement for minimum storage of Transgaz - https://www.transgaz.ro/sites/default/files/Downloads/DECIZIE%20aprobare%20stoc%20aprilie%202021%20TRANSGAZ_semnata%20presedinte.pdf for October 30, 2021 - it is 597.115,143 MWh. Storage operators are Depogaz (90%) and Depomures (below 10%), there is data on max capacity, stored gas (daily) and tariffs. Data on actual gas stored is available also here: </t>
    </r>
    <r>
      <rPr>
        <u/>
        <sz val="10"/>
        <color rgb="FF000000"/>
        <rFont val="Arial"/>
      </rPr>
      <t>https://agsi.gie.eu/#/. There is data on TSO capacity at injection points to storage</t>
    </r>
  </si>
  <si>
    <t>https://www.transgaz.ro/en/clients/operational-data/gross-calorific-values</t>
  </si>
  <si>
    <t>https://www.transelectrica.ro/en/web/tel/live;jsessionid=62770C6B52F9DE44E11688BF046FD74B; https://www.transelectrica.ro/web/tel/functionare-retea</t>
  </si>
  <si>
    <t>Available on Transelectrica with link to ENTSOE for production units. Note: on ENTSOE they have data on unavailability of production units, but not on consumption units for Romania, https://transparency.entsoe.eu/outage-domain/r2/unavailabilityOfConsumptionUnits/show - same for the other countries</t>
  </si>
  <si>
    <r>
      <rPr>
        <u/>
        <sz val="10"/>
        <color rgb="FFFF0000"/>
        <rFont val="Arial"/>
      </rPr>
      <t xml:space="preserve">https://www.transelectrica.ro/en/web/tel/productie; </t>
    </r>
    <r>
      <rPr>
        <u/>
        <sz val="10"/>
        <color rgb="FF1155CC"/>
        <rFont val="Arial"/>
      </rPr>
      <t>https://transparency.entsoe.eu/outage-domain/r2/unavailabilityOfProductionAndGenerationUnits/show</t>
    </r>
  </si>
  <si>
    <r>
      <rPr>
        <u/>
        <sz val="10"/>
        <color theme="1"/>
        <rFont val="Arial"/>
      </rPr>
      <t xml:space="preserve">https://www.transelectrica.ro/en/web/tel/productie; </t>
    </r>
    <r>
      <rPr>
        <u/>
        <sz val="10"/>
        <color theme="1"/>
        <rFont val="Arial"/>
      </rPr>
      <t>https://transparency.entsoe.eu/outage-domain/r2/unavailabilityOfProductionAndGenerationUnits/show</t>
    </r>
  </si>
  <si>
    <t>Per generation unit: https://transparency.entsoe.eu/generation/r2/actualGenerationPerGenerationUnit/show and per production type https://transparency.entsoe.eu/generation/r2/actualGenerationPerProductionType/show</t>
  </si>
  <si>
    <t>Not applicable because full ownership unbundling</t>
  </si>
  <si>
    <r>
      <rPr>
        <b/>
        <sz val="10"/>
        <color theme="1"/>
        <rFont val="Arial"/>
      </rPr>
      <t xml:space="preserve">Both Engie and EON split their supply from their distribution business in different subsidiaries. - </t>
    </r>
    <r>
      <rPr>
        <b/>
        <sz val="10"/>
        <color rgb="FFFF0000"/>
        <rFont val="Arial"/>
      </rPr>
      <t>though in practice the unbundling may not be in full</t>
    </r>
  </si>
  <si>
    <t>Two large DSOs, Engie and EON / Delgaz, can both be included in the sample</t>
  </si>
  <si>
    <r>
      <rPr>
        <b/>
        <sz val="10"/>
        <color theme="1"/>
        <rFont val="Arial"/>
      </rPr>
      <t>The 8 DSOs split distribution from supply in different subsidiaries</t>
    </r>
    <r>
      <rPr>
        <b/>
        <sz val="10"/>
        <color rgb="FFFF0000"/>
        <rFont val="Arial"/>
      </rPr>
      <t xml:space="preserve"> (though de facto implementation of unbundling is still imperfect)</t>
    </r>
  </si>
  <si>
    <t>Sample: Delgaz, ENEL Muntenia Sud, Electrica Transivania Nord</t>
  </si>
  <si>
    <t>Transgaz publishes on its website the TYNDP - there are in general issues with delays in their approval (e.g. the GSM does not approve the investments because of lack of funding). The latest adopted TYNP is 2020-2029. The current TYNDP 2021-2030 is still open for consultations on Transgaz website. There is little follow-up on actual implementation</t>
  </si>
  <si>
    <t>https://www.transgaz.ro/sites/default/files/Planul%20de%20Dezvoltare%20a%20Sistemului%20Na%C8%9Bional%20de%20Transport%20gaze%20naturale%20pentru%20perioada%202020-2029.pdf; https://www.transgaz.ro/en/node/3273</t>
  </si>
  <si>
    <t>https://www.anre.ro/ro/gaze-naturale/rapoarte/rapoarte-indicatori-de-performanta</t>
  </si>
  <si>
    <t>Transelectrica publishes the TYNDP on its website, though finding TYNDPs for previous years is rather difficult. The latest TYNDP is however 2020-2029. There is little follow-up on implementation (generally one can assess implementation by comparing the changes in plans from one year to the next, 80-100% of the projects have delays of 1-15 years</t>
  </si>
  <si>
    <t>https://www.transelectrica.ro/ro/web/tel/planului-de-dezvoltare-ret-2020-2029</t>
  </si>
  <si>
    <t>ANRE publishes info on tariffs - methodology (regulatory periods), tariffs approved annually by DSO etc. The info for current periods needs a bit of searching on the website - e.g. to know ANRE's Order in which tariffs are approved, but for previous periods the data is quite readily available in ANRE's annual reports (latest for 2020)</t>
  </si>
  <si>
    <t>https://www.anre.ro/ro/gaze-naturale/legislatie/preturi-si-tarife-gn/20211623917362; annual report 2020 https://www.anre.ro/ro/despre-anre/rapoarte-anuale</t>
  </si>
  <si>
    <t>Capacity reservation is possible online for registered users in the GMOIS platform (the article of Reg 715 Annex I says "Transmission system operators shall harmonise formalised request procedures and response times according to best industry practice with the aim of minimising response times. They shall provide for online screen-based capacity booking and confirmation systems and nomination and re-nomination procedures no later than 1 July 2006 after consultation with the relevant network users."</t>
  </si>
  <si>
    <t>https://www.transgaz.ro/en/clients/operational-data/gmois-platform</t>
  </si>
  <si>
    <t>https://www.anre.ro/ro/energie-electrica/legislatie/preturi-si-tarife-ee; annual report 2020 https://www.anre.ro/ro/despre-anre/rapoarte-anuale</t>
  </si>
  <si>
    <t>user-friendliness of search engine</t>
  </si>
  <si>
    <t>Transelectrica website (note - Annex I to Reg 714 only requires that the TSO makes available information of available capacity, not online calculation tools). There is info on available capacity and capacity allocation tenders as required by the Annex</t>
  </si>
  <si>
    <t>https://www.transelectrica.ro/web/tel/alocare-capacitati; https://www.transelectrica.ro/web/tel/prognoza-capacitati</t>
  </si>
  <si>
    <t>There is no scheme for new RES, though several schemes are planned</t>
  </si>
  <si>
    <t>Annual reports of the regulator have no info on consumer switching in the gas market; available though on ACER report p 22</t>
  </si>
  <si>
    <t>https://www.anre.ro/ro/despre-anre/rapoarte-anuale; https://extranet.acer.europa.eu/Official_documents/Acts_of_the_Agency/Publication/ACER%20Market%20Monitoring%20Report%202020%20%E2%80%93%20Energy%20Retail%20and%20Consumer%20%20Protection%20Volume.pdf, p 22</t>
  </si>
  <si>
    <t>ANRE monthly gas monitoring reports</t>
  </si>
  <si>
    <t>https://www.anre.ro/ro/gaze-naturale/rapoarte/rapoarte-piata-gaze-naturale/rapoarte-lunare-de-monitorizare-pentru-piata-interna-de-gaze-naturale-2021</t>
  </si>
  <si>
    <t>ANRE annual reports</t>
  </si>
  <si>
    <t>Regulator ANRE</t>
  </si>
  <si>
    <t>N/A, market deregulated</t>
  </si>
  <si>
    <t>n/a - inquired the Competition Council whether they get such report from ANRE</t>
  </si>
  <si>
    <t>Market prices and trading data available on ANRE's monthly monitoring reports (though there are delays, e.g. now data for August 2021). They have prices for imports and average wholesale prices - we have two gas exchanges</t>
  </si>
  <si>
    <t>OPCOM power exchange</t>
  </si>
  <si>
    <t>The current energy law 123/2012 requires all wholesale electricity trading to take place on OPCOM power exchange. There is a big discussion on this provision, in breach of Reg 943 and Directive 944, must be amended as it does not allow PPA, monopoly of OPCOM etc - but currently all data on prices are available on OPCOM website in high level of details.</t>
  </si>
  <si>
    <t>Note: ACER monitoring also includes interesting insights on Ro market monitoring in comparison with other countries</t>
  </si>
  <si>
    <t>Latest report for August. ANRE's monitoring is much more detailed in the electricity than in the gas sectors. Note: ACER monitoring also includes interesting insights on Ro market monitoring in comparison with other countries</t>
  </si>
  <si>
    <t>https://www.anre.ro/ro/energie-electrica/rapoarte/rezultate-monitorizare-piata-energie-electrica/20211623651617</t>
  </si>
  <si>
    <t>Note: ACER monitoring also includes interesting insights on Ro market monitoring in comparison with other countries, p 86</t>
  </si>
  <si>
    <t>https://www.anre.ro/ro/gaze-naturale/rapoarte/rapoarte-piata-gaze-naturale/rapoarte-lunare-de-monitorizare-pentru-piata-interna-de-gaze-naturale-2021; https://extranet.acer.europa.eu/Official_documents/Acts_of_the_Agency/Publication/ACER%20Market%20Monitoring%20Report%202020%20%E2%80%93%20Energy%20Retail%20and%20Consumer%20%20Protection%20Volume.pdf</t>
  </si>
  <si>
    <t>look in acer report</t>
  </si>
  <si>
    <t>Latest report for August. ANRE's monitoring is much more detailed in the electricity than in the gas sectors. ACER monitoring also includes interesting insights on Ro market monitoring in comparison with other countries, p 86</t>
  </si>
  <si>
    <t>https://www.anre.ro/ro/energie-electrica/rapoarte/rezultate-monitorizare-piata-energie-electrica/20211623651617; https://extranet.acer.europa.eu/Official_documents/Acts_of_the_Agency/Publication/ACER%20Market%20Monitoring%20Report%202020%20%E2%80%93%20Energy%20Retail%20and%20Consumer%20%20Protection%20Volume.pdf</t>
  </si>
  <si>
    <t>https://www.depogazploiesti.ro/ro/transparenta/acces-la-depozite; https://www.depogazploiesti.ro/ro/transparenta/informatii-zilnice</t>
  </si>
  <si>
    <t>Ministry of Energy website</t>
  </si>
  <si>
    <t>http://energie.gov.ro/wp-content/uploads/2021/07/3.-Plan-Actiuni-Preventive-v10.06.21-final-1.pdf</t>
  </si>
  <si>
    <t>Note - the regulation is quite new. Many items of the 2019 package have not been transposed or implemented in Romania. MoE currently hires people for the implementation of Reg 941</t>
  </si>
  <si>
    <t>MoE's plan is quite general and new (adopted in July 2021). Separately, there are winter energy security plans - quite weak this year and contested by experts</t>
  </si>
  <si>
    <r>
      <rPr>
        <sz val="10"/>
        <color rgb="FF000000"/>
        <rFont val="Arial"/>
      </rPr>
      <t xml:space="preserve">Transelectrica adequacy report published on website. Note - </t>
    </r>
    <r>
      <rPr>
        <sz val="10"/>
        <color rgb="FF000000"/>
        <rFont val="Arial"/>
      </rPr>
      <t>implementation of plans quite weak</t>
    </r>
  </si>
  <si>
    <t>No monitoring of security of electricity supply</t>
  </si>
  <si>
    <t>In ANRE's annual report for 2020 (data as of 31.12.2020)</t>
  </si>
  <si>
    <t>https://www.anre.ro/download.php?f=fqh8haU%3D&amp;t=vdeyut7dlcecrLbbvbY%3D</t>
  </si>
  <si>
    <t>https://www.anre.ro/ro/energie-electrica/rapoarte/rapoarte-indicatori-performanta</t>
  </si>
  <si>
    <t>https://www.anre.ro/ro/info-consumatori/comparator-oferte-tip-de-furnizare-a-gn</t>
  </si>
  <si>
    <t>https://www.anre.ro/ro/info-consumatori/comparator-de-tarife</t>
  </si>
  <si>
    <t>One agency, Environment Fund Administration, has several programs for EE in buildings, efficient household appliances etc. The information is fully available (though the programs are insufficient for the total needs). There are also some brochures from ANRE</t>
  </si>
  <si>
    <t>https://afm.ro/; https://www.anre.ro/ro/eficienta-energetica/consumatori/documente-informative1385708608</t>
  </si>
  <si>
    <t>Legislation is insufficient (e.g. for ESCO, which can now be used only for industrial consumers, but without any special regulations, but nothing for households). There is no specific info on EMS</t>
  </si>
  <si>
    <t>Romania is not a member of EITI and there are various atempts to bypass the strong EU rules on state aid (particularly for SOEs), which creates an incentive for lack of transparency</t>
  </si>
  <si>
    <r>
      <rPr>
        <sz val="10"/>
        <color rgb="FF000000"/>
        <rFont val="Arial"/>
      </rPr>
      <t xml:space="preserve">https://www.omvpetrom.com/en/news/availability-of-the-annual-reports-and-the-reports-on-payments-to-governments-for-2020; </t>
    </r>
    <r>
      <rPr>
        <u/>
        <sz val="10"/>
        <color rgb="FF1155CC"/>
        <rFont val="Arial"/>
      </rPr>
      <t>https://www.romgaz.ro/sites/default/files/2021-04/2020%20Report%20on%20payments%20to%20governments.pdf</t>
    </r>
  </si>
  <si>
    <t>Romania does not currently have an energy strategy, a long discussion on it since 2016. NECP + EU operational programs + now NRRP fill in the role in part</t>
  </si>
  <si>
    <t>Government / Sustainable Development Department</t>
  </si>
  <si>
    <t>Romania published its national voluntary review in 2018</t>
  </si>
  <si>
    <t>https://sustainabledevelopment.un.org/index.php?page=view&amp;type=30022&amp;nr=953&amp;menu=3170</t>
  </si>
  <si>
    <t>ANRE; Ministry of Energy</t>
  </si>
  <si>
    <t>NEEAP published until 2019. From 2020 the discussion focused on NECP, which was not finalized until September 2021. Data in NEEAPs was not complete (e.g. no info on EE in buildings at local level or public institutions, private owners, private companies etc). There is no monitoring for 2020 - though there are end-targets for 2030 in the NECP and NRRP</t>
  </si>
  <si>
    <t>https://www.anre.ro/ro/eficienta-energetica/rapoarte/rapoarte-de-monitorizare-a-implementarii-planului-national-de-actiune-in-domeniul-eficientei-energetice-pnaee</t>
  </si>
  <si>
    <t>EU NDC. (there are joint EU targets; within EU, each country has a share). Romania had a climate strategy 2015-2020 which needs updating by 2030 and has not been effectively monitored</t>
  </si>
  <si>
    <t>https://www4.unfccc.int/sites/NDCStaging/pages/Party.aspx?party=ROU</t>
  </si>
  <si>
    <t>National transition plan, BAT for reduction of emissions and other matters related to Directive 2010/75 available on Min of Environment website</t>
  </si>
  <si>
    <t>Approved in October 2021 by Govt Decision</t>
  </si>
  <si>
    <t>http://energie.gov.ro/wp-content/uploads/2021/10/Anexa-HG-PNIESC.pdf</t>
  </si>
  <si>
    <t>Latest strategy on climate - 2013-2020, implementation never monitored. Some parts are covered in the NECP (but only energy), for the rest there is no strategic document</t>
  </si>
  <si>
    <t>http://www.mmediu.ro/categorie/strategia-cresc/117</t>
  </si>
  <si>
    <t>https://unfccc.int/documents/274077</t>
  </si>
  <si>
    <t>Romania published NREAP for 2010-2020 - it met the targets up to 2020 (but only considering a large hydro capacity built before 1989). The NECP has been approved in 2021, so no commitment / reporting for in between</t>
  </si>
  <si>
    <t>http://indesen.ats.com.ro/resurse/PNAER_29%20iunie_2010_final_Alx.pdf</t>
  </si>
  <si>
    <t>ANRE monitoring (latest in 2021 for 2020)</t>
  </si>
  <si>
    <t>https://www.anre.ro/download.php?f=fqh%2Bg6k%3D&amp;t=vdeyut7dlcecrLbbvbY%3D</t>
  </si>
  <si>
    <t>https://mfinante.gov.ro/documents/35673/170589/Raportan2020.docx</t>
  </si>
  <si>
    <t>Public institutions</t>
  </si>
  <si>
    <t>https://regas.consiliulconcurentei.ro/#/; https://regas.consiliulconcurentei.ro/transparenta/index.html</t>
  </si>
  <si>
    <t>2021 Energy Transparency Index</t>
  </si>
  <si>
    <t>C</t>
  </si>
  <si>
    <t>B+</t>
  </si>
  <si>
    <t>C+</t>
  </si>
  <si>
    <t>average score</t>
  </si>
  <si>
    <t>Progress made</t>
  </si>
  <si>
    <t>Volume and composition of production, use (consumption), exports, imports, international bunkering, stock changes (by type)</t>
  </si>
  <si>
    <t>Data available from 2012 through 2020</t>
  </si>
  <si>
    <t>http://www.ukrstat.gov.ua/operativ/operativ2021/energ/En_bal_prod/Bal_prod_2020_ue.xls</t>
  </si>
  <si>
    <t>Data available on the State Statistics Service website only on volume of usage and stocks.</t>
  </si>
  <si>
    <r>
      <rPr>
        <u/>
        <sz val="10"/>
        <color rgb="FF1155CC"/>
        <rFont val="Arial"/>
      </rPr>
      <t>http://www.ukrstat.gov.ua/operativ/operativ2021/energ/vmp/arh_vmp2021_u.htm</t>
    </r>
    <r>
      <rPr>
        <u/>
        <sz val="10"/>
        <color rgb="FF1155CC"/>
        <rFont val="Arial"/>
      </rPr>
      <t xml:space="preserve">, </t>
    </r>
    <r>
      <rPr>
        <u/>
        <sz val="10"/>
        <color rgb="FF1155CC"/>
        <rFont val="Arial"/>
      </rPr>
      <t>http://www.ukrstat.gov.ua/operativ/operativ2021/energ/zmp/arh_zmp2021_u.htm</t>
    </r>
  </si>
  <si>
    <t>Data available on the State Statistics Service website only on production ("Manufacture of industrial products by types" section).</t>
  </si>
  <si>
    <t>http://www.ukrstat.gov.ua/operativ/operativ2021/pr/ovp/vpp_ue_08_2021.xlsx</t>
  </si>
  <si>
    <t>Information is available in GTS network code</t>
  </si>
  <si>
    <t>https://zakon.rada.gov.ua/laws/show/z1378-15#Text</t>
  </si>
  <si>
    <t>Information is available in network code</t>
  </si>
  <si>
    <t>https://zakon.rada.gov.ua/laws/show/z1379-15#Text</t>
  </si>
  <si>
    <t>The framework terms defining the rights and obligations of all gas transmission system users are provided in the Code of Gas Transmission System, and specific terms of contracts for transmission / storage / injection of gas in underground storage facilities are available on the websites of the NEURC, Ukrtransgaz JSC and Gas TSO Ukraine LLC.</t>
  </si>
  <si>
    <r>
      <rPr>
        <u/>
        <sz val="10"/>
        <color rgb="FF1155CC"/>
        <rFont val="Arial"/>
      </rPr>
      <t xml:space="preserve">http://utg.ua/utg/psg/poslugy.html, </t>
    </r>
    <r>
      <rPr>
        <u/>
        <sz val="10"/>
        <color rgb="FF1155CC"/>
        <rFont val="Arial"/>
      </rPr>
      <t>https://tsoua.com/kliyentam/yak-staty-kliyentom/dogovir/</t>
    </r>
  </si>
  <si>
    <t>The general mechanism of distributing the gas transmission system's capacity is provided in Section IX of the Code of Gas Transmission System, and the standard form for distribution of guaranteed capacity and interruptible capacity is available on the website of Ukrtransgaz PJSC (Annex 1 to the standard gas transmission contract)</t>
  </si>
  <si>
    <r>
      <rPr>
        <u/>
        <sz val="10"/>
        <color rgb="FF1155CC"/>
        <rFont val="Arial"/>
      </rPr>
      <t xml:space="preserve">http://utg.ua/utg/psg/poslugy.html, </t>
    </r>
    <r>
      <rPr>
        <u/>
        <sz val="10"/>
        <color rgb="FF1155CC"/>
        <rFont val="Arial"/>
      </rPr>
      <t>https://tsoua.com/kliyentam/yak-staty-kliyentom/dogovir/</t>
    </r>
  </si>
  <si>
    <t>The overload management rules are set forth in Section XV of the Code of Gas Transmission System.</t>
  </si>
  <si>
    <r>
      <rPr>
        <u/>
        <sz val="10"/>
        <color rgb="FF1155CC"/>
        <rFont val="Arial"/>
      </rPr>
      <t xml:space="preserve">http://utg.ua/utg/psg/poslugy.html, </t>
    </r>
    <r>
      <rPr>
        <u/>
        <sz val="10"/>
        <color rgb="FF1155CC"/>
        <rFont val="Arial"/>
      </rPr>
      <t>https://tsoua.com/kliyentam/yak-staty-kliyentom/dogovir/</t>
    </r>
  </si>
  <si>
    <t>Information provided on the website of Gas TSO Ukraine LLC</t>
  </si>
  <si>
    <t>https://tsoua.com/kliyentam/zamovlennya-poslug/rozpodil-potuzhnosti-na-vnutrishnih-tochkah/</t>
  </si>
  <si>
    <t>Aggregated information about the outcomes of intraday and day-ahead auctions and auctions distributing monthly and annual guaranteed and interruptible capacity is available in the .xlsx format. The outcomes of auctions distributing quarterly and annual guaranteed and interruptible capacity at interconnectors are also available.</t>
  </si>
  <si>
    <t>A list of physical gas transmission system entry/exit, tied to the virtual entry/exit, is available as of 27.08.2021. Information about technical capacity of internal entry and exit points is available for 2020 and 2021 gas years. Information about the capacity of gas transmission system entry/exit at interconnectors is available for 2019-2023 gas years. Information about technical, contracted and accessible transmission capacity is available on Gas TSO's transparency platform, currently operating in the test mode.</t>
  </si>
  <si>
    <t>Complete data is accessible on Gas TSO Ukraine's interactive map and on GIE platform</t>
  </si>
  <si>
    <t>https://utg.ua/utg/business-info/analitychni-paneli.html</t>
  </si>
  <si>
    <t>No relevant information was found on the website of Gas TSO Ukraine LLC</t>
  </si>
  <si>
    <t>Calculators of the volume of and payments for daily imbalance, the procedure of creating a balancing group and the methodology of calculating the balancing neutrality charge are available.</t>
  </si>
  <si>
    <r>
      <rPr>
        <u/>
        <sz val="10"/>
        <color rgb="FF1155CC"/>
        <rFont val="Arial"/>
      </rPr>
      <t xml:space="preserve">https://tsoua.com/kliyentam/zamovlennya-poslug/dobovyi-nebalans/; https://tsoua.com/kliyentam/zamovlennya-poslug/balansuyucha-grupa/; </t>
    </r>
    <r>
      <rPr>
        <u/>
        <sz val="10"/>
        <color rgb="FF1155CC"/>
        <rFont val="Arial"/>
      </rPr>
      <t>https://tsoua.com/kliyentam/zamovlennya-poslug/nejtralnist-balansuvannya/</t>
    </r>
  </si>
  <si>
    <t>Information about system balancing, balancing services purchased and expenses incurred is available. No ex-ante and ex-post data could be found.</t>
  </si>
  <si>
    <t xml:space="preserve">https://tsoua.com/prozorist/balansuuchi-dii/ </t>
  </si>
  <si>
    <t>Information provided on the website of Gas TSO Ukraine LLC in the .pdf and .xlsx formats</t>
  </si>
  <si>
    <t>Detailed data concerning quality of gas on domestic routes (gas transmission system entry/exit) is accessible on the website of Gas TSO, and the quality data (calorific value and the Wobbe Index) for interconnectors is accessible on daily basis on ENTSO-G platform. The requirements to pressure (in the event of connection) are set forth in the Code of Gas Transmission System (indent 4, par. 2, part 1 of Section IV, and par. 3, part 1 of Section VI)</t>
  </si>
  <si>
    <r>
      <rPr>
        <u/>
        <sz val="10"/>
        <color rgb="FF1155CC"/>
        <rFont val="Arial"/>
      </rPr>
      <t xml:space="preserve">https://tsoua.com/prozorist/yakist-gazu/; </t>
    </r>
    <r>
      <rPr>
        <u/>
        <sz val="10"/>
        <color rgb="FF1155CC"/>
        <rFont val="Arial"/>
      </rPr>
      <t>https://zakon.rada.gov.ua/laws/show/z1378-15#Text</t>
    </r>
  </si>
  <si>
    <t>Information is available in transmission system code.</t>
  </si>
  <si>
    <t>https://zakon.rada.gov.ua/laws/show/v0309874-18#Text</t>
  </si>
  <si>
    <t>Information is available in distribution system code.</t>
  </si>
  <si>
    <t>https://zakon.rada.gov.ua/laws/show/v0310874-18#Text</t>
  </si>
  <si>
    <t>The Ukrenergo website offers detailed information about regulatory framework for the electricity market, including links to the transmission system codes, commercial electricity metering, market rules, rules of the day-ahead and the intraday markets, and various types of standard electricity transmission contracts.</t>
  </si>
  <si>
    <t>The balancing rules are defined in the Transmission System Code and the Market Rules, to which the Ukrenergo website contains links.</t>
  </si>
  <si>
    <r>
      <rPr>
        <u/>
        <sz val="10"/>
        <color rgb="FF1155CC"/>
        <rFont val="Arial"/>
      </rPr>
      <t>https://ua.energy/uchasnikam_rinku/normatyvno-pravova-baza-funktsionuvannya-novoyi-modeli-rynku-elektroenergiyi-ukrayiny/#1574171356793-97d3b1e8-4861</t>
    </r>
    <r>
      <rPr>
        <u/>
        <sz val="10"/>
        <color rgb="FF1155CC"/>
        <rFont val="Arial"/>
      </rPr>
      <t xml:space="preserve"> </t>
    </r>
  </si>
  <si>
    <t>Re-dispatching and curtailment rules incl. for renewables are specified in Market Rules adopted by the Regulator.</t>
  </si>
  <si>
    <t>https://zakon.rada.gov.ua/laws/show/v0307874-18#Text</t>
  </si>
  <si>
    <t>Information is available on the NEURC and TSO websites.</t>
  </si>
  <si>
    <r>
      <rPr>
        <sz val="10"/>
        <color rgb="FF1155CC"/>
        <rFont val="Arial"/>
      </rPr>
      <t>https://www.nerc.gov.ua/acts/pro-zatverdzhennya-pravil-upravlinnya-obmezhennyami-ta-poryadku-rozpodilu-propusknoi-spromozhnosti-mizhderzhavnikh-peretiniv?id=50730</t>
    </r>
    <r>
      <rPr>
        <sz val="10"/>
        <color rgb="FF1155CC"/>
        <rFont val="Arial"/>
      </rPr>
      <t xml:space="preserve">
</t>
    </r>
    <r>
      <rPr>
        <u/>
        <sz val="10"/>
        <color rgb="FF1155CC"/>
        <rFont val="Arial"/>
      </rPr>
      <t>https://ua.energy/uchasnikam_rinku/auktsiony</t>
    </r>
    <r>
      <rPr>
        <u/>
        <sz val="10"/>
        <color rgb="FF1155CC"/>
        <rFont val="Arial"/>
      </rPr>
      <t xml:space="preserve">/
</t>
    </r>
    <r>
      <rPr>
        <u/>
        <sz val="10"/>
        <color rgb="FF1155CC"/>
        <rFont val="Arial"/>
      </rPr>
      <t>https://zakon.rada.gov.ua/laws/show/v0763874-20#Text</t>
    </r>
  </si>
  <si>
    <t>Information is available, accessible and regularly updated (hourly) on the ENTSO-E website, "Load" section.
The Ukrenergo website contains instructions for collection and transmission of data to ENTSO-E transparency platform, and daily data concerning demand for, accessibility and actual utilization of generating capacity.</t>
  </si>
  <si>
    <t>This information is unavailable on the ENTSO-E website in the Outages section; the Ukrenergo website contains information only concerning accessibility and actual utilization of generating capacity and concerning electricity consumption plants capable of regulating</t>
  </si>
  <si>
    <r>
      <rPr>
        <u/>
        <sz val="10"/>
        <color rgb="FF1155CC"/>
        <rFont val="Arial"/>
      </rPr>
      <t>https://transparency.entsoe.eu/outage-domain/r2/unavailabilityInTransmissionGrid/show, https://ua.energy/uchasnikam_rinku/vidpovidno-do-polozhen-zakonu-ukrayiny-pro-rynok-elektrychnoyi-energiyi/</t>
    </r>
    <r>
      <rPr>
        <u/>
        <sz val="10"/>
        <color rgb="FF000000"/>
        <rFont val="Arial"/>
      </rPr>
      <t xml:space="preserve"> </t>
    </r>
  </si>
  <si>
    <t>Data is available on the ENTSO-E website in the Load - Forecast Margin Year-ahead section for 2021 and 2022.</t>
  </si>
  <si>
    <t>Complete information available</t>
  </si>
  <si>
    <t>This information is accessible on the ENTSO-E website, Forecasted Transfer Capacities section, for particular interconnectors in the day / week / month format.</t>
  </si>
  <si>
    <t>No relevant data is available on the ENTSO-E website in the "Congestion management" section.</t>
  </si>
  <si>
    <t>Relevant data is available on the ENTSO-E website in the "Generation / forecasts" section except information about production units. Ukrenergo publishes a renewable electricity production forecast on its website (par. 1(d), Article 14 of Regulation (EU) No 543/2013)</t>
  </si>
  <si>
    <r>
      <rPr>
        <u/>
        <sz val="10"/>
        <color rgb="FF1155CC"/>
        <rFont val="Arial"/>
      </rPr>
      <t>https://transparency.entsoe.eu/generation/r2/dayAheadAggregatedGeneration/show</t>
    </r>
    <r>
      <rPr>
        <u/>
        <sz val="10"/>
        <color rgb="FF1155CC"/>
        <rFont val="Arial"/>
      </rPr>
      <t xml:space="preserve">; </t>
    </r>
    <r>
      <rPr>
        <u/>
        <sz val="10"/>
        <color rgb="FF1155CC"/>
        <rFont val="Arial"/>
      </rPr>
      <t>https://ua.energy/peredacha-i-dyspetcheryzatsiya/dyspetcherska-informatsiya/prognoz-vyrobnytstva-vde/</t>
    </r>
  </si>
  <si>
    <t>The Ukrenergo website contains information about generalized actual demand; the company also submits the "Hourly balance of Ukraine's IPS capacity" dataset to data.gov.ua platform.</t>
  </si>
  <si>
    <r>
      <rPr>
        <u/>
        <sz val="10"/>
        <color rgb="FF1155CC"/>
        <rFont val="Arial"/>
      </rPr>
      <t>https://data.gov.ua/dataset/31199018-e15e-4e87-bf5e-2a4293151f5c/resource/6e1a3146-c0f3-414f-85e6-0f6b04101abb</t>
    </r>
    <r>
      <rPr>
        <u/>
        <sz val="10"/>
        <color rgb="FF1155CC"/>
        <rFont val="Arial"/>
      </rPr>
      <t xml:space="preserve"> , </t>
    </r>
    <r>
      <rPr>
        <u/>
        <sz val="10"/>
        <color rgb="FF1155CC"/>
        <rFont val="Arial"/>
      </rPr>
      <t>https://ua.energy/uchasnikam_rinku/vidpovidno-do-polozhen-zakonu-ukrayiny-pro-rynok-elektrychnoyi-energiyi/</t>
    </r>
  </si>
  <si>
    <t>The Ukrenergo website contains information about the maximum/minimum prices in the balancing market, actual imbalance prices and regular reports on performance results of the balancing market.</t>
  </si>
  <si>
    <t>The compliance program is available on the Gas TSO's website. The first report on the program's implementation must be submitted by 01.03.2022.</t>
  </si>
  <si>
    <t>All operators publish compliance programs and reports on their implementation. These reports are submitted in the scanned form. The reports are also accessible on the NEURC website.</t>
  </si>
  <si>
    <t>The compliance program was published on the Ukrenergo website. The first annual report on the program's implementation must be submitted by 01.03.2022.</t>
  </si>
  <si>
    <t>The majority of operators published compliance programs and reports on their implementation in the .pdf format.</t>
  </si>
  <si>
    <t>The development plan and the report on its fulfilment were published on the gas transmission system operator's website in a scanned form.</t>
  </si>
  <si>
    <t>Information is available from all gas-DSOs, but in the form of unstructured data.</t>
  </si>
  <si>
    <t>The first report on fulfilment of the Transmission System Development Plan for 2020-2029 is due in 2022. In the previous years, the regulator declined development plans, and therefore, no reports were submitted.</t>
  </si>
  <si>
    <t xml:space="preserve">https://ua.energy/wp-content/uploads/2020/04/Plan-rozvytku-systemy-peredachi-na-2020-2029-roku.pdf </t>
  </si>
  <si>
    <t>Information provided in the scanned form or in the .pdf format</t>
  </si>
  <si>
    <t>Most calculation methodologies are available on the websites of the gas transmission system and underground gas storage operators in the form of calculators. However, the search for these methodologies on the regulator's website is complicated.</t>
  </si>
  <si>
    <r>
      <rPr>
        <u/>
        <sz val="10"/>
        <color rgb="FF1155CC"/>
        <rFont val="Arial"/>
      </rPr>
      <t xml:space="preserve">https://tsoua.com/kliyentam/zamovlennya-poslug/oplata/; https://tsoua.com/kliyentam/zamovlennya-poslug/nejtralnist-balansuvannya/; https://tsoua.com/kliyentam/pryednannia-prypynennia-vidnovlennia/; </t>
    </r>
    <r>
      <rPr>
        <u/>
        <sz val="10"/>
        <color rgb="FF1155CC"/>
        <rFont val="Arial"/>
      </rPr>
      <t>https://utg.ua/utg/psg/poslugy.html</t>
    </r>
  </si>
  <si>
    <t>Information about tariffs is accessible on the regulator's website; however it is inaccessible for past periods and is provided in different formats.</t>
  </si>
  <si>
    <r>
      <rPr>
        <u/>
        <sz val="10"/>
        <color rgb="FF1155CC"/>
        <rFont val="Arial"/>
      </rPr>
      <t>http://www.nerc.gov.ua/?id=16118</t>
    </r>
    <r>
      <rPr>
        <u/>
        <sz val="10"/>
        <color rgb="FF1155CC"/>
        <rFont val="Arial"/>
      </rPr>
      <t xml:space="preserve"> </t>
    </r>
  </si>
  <si>
    <t>Online instruments unavailable</t>
  </si>
  <si>
    <t>Information about methodologies is available on the regulator's website only in the form of certain solutions in the .html format</t>
  </si>
  <si>
    <r>
      <rPr>
        <u/>
        <sz val="10"/>
        <color rgb="FF1155CC"/>
        <rFont val="Arial"/>
      </rPr>
      <t>http://www.nerc.gov.ua/?id=26835</t>
    </r>
    <r>
      <rPr>
        <u/>
        <sz val="10"/>
        <color rgb="FF1155CC"/>
        <rFont val="Arial"/>
      </rPr>
      <t xml:space="preserve">, </t>
    </r>
    <r>
      <rPr>
        <u/>
        <sz val="10"/>
        <color rgb="FF1155CC"/>
        <rFont val="Arial"/>
      </rPr>
      <t>http://www.nerc.gov.ua/?id=34095</t>
    </r>
    <r>
      <rPr>
        <u/>
        <sz val="10"/>
        <color rgb="FF1155CC"/>
        <rFont val="Arial"/>
      </rPr>
      <t xml:space="preserve">, </t>
    </r>
    <r>
      <rPr>
        <u/>
        <sz val="10"/>
        <color rgb="FF1155CC"/>
        <rFont val="Arial"/>
      </rPr>
      <t>http://www.nerc.gov.ua/?id=35086</t>
    </r>
    <r>
      <rPr>
        <u/>
        <sz val="10"/>
        <color rgb="FF1155CC"/>
        <rFont val="Arial"/>
      </rPr>
      <t xml:space="preserve">  </t>
    </r>
  </si>
  <si>
    <t>Complete information is available and accessible</t>
  </si>
  <si>
    <t>Calculator is unavailable on the operator's website</t>
  </si>
  <si>
    <t>The regulator's website contains the following relevant documents, updated on a quarterly basis: the Register of Entities Operating in the Energy and Utilities Sectors and Subject to Regulation by the NEURC, and the NEURC License Register. They contain the EDRPOU code, area of activity, license number, date and status, registered address, website address. These documents do not contain information concerning persons responsible for operational and trading decisions and the ultimate beneficial owner, as required by REMIT.</t>
  </si>
  <si>
    <r>
      <rPr>
        <u/>
        <sz val="10"/>
        <color rgb="FF1155CC"/>
        <rFont val="Arial"/>
      </rPr>
      <t>http://www.nerc.gov.ua/?id=21970</t>
    </r>
    <r>
      <rPr>
        <sz val="10"/>
        <color rgb="FF000000"/>
        <rFont val="Arial"/>
      </rPr>
      <t xml:space="preserve">; </t>
    </r>
    <r>
      <rPr>
        <u/>
        <sz val="10"/>
        <color rgb="FF1155CC"/>
        <rFont val="Arial"/>
      </rPr>
      <t>http://www.nerc.gov.ua/data/filearch/litsenziini_reestry/Lits_reestr___NKREKP.xlsx</t>
    </r>
    <r>
      <rPr>
        <sz val="10"/>
        <color rgb="FF000000"/>
        <rFont val="Arial"/>
      </rPr>
      <t xml:space="preserve">; </t>
    </r>
    <r>
      <rPr>
        <u/>
        <sz val="10"/>
        <color rgb="FF1155CC"/>
        <rFont val="Arial"/>
      </rPr>
      <t>https://www.nerc.gov.ua/data/filearch/litsenziini_reestry/Reestr%20subektiv%20gospodaruvannya%20yaki%20reguluutsya%20NEURC.pdf</t>
    </r>
  </si>
  <si>
    <t>http://www.nerc.gov.ua/?id=21970;  http://www.nerc.gov.ua/data/filearch/litsenziini_reestry/Lits_reestr___NKREKP.xlsx; https://www.nerc.gov.ua/data/filearch/litsenziini_reestry/Reestr%20subektiv%20gospodaruvannya%20yaki%20reguluutsya%20NEURC.pdf</t>
  </si>
  <si>
    <t>The procedure of organizing support quotas distribution auctions is approved by the Resolution 1175 of the Cabinet of Ministers of Ukraine of 27.12.2019 introducing competitive conditions for stimulation of electricity production from alternative energy sources.
The auction schedule, the type and size of the portion of annual support quota for particular alternative energy sources are approved by a decision of the Cabinet of Ministers of Ukraine, published on the official websites of the Cabinet of Ministers of Ukraine, the authorized body and the guaranteed buyer within five business days after the said decision was adopted.</t>
  </si>
  <si>
    <t>Data on the total number of supplier switches is available in the NEURC's annual report. Information concerning the "Average duration of replacement" is unavailable.</t>
  </si>
  <si>
    <t>Data is available in the NEURC's annual reports provided in the .pdf format. Information concerning the "Average duration of replacement" indicator is unavailable.</t>
  </si>
  <si>
    <t>https://www.nerc.gov.ua/?id=61765
https://fliphtml5.com/swbx/hdwo</t>
  </si>
  <si>
    <t>Indicators are available in the NEURC's annual report and in quarterly monitoring reports (the Herfindahl–Hirschman Index itemized by areas of activity, ratio between the shares of the retail market's regulated and nonregulated segments, shares of suppliers).</t>
  </si>
  <si>
    <t>Indicators are available in the NEURC's annual report (the Herfindahl–Hirschman Index, shares of the largest suppliers), in quarterly monitoring reports (the Herfindahl–Hirschman Index for the wholesale and retail markets, concentration coefficient for the five largest producers and suppliers, Pivotal Supply Index and Residual Supply Index (PSI and RSI), competitiveness among renewable electricity producers), and in the interactive form.</t>
  </si>
  <si>
    <t>https://www.nerc.gov.ua/?id=64724
https://www.nerc.gov.ua/data/filearch/Catalog3/Richnyi_zvit_NKREKP_2020.pdf
https://www.nerc.gov.ua/?news=12053</t>
  </si>
  <si>
    <t>Annual data unavailable. The available data concerns another six-month reporting period, which was included to the assessment as a separate indicator.</t>
  </si>
  <si>
    <t>Volume measurement units: thousand cub. m and, from now on, GJ, as required by Directive.</t>
  </si>
  <si>
    <t xml:space="preserve">
According to Directive, there must be three price categories (w/o any taxes, w/o VAT, including all taxes). The available statistical reports do not contain "w/o any taxes" category. This requirement is debatable, and therefore, the comprehensiveness score was not lowered.</t>
  </si>
  <si>
    <t>http://www.ukrstat.gov.ua/operativ/operativ2018/energ/ser_cin_el_energ/ser_cin_el_energ_u/arh_sc_elen2018_u.htm</t>
  </si>
  <si>
    <t>Меморандумом про взаєморозуміння щодо врегулювання проблемних питань у сфері постачання теплової енергії та постачання гарячої води в опалювальному періоді 2021/2022 рр., укладеним 30.09.2021 між: Кабінетом Міністрів України, Офісом Президента України, Всеукраїнською асоціацією органів місцевого самоврядування «Асоціація міст України» та Палатою місцевих влад Конгресу місцевих та регіональних влад, визначені фіксовані ціни для постачання природного газу ОСББ/ЖБК, релігійним організаціям, виробникам теплової енергії для потреб бюджетних установ і організацій підприємством ТОВ "Нафтогазтрейдинг"та метод розрахунку обсягів постачання природного газу за такими цінами.
Також, постановою НКРЕКП № 572 від 07.04.2021 внесено зміни до Правил постачання природного газу, якими запроваджується принцип формування тарифів для побутових споживачів на основі річної пропозиції, а також умова, за якою постачальник не має права протягом періоду дії базової річної пропозиції (з 01 травня по 30 квітня наступного року) збільшувати ціну природного газу, який постачається в рамках базової річної пропозиції.</t>
  </si>
  <si>
    <t>https://auc.org.ua/sites/default/files/memorandum.pdf
https://www.nerc.gov.ua/?id=60592</t>
  </si>
  <si>
    <t>Information is freely accessible on the Verkhovna Rada website, which contains Ukrainian legislative acts, and on the websites of the Cabinet of Ministers and the NEURC, respectively. An approved methodology regulating price capping in the market is unavailable.</t>
  </si>
  <si>
    <t>https://zakon.rada.gov.ua/laws/show/483-2019-%D0%BF#Text
https://zakon.rada.gov.ua/laws/show/859-2021-%D0%BF#Text
https://www.nerc.gov.ua/?id=35077</t>
  </si>
  <si>
    <t>Data shown in the form of interactive diagrams and tables in the .html format, separately for natural and liquefied gas, itemized by segments of the short-term market, and for medium- and long-term markets. 
 Interactive diagrams of the natural gas costs at European hubs are also provided.</t>
  </si>
  <si>
    <t>https://www.ueex.com.ua/exchange-quotations/natural-gas/medium-and-long-term-market/</t>
  </si>
  <si>
    <t>Hourly information accessible with the choice of market (day-ahead or intraday), date and trading area (Ukraine and Burshtynskyi Island)</t>
  </si>
  <si>
    <t>Monitoring results are available for 2018-2020, and for the 1st and 2nd quarters of 2021. 
The requirement concerning publication of reports within one month after the end of reporting period was removed from the Procedure per NEURC Resolution 2135 of 18.11.2020.</t>
  </si>
  <si>
    <t>http://www.nerc.gov.ua/?id=33037</t>
  </si>
  <si>
    <t>Information available in the form of presentation on slideshare and in the .pdf format. Data concerning the wholesale and retail segments available for the 1st and 2nd quarters of 2021. Updated quarterly. Contain monthly data. 
The requirement concerning publication of reports within one month after the end of reporting period was removed from the Procedure per NEURC Resolution 2135 of 18.11.2020.</t>
  </si>
  <si>
    <t>http://www.nerc.gov.ua/?id=39296</t>
  </si>
  <si>
    <t>Information unavailable</t>
  </si>
  <si>
    <t>The structure of weighted average price for universal services is provided in the NEURC's 2020 Annual Report (p. 101), where the trade markup (the difference between the wholesale and retail components) can be valuated. Information concerning suppliers at free prices is unavailable.</t>
  </si>
  <si>
    <t>https://www.nerc.gov.ua/index.php/map_1/data/filearch/Proekty/data/filearch/Catalog3/Richnyi_zvit_NKREKP_2020.pdf</t>
  </si>
  <si>
    <t>Information available on the operator's website, but presented in a form inconvenient for processing</t>
  </si>
  <si>
    <r>
      <rPr>
        <u/>
        <sz val="10"/>
        <color rgb="FF1155CC"/>
        <rFont val="Arial"/>
      </rPr>
      <t>http://utg.ua/utg/business-info/live.html</t>
    </r>
    <r>
      <rPr>
        <u/>
        <sz val="10"/>
        <color rgb="FF1155CC"/>
        <rFont val="Arial"/>
      </rPr>
      <t xml:space="preserve">, </t>
    </r>
    <r>
      <rPr>
        <u/>
        <sz val="10"/>
        <color rgb="FF1155CC"/>
        <rFont val="Arial"/>
      </rPr>
      <t>http://utg.ua/utg/business-info/capacities.html</t>
    </r>
    <r>
      <rPr>
        <u/>
        <sz val="10"/>
        <color rgb="FF1155CC"/>
        <rFont val="Arial"/>
      </rPr>
      <t xml:space="preserve">  </t>
    </r>
  </si>
  <si>
    <t>Information available on the transmission system operator's website</t>
  </si>
  <si>
    <t>The Energy Ministry's 2019 report on monitoring security of natural gas supply, published on 20.08.2020, is available.</t>
  </si>
  <si>
    <t>http://mpe.kmu.gov.ua/minugol/control/uk/publish/article?art_id=245464470&amp;cat_id=245131779</t>
  </si>
  <si>
    <t>Complete information is available</t>
  </si>
  <si>
    <t xml:space="preserve">https://ua.energy/peredacha-i-dyspetcheryzatsiya/zvit-z-otsinky-vidpovidnosti-dostatnosti-generuyuchyh-potuzhnostej/ </t>
  </si>
  <si>
    <t>The 2019 report on monitoring security of electricity supply, published on 26.01.2021, is available.</t>
  </si>
  <si>
    <t>http://mpe.kmu.gov.ua/minugol/control/uk/publish/article?art_id=245509253&amp;cat_id=245131779</t>
  </si>
  <si>
    <t>Irregular information from Naftogaz and information from the NEURC. Information from the NEURC is up-to-date, but every time historical indicators are replaced without preserving old data archives.
 According to the Code of Gas Distribution Systems and the Licensing Terms for commercial gas distribution (p. 2.5.5), gas DSOs generate and store information but do not disseminate it.
 Consolidated information is offered in the Regulator's annual report.</t>
  </si>
  <si>
    <r>
      <rPr>
        <u/>
        <sz val="10"/>
        <color rgb="FF1155CC"/>
        <rFont val="Arial"/>
      </rPr>
      <t>https://www.nerc.gov.ua/?id=61765
https://www.nerc.gov.ua/?id=6161</t>
    </r>
    <r>
      <rPr>
        <u/>
        <sz val="10"/>
        <color rgb="FF000000"/>
        <rFont val="Arial"/>
      </rPr>
      <t xml:space="preserve">2 </t>
    </r>
  </si>
  <si>
    <t>General information concerning the status of commercial electricity metering is available in the NEURC's Annual Report.</t>
  </si>
  <si>
    <t>General information concerning the penetration rate of smart metering devices is available in the NEURC's Annual Report.
 The current and analytical information concerning the implementation status of commercial metering (Data Hub centralized register of commercial metering points) is published on the website of Ukrenergo, commercial metering administrator.</t>
  </si>
  <si>
    <t>Electricity Quality information booklet on the Regulator's website. Information concerning electricity quality on the Regulator's website.
Reporting information in the NEURC's Annual Report and in annex to the report, table 8.3.9.</t>
  </si>
  <si>
    <r>
      <rPr>
        <u/>
        <sz val="10"/>
        <color rgb="FF1155CC"/>
        <rFont val="Arial"/>
      </rPr>
      <t>https://fliphtml5.com/swbx/gxak</t>
    </r>
    <r>
      <rPr>
        <u/>
        <sz val="10"/>
        <color rgb="FF1155CC"/>
        <rFont val="Arial"/>
      </rPr>
      <t xml:space="preserve"> 
</t>
    </r>
    <r>
      <rPr>
        <u/>
        <sz val="10"/>
        <color rgb="FF1155CC"/>
        <rFont val="Arial"/>
      </rPr>
      <t>http://www.nerc.gov.ua/?id=19529
https://www.nerc.gov.ua/data/filearch/Catalog3/Richnyi_zvit_NKREKP_2020.pdf</t>
    </r>
  </si>
  <si>
    <t>NEURC Resolution 1156 of 21.09.2017 approving the minimum standards and requirements to the quality of consumer service and natural gas supply.
Reporting information: the NEURC's annual report, containing only the reporting information about commercial quality.</t>
  </si>
  <si>
    <t>Assessment was based on information available on the official websites of suppliers.
Archive data for non-household consumers is mostly unavailable.</t>
  </si>
  <si>
    <t>Peculiarity of assessment stems from the use of a set of criteria practiced in CEER: 1) independence of service; 2) transparency; 3) clarity and understandability of information; 4) convenience; 5) comprehensiveness.
The Energy Online mobile app and the Gasotheque price comparison instrument, developed jointly with the NEURC within the framework of USAID project, allow to compare commercial offers from natural gas suppliers across Ukraine. The app is free to use.</t>
  </si>
  <si>
    <t>Assessment was based on information available on the official websites of suppliers.</t>
  </si>
  <si>
    <t>Peculiarity of assessment stems from the use of a set of criteria practiced in CEER: 1) independence of service; 2) transparency; 3) clarity and understandability of information; 4) convenience; 5) comprehensiveness.
The Energy Online mobile app, developed jointly with the NEURC within the framework of USAID project, allows to compare commercial offers from electricity suppliers across Ukraine. The app is free to use. Data for suppliers at non-regulated market prices is unavailable.</t>
  </si>
  <si>
    <t>All information is available</t>
  </si>
  <si>
    <t>https://www.msp.gov.ua/timeline/subsidii.html
http://saee.gov.ua/uk/consumers/derzhavna-pidtrymka
https://saee.gov.ua/uk/consumers/derzhavna-pidtrymka/supsydia
https://saee.gov.ua/uk/consumers/derzhavna-pidtrymka/zrazky-dokumentov</t>
  </si>
  <si>
    <t>Detailed information about the terms and conditions for participation in the "warm loans" program is provided on the Energy Efficiency Agency's website and on the websites of state banks participating in this program. Information about Energodim program is provided on a separate platform.
Detailed information about the terms of ESCO projects, and the lists of potential facilities and contractors are provided on the Energy Efficiency Agency's website. The relevant information is also available on Prozorro portal, where these agreements can be made.
In addition, information about achievements in this area is contained in the report to the Energy Community Secretariat on the official English-language website.</t>
  </si>
  <si>
    <t>http://saee.gov.ua/uk/consumers/tepli-kredyty
https://energodim.org/
https://saee.gov.ua/uk/content/energoservis_1</t>
  </si>
  <si>
    <t>Recommendations and mechanisms are available on the Energy Efficiency Agency's website.
The Energy Efficiency Agency organizes regular information seminars and popularizes energy management.
In addition, information about achievements in this area is contained in the report to the Energy Community Secretariat on the official website.</t>
  </si>
  <si>
    <t>All companies in the sample publish IFRS-compliant annual financial statements, along with the auditor's reports. The frequency of publishing statements, the relevance of information (statements for 2020) and comprehensiveness have improved. Low usability of tables in financial statements remains a problem (scanned images).</t>
  </si>
  <si>
    <t>Most companies in the sample publish auditor's reports as part of separate annual and/or consolidated financial statements compliant with IFRS. The frequency of their publication (for the period of 2018-2020) and publication of relevant auditor's reports (for 2020) have improved. However, most of reports are of low-quality scanned pdf documents.</t>
  </si>
  <si>
    <t>Compared to the last assessment period, the situation did not fundamentally change: only 10 out of 20 companies in the sample prepare managerial reports or otherwise disclose regulated nonfinancial information. Only three of these companies regularly report in accordance with the Finance Ministry's methodological recommendations and/or the best international practices.</t>
  </si>
  <si>
    <t>The progress in this indicator has insignificantly improved due to increasing number of companies that disclosed tax payment information in their annual reports or in managerial reports (in particular, as a result of broader dissemination of managerial reports). Overall, this information is irregular (with the exception of EITI reporting information, disclosed using a separate indicator), and as a rule, it is published in the news sections of the companies' websites.</t>
  </si>
  <si>
    <t>After the introduction of new forms for reports on payments to the government (in September 2020), the number of companies that published these reports has increased from two in the previous assessment period to this year's five. Another six companies confirmed the existence of this report within the EITI reporting framework, but did not make it public.</t>
  </si>
  <si>
    <t>With the exception of state companies (where the ultimate beneficiary is designated by law) and partially DTEK holding company, all other companies do not disclose information about their ultimate beneficiaries.</t>
  </si>
  <si>
    <t>A report on implementation of the "Energy sector reform (until 2020)" phase is available. The report does not contain information about the action plan's objectives that haven't been fulfilled in due time, but states that 50% of actions are in progress and 50% have been completed.</t>
  </si>
  <si>
    <t>http://mpe.kmu.gov.ua/minugol/control/uk/publish/article?art_id=245584015&amp;cat_id=245239555</t>
  </si>
  <si>
    <t>The report presents indicators in their dynamics from 2015 to 2019.</t>
  </si>
  <si>
    <t>According to Article 24 of Directive, the National Action Plan must be prepared every three years. Ukraine's current action plan was adopted in 2015 and hasn't been updated since. 
The National Energy Efficiency Action Plan for the period until 2020, approved by the CMU Directive 1228 of 25.11.2015, was in effect in Ukraine. According to this document, the national indicative target was set at 9% for 2020.
The Energy Strategy of Ukraine envisages interim and final energy efficiency improvement indicators until 2020, 2025, 2030 and 2035, expressed as decreasing energy intensity of GDP, total primary energy supply in t.o.e. / thousand USD GDP (PPP).</t>
  </si>
  <si>
    <t xml:space="preserve">https://saee.gov.ua/uk/regulations
</t>
  </si>
  <si>
    <t>The Energy Community Secretariat publishes reports on implementation of Directive 2012/27/EU (which represent a report on implementation of the NEEAP), the latest of which, the 2020 report, contains data for 2016-2018. The Directive requires these reports to be submitted annually (by 30 June) beginning from 2017.
The Energy Efficiency Agency published only the report on implementation of the National Economic Program for Energy Efficiency and Development of Energy Production from Renewable Energy Sources and Alternative Fuels in 2018 (in the format of .rar-archived scanned documents and in the Word format). This report does not contain information on achieved energy savings.</t>
  </si>
  <si>
    <t>https://energy-community.org/implementation/Ukraine/reporting.html
https://saee.gov.ua/uk/activity/plany-ta-zvity</t>
  </si>
  <si>
    <t>Intended Nationally-Determined Contribution (INDC) of Ukraine to a New Global Climate Agreement National Low-Carbon Strategy of Ukraine until 2050.
The first Nationally Determined Contribution is available on the UNFCCC website, updated on 31.07.2021.</t>
  </si>
  <si>
    <t>The National Emission Reduction Plan was approved by the CMU order  796-r of 08.11.2017. The latest action plan on implementation of the NERP was approved for 2018. Presently, an Energy Ministry's working group is developing the National Plan implementation mechanism.</t>
  </si>
  <si>
    <t>https://energy-community.org/implementation/Ukraine/reporting.html
http://mpe.kmu.gov.ua/minugol/control/uk/publish/officialcategory?cat_id=245255478
http://mpe.kmu.gov.ua/minugol/control/uk/publish/article?art_id=245286063&amp;cat_id=245255478</t>
  </si>
  <si>
    <t>http://mpe.kmu.gov.ua/minugol/control/uk/publish/printable_article?art_id=245390400</t>
  </si>
  <si>
    <t>Ukraine's report concerning the Paris Agreement is unavailable on the UNFCCC website.</t>
  </si>
  <si>
    <t>Ukraine's report is unavailable on the Energy Community's website. The reporting data on emission levels is published in annual periods for 2018-2020 on the Energy Ministry's website. An analytical report on reduction of emissions from large combustion plants and on development of changes in the National Emission Reduction Plan was published in 2021.</t>
  </si>
  <si>
    <t>https://energy-community.org/implementation/Ukraine/reporting.html
http://mpe.kmu.gov.ua/minugol/control/uk/publish/article?art_id=245528626&amp;cat_id=245255478</t>
  </si>
  <si>
    <t>The UNFCCC website has published the 2020 report containing a cadaster for 1990-2019 (in English), publication date: 10.06.2021.</t>
  </si>
  <si>
    <t>https://unfccc.int/ghg-inventories-annex-i-parties/2021</t>
  </si>
  <si>
    <t>NREAP was approved until 2020. Indicators of the Energy Strategy of Ukraine until 2035 envisage an action plan on implementation of the first phase until 2020.
The working group for development of the NREAP of Ukraine until 2030 commenced the work in October 2021.
Plans haven't been updated till the end of the planning horizon. A clear description of schemes of government support, required by the European legislation, is unavailable.</t>
  </si>
  <si>
    <t>The NREAP until 2020 requires responsible authorities to report on its implementation to the Energy Efficiency Agency every six months by the 20th day of the month following the end of a reporting period; however, this information is not public.
Nevertheless, information concerning achievement of these goals is available in national reports to the Energy Community Secretariat, submitted every two years. The most recent (fourth) report for the period of 2018-2019 was published on the Energy Community's website on 22.12.2020.
The report on stimulating the use of renewable energy is available on the Energy Efficiency Agency's website for 2014-2020.</t>
  </si>
  <si>
    <t xml:space="preserve">https://saee.gov.ua/sites/default/files/blocks/Zvit%20po%20VDE%20na%20YES%202019-2020%20ukr%2013.12.2021_0.pdf
https://energy-community.org/implementation/Ukraine/reporting.html
</t>
  </si>
  <si>
    <t>The datasheets of budget programs are available and accessible for all public authorities in the sample, but in the overwhelming majority of cases their usability is low (scanned documents in the .pdf format). The Energy Ministry's situation in terms of completeness has improved.</t>
  </si>
  <si>
    <t>The reports on fulfilment of budget program datasheets are available and accessible for all public authorities in the sample, but their usability is low (scanned documents in the .pdf format), with the exception of the NEURC's 2018 report.</t>
  </si>
  <si>
    <t>A series of irrelevant reports by the State Audit Service and the Accounting Chamber is available; the only exception is the Accounting Chamber's 2020 report on the NEURC, which, however, has appeared for the first time during the assessment period.</t>
  </si>
  <si>
    <t>The register is published on the AMCU's separate web portal "Government assistance". The AMCU also publishes this register on the government open data portal. Information concerning companies of the energy sector - recipients of state aid is presented both for particular companies and in the aggregated form (by issuers of the state aid). The completeness score was lowered for the inclusion to the register of information on coal mining enterprises - recipients of state aid in the aggregated form, whereas in the most recent EITI report (for 2019), this data is presented for particular companies.</t>
  </si>
  <si>
    <t>The register of state aid-related decisions is published on the AMCU's separate web portal "State Aid" in the .html format, with the option of sorting and saving in the format of .xls table. However, the decisions are in unusable scanned .pdf format. Also, the comprleteness score was lowered for providing information on state aid issued to coal mining enterprises (overseen by the Ministry of Energy) in the aggregated form, itemized by issuers of state aid. On the other hand, the most recent EITI report (for 2019) provides data on the amounts of state aid received by state coal mining enterprises in 2019 by particular companies and even by types of aid.</t>
  </si>
  <si>
    <t>Annual reports on state aid are regularly published on the AMCU's web portal and on the "State Aid" web portal. However, these reports do not contain information by particular companies of the energy sector and stating the amount of state aid (for example, for coal mining enterprises).
The completeness score was lowered for the inclusion to the reports of information in the aggregated form about the amounts of state aid provided in the coal mining sector, whereas in the most recent EITI report (for 2019), this information is presented for particular companies and even by types of aid.</t>
  </si>
  <si>
    <r>
      <rPr>
        <u/>
        <sz val="10"/>
        <color rgb="FF1155CC"/>
        <rFont val="Arial"/>
      </rPr>
      <t>https://amcu.gov.ua/pro-nas/zvitnist/richni-zviti-pro-nadannya-derzhavnoyi-dopomogi</t>
    </r>
    <r>
      <rPr>
        <u/>
        <sz val="10"/>
        <color rgb="FF1155CC"/>
        <rFont val="Arial"/>
      </rPr>
      <t xml:space="preserve"> 
</t>
    </r>
    <r>
      <rPr>
        <u/>
        <sz val="10"/>
        <color rgb="FF1155CC"/>
        <rFont val="Arial"/>
      </rPr>
      <t>http://pdd.amc.gov.ua/portal/main/infographicsreport/reports?typeId=1</t>
    </r>
    <r>
      <rPr>
        <u/>
        <sz val="10"/>
        <color rgb="FF1155CC"/>
        <rFont val="Arial"/>
      </rPr>
      <t xml:space="preserve">22 </t>
    </r>
  </si>
  <si>
    <t>Draft regulatory acts are published by all public authorities in the sample in the relevant sections of their websites; however, almost all accompanying documents for every draft contain no description of suggestions from natural and legal persons and no rationale from a public authority for accommodating / disregarding these suggestions (with the exception of the NEURC's acts).</t>
  </si>
  <si>
    <t>All public authorities in the sample publish the regulatory acts they adopted, but insufficient usability of these publications (in the form of .html pages or scanned .pdf files) is a problem.</t>
  </si>
  <si>
    <t>The published reports are not exhaustive (evaluation of regulatory act's implementation results and of the status of achieving designated goals is formalistic in view of the absence of substantiated support for these actions).</t>
  </si>
  <si>
    <t>39. Distribution System Operators Compliance Programs, Performance Reports (Annual)</t>
  </si>
  <si>
    <t>Name of a company</t>
  </si>
  <si>
    <t>Accessability</t>
  </si>
  <si>
    <t>Total score of company</t>
  </si>
  <si>
    <t>Comments</t>
  </si>
  <si>
    <t>Links</t>
  </si>
  <si>
    <t>Tbilisi Energy</t>
  </si>
  <si>
    <t>https://te.ge/ka/301/blog/Tbilisi-enerjis-2023-wlis-saqmianobis-shejameba---s.html?type=1</t>
  </si>
  <si>
    <t>SOCAR Georgia Gas</t>
  </si>
  <si>
    <t>Average score of indicator</t>
  </si>
  <si>
    <t>The reform in the natural gas sector has not started yet. Those two DSO-s distributed 89% of the total volume.</t>
  </si>
  <si>
    <t>-</t>
  </si>
  <si>
    <t>41. Distribution System Operators Compliance Programs, Performance Reports (Annual)</t>
  </si>
  <si>
    <t>Name of a public authority</t>
  </si>
  <si>
    <t>Total score of authority</t>
  </si>
  <si>
    <t>Telasi</t>
  </si>
  <si>
    <t>https://www.telasi.ge/ka/shareholders/reporting-information</t>
  </si>
  <si>
    <t>Energo Pro Georgia</t>
  </si>
  <si>
    <t>ბოლო 2022 წლის</t>
  </si>
  <si>
    <t>https://www.energo-pro.ge/uploads/tinymce/documents/22%20YE%20Management%20report%20_%20EPG%20V1%20formatted.pdf</t>
  </si>
  <si>
    <t>43. Network development plans for distribution systems and reports on their implementation</t>
  </si>
  <si>
    <t>There is uncertainty among the companies as to who should draw up the development plan</t>
  </si>
  <si>
    <t>There is no plan.</t>
  </si>
  <si>
    <t>45. Network development plans for distribution systems and reports on their implementation</t>
  </si>
  <si>
    <t>90. Commercial offers (prices and terms of delivery) of gas suppliers in retail market</t>
  </si>
  <si>
    <t>http://te.ge</t>
  </si>
  <si>
    <t>http://www.socargas.ge/ge/#1</t>
  </si>
  <si>
    <t>92. Commercial offers (prices and terms of delivery) of electricity suppliers in the retail market</t>
  </si>
  <si>
    <t>http://www.telasi.ge/</t>
  </si>
  <si>
    <t>http://www.energo-pro.ge/ka/</t>
  </si>
  <si>
    <t>97. Annual financial statements and/or consolidated financial statements (if consolidation is required)</t>
  </si>
  <si>
    <t>SOCAR Energy Georgia</t>
  </si>
  <si>
    <t>The last statements are for 2022, 2023's statements will be uploaded in the middle of 2024</t>
  </si>
  <si>
    <t>https://reportal.ge/</t>
  </si>
  <si>
    <t>ENERGO-PRO GEORGIA</t>
  </si>
  <si>
    <t>TELASI</t>
  </si>
  <si>
    <t>Georgian Industrial Group</t>
  </si>
  <si>
    <t>GWP</t>
  </si>
  <si>
    <t>98. Independent auditor's report on the financial statements</t>
  </si>
  <si>
    <t>https://reportal.ge/ka/Reports/Report?q=202349440</t>
  </si>
  <si>
    <t>https://reportal.ge/ka/Reports/Report?q=205169066</t>
  </si>
  <si>
    <t>https://reportal.ge/ka/Reports/Report?q=202052580</t>
  </si>
  <si>
    <t>https://reportal.ge/ka/Reports/Report?q=404591599</t>
  </si>
  <si>
    <t>99. Management report (incl. environmental impact information, information on protection of human rights and relations with employees and local communities, anti-corruption and bribery matters, non-financial policies, risks, and key performance indicators and information on the policy implementation)</t>
  </si>
  <si>
    <t>https://socar.ge/en/csr-2/</t>
  </si>
  <si>
    <t>http://www.energo-pro.ge/ka/company</t>
  </si>
  <si>
    <t>https://tinyurl.com/2ujvhnhz</t>
  </si>
  <si>
    <t>https://www.gwp.ge/ka/Environmental</t>
  </si>
  <si>
    <t>100. Information on the payment of taxes by business entities and types of taxes</t>
  </si>
  <si>
    <t>https://reportal.ge/ka/Reports/GetFile/51078</t>
  </si>
  <si>
    <t>https://reportal.ge/ka/Reports/GetFile/47409</t>
  </si>
  <si>
    <t>https://reportal.ge/ka/Reports/GetFile/47636</t>
  </si>
  <si>
    <t>https://reportal.ge/ka/Reports/GetFile/49781</t>
  </si>
  <si>
    <t>101. Reports on payments to the government</t>
  </si>
  <si>
    <t>102. Information about final beneficiaries</t>
  </si>
  <si>
    <t>117.Profile/summary of budget programs (incl. responsible public authority, objectives and targets, timeframe, expenditures, KPIs, etc.)</t>
  </si>
  <si>
    <t>Ministry of Economy and Sustainable Development</t>
  </si>
  <si>
    <t>https://www.economy.ge/uploads/files/2017/sajaro_informacia/biujeti/2023/sakaso_biujeti_tsliuri_5_2_2023.pdf</t>
  </si>
  <si>
    <t>Georgian Energy and Water Supply Regulatory Commission (GNERC)</t>
  </si>
  <si>
    <t>https://gnerc.org/ge/public-information/biudjeti/statistikuri-informatsia</t>
  </si>
  <si>
    <t>the Georgian Competition and Consumer Agancy</t>
  </si>
  <si>
    <t>https://gcca.gov.ge/uploads_script/public_information/tmp/%E1%83%AC%E1%83%9A%E1%83%98%E1%83%A3%E1%83%A0%E1%83%98%20%E1%83%90%E1%83%9C%E1%83%92%E1%83%90%E1%83%A0%E1%83%98%E1%83%A8%E1%83%98%202023%202%20%E1%83%A4%E1%83%94%E1%83%98%E1%83%AF%E1%83%98.pdf</t>
  </si>
  <si>
    <t>118. Budget program implementation reports</t>
  </si>
  <si>
    <t>there is no separate document - all info may be found on the web-page of Ministry of Finance</t>
  </si>
  <si>
    <t>https://mof.ge/shesrulebis_angarishi</t>
  </si>
  <si>
    <t>https://gcca.gov.ge/index.php?m=364</t>
  </si>
  <si>
    <t>119. Reports of the independent financial audit of budget programs implementation</t>
  </si>
  <si>
    <t>2021 and previous year's reports</t>
  </si>
  <si>
    <t>https://sao.ge/ka/%E1%83%94%E1%83%99%E1%83%9D%E1%83%9C%E1%83%9D%E1%83%9B%E1%83%98%E1%83%99%E1%83%98%E1%83%A1%E1%83%90-%E1%83%93%E1%83%90-%E1%83%9B%E1%83%93%E1%83%92%E1%83%A0%E1%83%90%E1%83%93%E1%83%98-%E1%83%92%E1%83%90%E1%83%9C%E1%83%95%E1%83%98%E1%83%97%E1%83%9020230210051110283ka.html</t>
  </si>
  <si>
    <t>https://gnerc.org/files/financial%20reports/Financial%20Report%202020.pdf</t>
  </si>
  <si>
    <t>123. Draft regulatory acts and supplement documents (justification for adoption, impact analysis), comments and proposals from individuals and legal entities, results of their consideration</t>
  </si>
  <si>
    <t>124. Regulatory acts adopted</t>
  </si>
  <si>
    <t>MoESD publishes laws related to energy sector. English version is not available.</t>
  </si>
  <si>
    <t>http://www.economy.ge/?page=ecoleg&amp;s=31</t>
  </si>
  <si>
    <t>GNERC publishes acts adopted by the commission</t>
  </si>
  <si>
    <t>https://gnerc.org/en/legislation/komisiis-mier-mighebuli-aqtebi</t>
  </si>
  <si>
    <t>GCCA publishes acts adopted by the commission</t>
  </si>
  <si>
    <t>https://gcca.gov.ge/index.php?m=349</t>
  </si>
  <si>
    <t>125. Results of impact assessment of regulatory acts implemented</t>
  </si>
  <si>
    <t>https://www.economy.ge/?page=reforms&amp;s=21</t>
  </si>
  <si>
    <t>The required information may be found in the Annual Reports</t>
  </si>
  <si>
    <t>https://gcca.gov.ge/index.php?m=359</t>
  </si>
  <si>
    <t>#39. DSOs Compliance Programs, Performance Reports, Natural gas (Annual)</t>
  </si>
  <si>
    <t>Chisinau-gaz</t>
  </si>
  <si>
    <t>Market share 59.5%</t>
  </si>
  <si>
    <t>https://www.chisinaugaz.md/ro/page/program-de-conformitate</t>
  </si>
  <si>
    <t>Balti-gaz</t>
  </si>
  <si>
    <t>Market share 9,3%</t>
  </si>
  <si>
    <t>https://balti-gaz.md/ro/program-de-conformitate/</t>
  </si>
  <si>
    <t>Ialoveni-gaz</t>
  </si>
  <si>
    <t>Market share 7,4%</t>
  </si>
  <si>
    <t>https://ialovenigaz.md/category/programul-de-conformitate/</t>
  </si>
  <si>
    <t>Edinet-gaz</t>
  </si>
  <si>
    <t>Market share 4.0%
 Relevance 0: Information not available for the most recent period</t>
  </si>
  <si>
    <t>http://www.edinet-gaz.md/userfiles/file/Raportul%20agentului%20de%20confirmare%202020.PDF</t>
  </si>
  <si>
    <t>Gagauz-Gaz</t>
  </si>
  <si>
    <t>Market share 3.8%
 Usability 0: information is presented in non-readable (scanned) PDF</t>
  </si>
  <si>
    <t>https://gagauzgaz.md/index.php?option=com_content&amp;view=article&amp;id=78&amp;Itemid=75</t>
  </si>
  <si>
    <t>Florești _Gaz</t>
  </si>
  <si>
    <t>Market share 3.7%</t>
  </si>
  <si>
    <t>http://www.floresti-gaz.md/pdf/Conformitate2021.pdf</t>
  </si>
  <si>
    <t>Orhei-Gaz</t>
  </si>
  <si>
    <t>Market share 3.2%</t>
  </si>
  <si>
    <t>http://www.orhei-gaz.md/?m=9&amp;l=2</t>
  </si>
  <si>
    <t>#41. DSOs Compliance Programs, Performance Reports, electricity (Annual)</t>
  </si>
  <si>
    <t>Premier Energy Distribution</t>
  </si>
  <si>
    <t>Market share 65.2% (data for 9 months of 2021)</t>
  </si>
  <si>
    <t>https://www.premierenergydistribution.md/ro/program-de-conformitate</t>
  </si>
  <si>
    <t>SA RED-Nord</t>
  </si>
  <si>
    <t>Market share 24.4% (data for 9 months of 2021)</t>
  </si>
  <si>
    <t>https://www.rednord.md/index.php/ro/program-de-conformitate-sa-red-nord</t>
  </si>
  <si>
    <t>#43. Network development plans for DSOs and reports on their implementation, Natural gas</t>
  </si>
  <si>
    <t>https://www.chisinaugaz.md/ro/page/investitii</t>
  </si>
  <si>
    <t>https://balti-gaz.md/ro/investitii/</t>
  </si>
  <si>
    <t>https://ialovenigaz.md/category/activitatea-investitionala/</t>
  </si>
  <si>
    <t>Market share 4.0%</t>
  </si>
  <si>
    <t>http://www.edinet-gaz.md/menu/ru/about-edinet-gaz-company/activitatea_investitionala_ru</t>
  </si>
  <si>
    <t>Market share 3.8%</t>
  </si>
  <si>
    <t>https://gagauzgaz.md/index.php?option=com_content&amp;view=article&amp;id=75&amp;Itemid=73</t>
  </si>
  <si>
    <t>http://www.floresti-gaz.md/pdf/2020-2022.pdf</t>
  </si>
  <si>
    <t>http://www.orhei-gaz.md/?m=2&amp;s=95&amp;l=2</t>
  </si>
  <si>
    <t>#45. Network development plans for DSOs and reports on their implementation, electricity</t>
  </si>
  <si>
    <t>https://www.premierenergydistribution.md/ro/plan-de-dezvoltare</t>
  </si>
  <si>
    <t>Market share 24.4% (data for 9 months of 2021)
Usability 0: information available in scanned PDF</t>
  </si>
  <si>
    <t>https://www.rednord.md/index.php/ro/investitii-si-dezvoltare/planuri-de-dezvoltare</t>
  </si>
  <si>
    <t>#86. Commercial offers (prices and terms of delivery) of electricity suppliers in the retail market</t>
  </si>
  <si>
    <t>Premier Energy Supply</t>
  </si>
  <si>
    <t>https://premierenergy.md/legislatie-si-reglementare/preturi-reglementate-in-vigoare/</t>
  </si>
  <si>
    <t>SA FEE Nord</t>
  </si>
  <si>
    <t>https://fee-nord.md/legislatie-si-tarife/</t>
  </si>
  <si>
    <t>SRL Furnizare Energie</t>
  </si>
  <si>
    <t>Information not available</t>
  </si>
  <si>
    <t>https://furnizare-energie.md/</t>
  </si>
  <si>
    <t>#91. Financial reporting</t>
  </si>
  <si>
    <t>Moldelectrica TSO electricity</t>
  </si>
  <si>
    <t>https://www.moldelectrica.md/ro/finances/financial_reports</t>
  </si>
  <si>
    <t>Moldovatransgaz TSO natural gas</t>
  </si>
  <si>
    <t>Completeness 0,5: annexes to the financial report are missing</t>
  </si>
  <si>
    <t>https://www.moldovatransgaz.md/ro/transparency/financial-statements</t>
  </si>
  <si>
    <t>SRL Vestmoldtransgaz TSO natural gas</t>
  </si>
  <si>
    <t>Relevance 0: no financial report for 2020</t>
  </si>
  <si>
    <t>https://www.vmtg.md/index.php/interes-public/rapoarte-financiare</t>
  </si>
  <si>
    <t>Moldovagaz supplier of natural gas</t>
  </si>
  <si>
    <t>Usability 0: not-machine readable format</t>
  </si>
  <si>
    <t>https://www.moldovagaz.md/rom/despre-companie/rapoarte-158</t>
  </si>
  <si>
    <t>Premier Energy SRL, supplier of electricity</t>
  </si>
  <si>
    <t>https://premierenergy.md/cunoaste-ne/despre-noi/rapoarte/</t>
  </si>
  <si>
    <t>Premier Energy Distribution DSO electricity</t>
  </si>
  <si>
    <t>https://www.premierenergydistribution.md/ro/rapoarte</t>
  </si>
  <si>
    <t>RED-Nord DSO electricity</t>
  </si>
  <si>
    <t>https://www.rednord.md/index.php/ro/rapoarte-anuale-privind-activitatea-sa-red-nord</t>
  </si>
  <si>
    <t>FEE Nord electricity supplier</t>
  </si>
  <si>
    <t>https://fee-nord.md/informatia/</t>
  </si>
  <si>
    <t>Chisinaugaz DSO for natural gas</t>
  </si>
  <si>
    <t>https://www.chisinaugaz.md/ro/page/rapoarte-financiare</t>
  </si>
  <si>
    <t>Balti-gaz DSO for natural gas</t>
  </si>
  <si>
    <t>https://balti-gaz.md/wp-content/uploads/2021/07/raportul-auditorului-independent-pentru-anul-2020.pdf</t>
  </si>
  <si>
    <t>Ialoveni-gaz DSO for natural gas</t>
  </si>
  <si>
    <t>https://ialovenigaz.md/wp-content/uploads/2021/05/1.Sit_Financiare-Ialoveni-Gaz-31.12.2020_RO-scanat-PDF.pdf</t>
  </si>
  <si>
    <t>Termoelectrica generation and heating</t>
  </si>
  <si>
    <t>https://www.termoelectrica.md/ro_RO/despre/rapoarte/</t>
  </si>
  <si>
    <t>CET-Nord generation and heating</t>
  </si>
  <si>
    <t>Usability 0,5: data format is partly readable</t>
  </si>
  <si>
    <t>https://cet-nord.md/ro/transparent/financial-state</t>
  </si>
  <si>
    <t>NHE Costesti hydro generation</t>
  </si>
  <si>
    <t>https://nhec.md/rapoarte/</t>
  </si>
  <si>
    <t>#92. Auditor's opinion on financial reporting</t>
  </si>
  <si>
    <t>Although the financial report was not published, the auditor's opinion is available</t>
  </si>
  <si>
    <t>https://www.moldovagaz.md/pic/uploaded/docs/financial_report_2020.pdf</t>
  </si>
  <si>
    <t>https://premierenergy.md/wp-content/uploads/2021/09/Raport_financiar_2020.pdf</t>
  </si>
  <si>
    <t>https://www.premierenergydistribution.md/sites/default/files/2021-09/Raport%20financiar_2020_PED.pdf</t>
  </si>
  <si>
    <t>https://fee-nord.md/wp-content/uploads/2021/06/Raportul_auditorului_independent_2021.pdf</t>
  </si>
  <si>
    <t>Auditor's opinion not published</t>
  </si>
  <si>
    <t>Usability 0,5: PDF, partly readable format</t>
  </si>
  <si>
    <t>https://termoelectrica.md/wp-content/uploads/2022/01/Raportul-auditorului-independent-2020.pdf</t>
  </si>
  <si>
    <t>https://cet-nord.md/images/docs/sa/Situatii_financiare_2020.pdf</t>
  </si>
  <si>
    <t>#93. Management report</t>
  </si>
  <si>
    <t>https://www.moldelectrica.md/files/docs/raport/RAPORT%20ANUAL%202020.pdf</t>
  </si>
  <si>
    <t>Information missing</t>
  </si>
  <si>
    <t>Completeness 0,5: information is incomplete</t>
  </si>
  <si>
    <t>https://www.vmtg.md/images/doc/Raport_de_activitate_Vestmoldtransgaz_2020.pdf</t>
  </si>
  <si>
    <t>https://www.moldovagaz.md/pic/uploaded/docs/raport_anual_2020.pdf</t>
  </si>
  <si>
    <t>https://premierenergy.md/wp-content/uploads/2021/05/Raport_de_responsabilitate_corporativa_2020.pdf</t>
  </si>
  <si>
    <t>https://www.premierenergydistribution.md/sites/default/files/2021-05/Raport_de_responsabilitate_corporativa_Distribution_2020.pdf</t>
  </si>
  <si>
    <t>https://www.rednord.md/doc/dezvinfo/Rapoarte%20privind%20activitatea/2020/Raportul%20conducerii%20a.2020.pdf</t>
  </si>
  <si>
    <t>Completeness 0,5: the report is rather formal, information is incomplete</t>
  </si>
  <si>
    <t>https://fee-nord.md/wp-content/uploads/2022/01/Raport-privind-activitatea-economico-financiara-pentru-2020.pdf</t>
  </si>
  <si>
    <t>https://termoelectrica.md/wp-content/uploads/2022/01/Raportul-Consolidat-al-Conducerii-2020.pdf</t>
  </si>
  <si>
    <t>https://cet-nord.md/images/docs/sa/RAPORT_DE_ACTIVITATE_DG_2020.pdf</t>
  </si>
  <si>
    <t>http://nhec.md/wp-content/uploads/2021/05/Raportul-de-activitate-a-%C3%8ES-%E2%80%9ENodul-Hidroenergetic-Coste%C8%99ti%E2%80%9E-anul-2020.pdf</t>
  </si>
  <si>
    <t>#94. Information on the payment of taxes</t>
  </si>
  <si>
    <t>Usability 0,5: PDF, partly readable format
 Completeness 0,5: Only the information about the income tax and salary taxes is available</t>
  </si>
  <si>
    <t>https://www.moldelectrica.md/files/docs/raport/Situa%C8%9Bii%20financiare%202020%20IFRS%20scanat.pdf</t>
  </si>
  <si>
    <t>Usability 0,5: PDF, partly readable format
 Completeness 0,5: Only the information about the income tax is available</t>
  </si>
  <si>
    <t>https://www.moldovatransgaz.md/storage/app/media/Documents%202021/Situatiile%20financiare%202020.pdf</t>
  </si>
  <si>
    <t>Usability 0: non-readable format;
 Completeness 0,5: Only the information about the income tax is available</t>
  </si>
  <si>
    <t>https://www.moldovagaz.md/pic/uploaded/docs/financial_statistics_2020.pdf</t>
  </si>
  <si>
    <t>Usability 0: non-readable format;
 Completeness 0,5: Only the information about the income tax and salary taxes is available</t>
  </si>
  <si>
    <t>Usability 0: non-readable format
 Completeness 0,5: Only the information about the income tax is available</t>
  </si>
  <si>
    <t>https://www.rednord.md/doc/dezvinfo/Rapoarte%20privind%20activitatea/2020/Situatia%20Pozitiei%20Financiare%20a.2020.pdf</t>
  </si>
  <si>
    <t>https://fee-nord.md/wp-content/uploads/2021/06/Situatiile_financiare_anul_2020.pdf</t>
  </si>
  <si>
    <t>Completeness 0,5: Only the information about the income tax is available</t>
  </si>
  <si>
    <t>https://www.chisinaugaz.md/storage/files/shares/Diferite/declaration-14048940%20(4).pdf</t>
  </si>
  <si>
    <t>https://termoelectrica.md/wp-content/uploads/2022/01/Situatii-Financiare-2020.pdf</t>
  </si>
  <si>
    <t>https://nhec.md/wp-content/uploads/2021/06/SF-2020.pdf</t>
  </si>
  <si>
    <t>#97. Information about final beneficiaries</t>
  </si>
  <si>
    <t>State-owned. Information disclosed in the annual and financial reports</t>
  </si>
  <si>
    <t>Information not published</t>
  </si>
  <si>
    <t>Completeness 0,5: No information about the final beneficiaries - individuals is available.</t>
  </si>
  <si>
    <t>https://www.rednord.md/doc/dezvinfo/Rapoarte%20privind%20activitatea/2020/Raport%20anual%202020.pdf</t>
  </si>
  <si>
    <t>State-owned. Information disclosed in the annual reports</t>
  </si>
  <si>
    <t>https://termoelectrica.md/wp-content/uploads/2022/01/Raport-simestrial-2021.pdf</t>
  </si>
  <si>
    <t>https://cet-nord.md/images/docs/sa/Raport_anual_2020.pdf</t>
  </si>
  <si>
    <t>State-owned. Document from the Agency of Public Property</t>
  </si>
  <si>
    <t>https://nhec.md/wp-content/uploads/2019/05/nodul_hidroenergetic_costesti.pdf</t>
  </si>
  <si>
    <t>#116. Draft regulatory acts</t>
  </si>
  <si>
    <t>Name of public authority</t>
  </si>
  <si>
    <t>Regulatory authority ANRE</t>
  </si>
  <si>
    <t>Draft regulatory acts submitted for public consultations</t>
  </si>
  <si>
    <t>https://www.anre.md/consultari-publice-3-27</t>
  </si>
  <si>
    <t>Draft regulatory acts submitted for approval</t>
  </si>
  <si>
    <t>https://www.anre.md/proiecte-supuse-aprobarii-3-28</t>
  </si>
  <si>
    <t>1) https://midr.gov.md/ro/content/proiecte-%C3%AEn-dezbatere-public%C4%83
 2) https://particip.gov.md/ro/search?from_date=2019-01-17&amp;to_date=2022-01-17&amp;typeFilter=1&amp;authoritie_ids=179%2C1283&amp;caem=&amp;keyword_ids=&amp;rta=&amp;rtb=</t>
  </si>
  <si>
    <t>1) https://mediu.gov.md/ro/content/proiecte-de-documente
 2) https://particip.gov.md/ro/search?from_date=2019-01-17&amp;to_date=2022-01-17&amp;typeFilter=1&amp;authoritie_ids=1280&amp;caem=&amp;keyword_ids=&amp;rta=&amp;rtb=</t>
  </si>
  <si>
    <t>https://particip.gov.md/ro</t>
  </si>
  <si>
    <t>#117. Regulatory acts adopted</t>
  </si>
  <si>
    <t>Regulatory acts are published in the Official Gazette and on ANRE's website</t>
  </si>
  <si>
    <t>1) https://anre.md/acte-normative-3-18
 2) https://www.legis.md/</t>
  </si>
  <si>
    <t>Government and ministries</t>
  </si>
  <si>
    <t>Regulatory acts are published in the online state register</t>
  </si>
  <si>
    <t>https://www.legis.md/</t>
  </si>
  <si>
    <t>#117. Reports of the independent financial audit of budget programs implementation</t>
  </si>
  <si>
    <t>audit of the governments budgetary programs</t>
  </si>
  <si>
    <t>https://www.ccrm.md/ro/decision_details/1213/hotararea-nr-19-din-26-mai-2023-cu-privire-la</t>
  </si>
  <si>
    <t xml:space="preserve">audit of the ministry of finance consolidated financial reports </t>
  </si>
  <si>
    <t>https://www.ccrm.md/ro/decision_details/1215/hotararea-nr-21-din-26-mai-2023-cu-privire-la</t>
  </si>
  <si>
    <t xml:space="preserve">missing </t>
  </si>
  <si>
    <t>#39 Gas Distribution System Operators Compliance Programs, Performance Reports (Annual)</t>
  </si>
  <si>
    <t>EON - Delgaz</t>
  </si>
  <si>
    <t>Delgaz is an integrated electricity &amp; gas DSO</t>
  </si>
  <si>
    <t>https://delgaz.ro/despre-noi/conformitate</t>
  </si>
  <si>
    <t>Engie Distrigaz sud</t>
  </si>
  <si>
    <t>https://www.distrigazsud-retele.ro/profil-companie/programul-de-conformitate/</t>
  </si>
  <si>
    <t>#41 Electricity Distribution System Operators Compliance Programs, Performance Reports (Annual)</t>
  </si>
  <si>
    <t>EON- Delgaz</t>
  </si>
  <si>
    <t>Electrica distributie</t>
  </si>
  <si>
    <t>3 DSOs</t>
  </si>
  <si>
    <t>https://www.distributie-energie.ro/despre-noi/conformitate/</t>
  </si>
  <si>
    <t>ENEL distributie</t>
  </si>
  <si>
    <t>https://www.e-distributie.com/ro/despre-noi/programe-conformitate.html</t>
  </si>
  <si>
    <t>#43 Gas network development plans</t>
  </si>
  <si>
    <t>Only press releases, also in ANRE as part of monitoring performance indicators. The full investment plans not publicly available</t>
  </si>
  <si>
    <t>Engie- Distrigaz sud</t>
  </si>
  <si>
    <t>Only press releases, also in ANRE</t>
  </si>
  <si>
    <t>#45 Electricity network development plans</t>
  </si>
  <si>
    <t>Press release</t>
  </si>
  <si>
    <t>https://delgaz.ro/despre-noi/presa/111</t>
  </si>
  <si>
    <t>#84 Gas Prices and tariffs</t>
  </si>
  <si>
    <t>https://delgaz.ro/</t>
  </si>
  <si>
    <t>Engie</t>
  </si>
  <si>
    <t>https://www.engie.ro/</t>
  </si>
  <si>
    <t>#86 Electricity prices and tariffs</t>
  </si>
  <si>
    <t>EON</t>
  </si>
  <si>
    <t>Website</t>
  </si>
  <si>
    <t>https://www.eon.ro/</t>
  </si>
  <si>
    <t>Electrica</t>
  </si>
  <si>
    <t>https://www.electricafurnizare.ro/</t>
  </si>
  <si>
    <t>ENEL furnizare</t>
  </si>
  <si>
    <t>https://www.enel.ro/enel-energie/ro/clienti-rezidentiali.html</t>
  </si>
  <si>
    <t>#91 Financial reporting</t>
  </si>
  <si>
    <t>https://www.e-distributie.com</t>
  </si>
  <si>
    <t>Hidroelectrica</t>
  </si>
  <si>
    <t>www.hidroelectrica.ro</t>
  </si>
  <si>
    <t>Romgaz</t>
  </si>
  <si>
    <t>www.romgaz.ro</t>
  </si>
  <si>
    <t>Petrom</t>
  </si>
  <si>
    <t>www.petrom.com</t>
  </si>
  <si>
    <t>Nuclearelectrica</t>
  </si>
  <si>
    <t>www.nuclearelectrica.ro</t>
  </si>
  <si>
    <t>ELCEN</t>
  </si>
  <si>
    <t>www.elcen.ro</t>
  </si>
  <si>
    <t>#92 Audits</t>
  </si>
  <si>
    <t>#93 Non-financial reporting</t>
  </si>
  <si>
    <t>#96 Payments to governments reports</t>
  </si>
  <si>
    <t>OMV Petrom</t>
  </si>
  <si>
    <t>https://www.omvpetrom.com/en/news/availability-of-the-annual-reports-and-the-reports-on-payments-to-governments-for-2020</t>
  </si>
  <si>
    <t>https://www.romgaz.ro/sites/default/files/2021-04/2020%20Report%20on%20payments%20to%20governments.pdf</t>
  </si>
  <si>
    <t>#97 Final beneficiaries</t>
  </si>
  <si>
    <t>Part of annual reports</t>
  </si>
  <si>
    <t>111. Budget program implementation reports</t>
  </si>
  <si>
    <t>No data on objectives, targets etc</t>
  </si>
  <si>
    <t>http://energie.gov.ro/buget/executie-bugetara/</t>
  </si>
  <si>
    <t>Annual reports include budget execution chapter</t>
  </si>
  <si>
    <t>https://anre.ro/wp-content/uploads/2023/07/Raport-anual-2022.pdf</t>
  </si>
  <si>
    <t>Very brief details on execution, more details on initial budget</t>
  </si>
  <si>
    <t>https://www.consiliulconcurentei.ro/wp-content/uploads/2023/05/Raport-anual-2022.pdf</t>
  </si>
  <si>
    <t>112. Reports of the independent financial audit of budget programs implementation</t>
  </si>
  <si>
    <t>116. Draft regulatory acts and supplement documents (justification for adoption, impact analysis), comments and proposals from individuals and legal entities, results of their consideration</t>
  </si>
  <si>
    <t>Justification not well prepared</t>
  </si>
  <si>
    <t>http://energie.gov.ro/transparenta-decizionala-2/</t>
  </si>
  <si>
    <t>https://www.anre.ro/ro/documente-de-discutie</t>
  </si>
  <si>
    <t>117. Regulatory acts adopted</t>
  </si>
  <si>
    <t>http://energie.gov.ro/transparenta-decizionala-2/ includes also adopted legislation</t>
  </si>
  <si>
    <t>Poor justification of regulations (not enough details)</t>
  </si>
  <si>
    <r>
      <rPr>
        <u/>
        <sz val="10"/>
        <color rgb="FF1155CC"/>
        <rFont val="Arial"/>
      </rPr>
      <t>www.anre.ro</t>
    </r>
    <r>
      <rPr>
        <u/>
        <sz val="10"/>
        <color rgb="FF1155CC"/>
        <rFont val="Arial"/>
      </rPr>
      <t>, there are sections for gas, electricity, heating, in eachthere are Decisions and Orders</t>
    </r>
  </si>
  <si>
    <r>
      <rPr>
        <u/>
        <sz val="10"/>
        <color rgb="FF1155CC"/>
        <rFont val="Arial"/>
      </rPr>
      <t>http://www.consiliulconcurentei.ro/en/</t>
    </r>
    <r>
      <rPr>
        <u/>
        <sz val="10"/>
        <color rgb="FF000000"/>
        <rFont val="Arial"/>
      </rPr>
      <t>, see official documents</t>
    </r>
  </si>
  <si>
    <t>118. Results of impact assessment of regulatory acts implemented</t>
  </si>
  <si>
    <t>Міністерство енергетики України (Міненерго)</t>
  </si>
  <si>
    <t>Національна комісія, що здійснює державне регулювання у сферах енергетики та комунальних послуг (НКРЕКП)</t>
  </si>
  <si>
    <t>Антимонопольний комітет України (АМКУ)</t>
  </si>
  <si>
    <t>Назва суб'єкту</t>
  </si>
  <si>
    <t>Наявність</t>
  </si>
  <si>
    <t>Доступність</t>
  </si>
  <si>
    <t>Актуальність</t>
  </si>
  <si>
    <t>Регулярність</t>
  </si>
  <si>
    <t>Використовність</t>
  </si>
  <si>
    <t>Вичерпність</t>
  </si>
  <si>
    <t>Загальна оцінка</t>
  </si>
  <si>
    <t>Примітки розробників</t>
  </si>
  <si>
    <t>Частина даних наявна на сайті Міненерговугілля, проте це не враховується в оцінці, адже суб'єктом, на який покладено обов'язок відповідно до Директиви, є Держстат. Відповідно до Директиви дані за 2018 рік мають бути оприлюднені до 30 листопада наступного за звітним року.</t>
  </si>
  <si>
    <t>Data is available on SSSU website up to 2018</t>
  </si>
  <si>
    <t>http://www.ukrstat.gov.ua/operativ/operativ2016/sg/ekolog/ukr/zp_pen_u.html, http://www.ukrstat.gov.ua/operativ/operativ2016/sg/ekolog/ukr/k_ensp_u.html</t>
  </si>
  <si>
    <t>Частина даних наявна на сайті Міненерговугілля, проте це не враховується в оцінці, адже суб'єктом, на який покладено обов'язок відповідно до Директиви, є Держстат.</t>
  </si>
  <si>
    <t>Data is available on use and stocks only</t>
  </si>
  <si>
    <r>
      <rPr>
        <u/>
        <sz val="10"/>
        <color rgb="FF1155CC"/>
        <rFont val="Arial"/>
      </rPr>
      <t>http://www.ukrstat.gov.ua/operativ/operativ2020/energ/vmp/vmp_u/arh_vmp2020_u.htm</t>
    </r>
    <r>
      <rPr>
        <u/>
        <sz val="10"/>
        <color rgb="FF1155CC"/>
        <rFont val="Arial"/>
      </rPr>
      <t xml:space="preserve">, </t>
    </r>
    <r>
      <rPr>
        <u/>
        <sz val="10"/>
        <color rgb="FF1155CC"/>
        <rFont val="Arial"/>
      </rPr>
      <t>http://www.ukrstat.gov.ua/operativ/operativ2020/energ/zmp/zmp_u/arh_zmp2020_u.htm</t>
    </r>
    <r>
      <rPr>
        <u/>
        <sz val="10"/>
        <color rgb="FF1155CC"/>
        <rFont val="Arial"/>
      </rPr>
      <t xml:space="preserve"> </t>
    </r>
  </si>
  <si>
    <t>Data is available for production volumes only (section "Production of industrial products by type").</t>
  </si>
  <si>
    <t>http://www.ukrstat.gov.ua/operativ/operativ2020/pr/ovp/xls/vpp_ue_07_2020.xlsx</t>
  </si>
  <si>
    <t>Rules for connection of all types of facilities to the GTS – Section VI of the Gas Transmission System Code. Relevant rules are published on the website of the National Commission for State Regulation of Energy and Public Utilities in .html format. The text of the rules does not contain direct links to the forms of the documents required for connection.</t>
  </si>
  <si>
    <r>
      <rPr>
        <u/>
        <sz val="10"/>
        <color rgb="FF1155CC"/>
        <rFont val="Arial"/>
      </rPr>
      <t>https://www.nerc.gov.ua/?id=18979</t>
    </r>
    <r>
      <rPr>
        <u/>
        <sz val="10"/>
        <color rgb="FF000000"/>
        <rFont val="Arial"/>
      </rPr>
      <t xml:space="preserve"> </t>
    </r>
  </si>
  <si>
    <t>The rules for connection of facilities to the gas distribution system are defined in paragraph 2 of Section V of the Code of Gas Distribution Systems. The rules are published on the website of the National Commission for State Regulation of Energy and Public Utilities in .html format. The text of the rules does not contain direct links to the forms of the documents required for connection.</t>
  </si>
  <si>
    <t>https://www.nerc.gov.ua/?id=18978</t>
  </si>
  <si>
    <t>The framework conditions defining the rights and obligations of all GTS users are given in the GTS Code, specific conditions of contracts for transportation/storage/injection of gas into underground gas storage facilities are available on the websites of the NEURC, Ukrtransgaz JSC and Gas TSO of Ukraine LLC.</t>
  </si>
  <si>
    <r>
      <rPr>
        <u/>
        <sz val="10"/>
        <color rgb="FF1155CC"/>
        <rFont val="Arial"/>
      </rPr>
      <t xml:space="preserve">http://utg.ua/utg/psg/poslugy.html, </t>
    </r>
    <r>
      <rPr>
        <u/>
        <sz val="10"/>
        <color rgb="FF1155CC"/>
        <rFont val="Arial"/>
      </rPr>
      <t>https://tsoua.com/kliyentam/yak-staty-kliyentom/dogovir/</t>
    </r>
  </si>
  <si>
    <t>Capacity allocation mechanisms used by transmission system operators (TSOs), storage facility, LNG plant operators</t>
  </si>
  <si>
    <t>The general mechanism of GTS capacity allocaion is referred to in Section IX of the GTS Code; a standard form of allocation of guaranteed capacity and capacity on the continuous basis is available on the website of Ukrtransgaz JSC (Appendix 1 to the standard gas transportation contract)</t>
  </si>
  <si>
    <r>
      <rPr>
        <u/>
        <sz val="10"/>
        <color rgb="FF1155CC"/>
        <rFont val="Arial"/>
      </rPr>
      <t xml:space="preserve">http://utg.ua/utg/psg/poslugy.html, </t>
    </r>
    <r>
      <rPr>
        <u/>
        <sz val="10"/>
        <color rgb="FF1155CC"/>
        <rFont val="Arial"/>
      </rPr>
      <t>https://tsoua.com/kliyentam/yak-staty-kliyentom/dogovir/</t>
    </r>
  </si>
  <si>
    <t>Congestion management procedures applied by transmission system operators (TSOs), storage facility, LNG plant operators</t>
  </si>
  <si>
    <t>Congestion management rules are defined in Section XV of the GTS Code</t>
  </si>
  <si>
    <r>
      <rPr>
        <u/>
        <sz val="10"/>
        <color rgb="FF1155CC"/>
        <rFont val="Arial"/>
      </rPr>
      <t xml:space="preserve">http://utg.ua/utg/psg/poslugy.html, </t>
    </r>
    <r>
      <rPr>
        <u/>
        <sz val="10"/>
        <color rgb="FF1155CC"/>
        <rFont val="Arial"/>
      </rPr>
      <t>https://tsoua.com/kliyentam/yak-staty-kliyentom/dogovir/</t>
    </r>
  </si>
  <si>
    <t>Data is available on GTSOU LLC website</t>
  </si>
  <si>
    <t>Non-aggregated information is available in .pdf format on the results of annual and quarterly auctions.</t>
  </si>
  <si>
    <t xml:space="preserve">https://tsoua.com/kliyentam/zamovlennya-poslug/bronyuvannya-potuzhnostei/rezultaty-aukczioniv/ </t>
  </si>
  <si>
    <t>There is a list of physical entry / exit points of the gas transmission system of Ukraine linked to a virtual entry / exit points. However, information is available only for 2019, 2020 and 2021 gas years</t>
  </si>
  <si>
    <t xml:space="preserve">https://tsoua.com/gts-infrastruktura/mozhlyvosti-gts/tochky-ta-potuzhnosti/ </t>
  </si>
  <si>
    <t>The data is complete and available on the interactive map of the GTS of Ukraine and the GIE platform</t>
  </si>
  <si>
    <t>http://utg.ua/utg/business-info/live.html</t>
  </si>
  <si>
    <t>Demand/supply information is unavailable</t>
  </si>
  <si>
    <t>Online calculators for computing the volume of daily imbalance and related payments are available, as well as the procedure on creating the balancing group and methods for calculating the payment for neutrality in balancing</t>
  </si>
  <si>
    <r>
      <rPr>
        <u/>
        <sz val="10"/>
        <color rgb="FF1155CC"/>
        <rFont val="Arial"/>
      </rPr>
      <t xml:space="preserve">https://tsoua.com/kliyentam/zamovlennya-poslug/dobovyi-nebalans/
https://tsoua.com/kliyentam/zamovlennya-poslug/balansuyucha-grupa/
</t>
    </r>
    <r>
      <rPr>
        <u/>
        <sz val="10"/>
        <color rgb="FF1155CC"/>
        <rFont val="Arial"/>
      </rPr>
      <t>https://tsoua.com/kliyentam/zamovlennya-poslug/nejtralnist-balansuvannya/</t>
    </r>
  </si>
  <si>
    <t>No relevant information was found on the website of Gas TSO of Ukraine LLC</t>
  </si>
  <si>
    <t>The information is provided in .pdf format on the website of Gas TSO of Ukraine LLC</t>
  </si>
  <si>
    <t>Detailed data on the quality of gas only on internal routes (exit points from the GTS) is available on the website of the GTS operator, data on the quality (calorific value and Wobbe index) for cross-border points are available on the ENTSO-G platform on a daily basis. Data on pressure is not available</t>
  </si>
  <si>
    <t>https://tsoua.com/prozorist/yakist-gazu/</t>
  </si>
  <si>
    <t>Rules for connection to the transmission system (including new Generation capacity)</t>
  </si>
  <si>
    <t>The website of Ukrenergo has the "Access to Networks” section which contains a brief description of the rules of access to the "One-stop shop" system, where applicants can submit completed documents online. The following is also available to users: (1) Connection cost calculator, and (2) Connection map.</t>
  </si>
  <si>
    <t>https://www.nerc.gov.ua/data/filearch/postanovy/2018/p0309-k-2018.pdf
https://ua.energy/peredacha-i-dyspetcheryzatsiya/pryyednyannya/</t>
  </si>
  <si>
    <t>The instruction on connection, forms of required documents and connection cost calculator are given on the website of NEURC in the "Procedure of connection to power grids of customers’ facilities" section.</t>
  </si>
  <si>
    <t>http://www.nerc.gov.ua/?id=15977</t>
  </si>
  <si>
    <t>The website of Ukrenergo provides detailed information on the regulatory and legal framework for the operation of the electricity market, including references to codes of transmission system, commercial electricity metering code, market rules, day-ahead and intraday market rules as well as different types of standard electricity transmission contracts</t>
  </si>
  <si>
    <t>The balancing rules are defined in the Transmission System Code and the Market Rules, which are referenced on the website of Ukrenergo.</t>
  </si>
  <si>
    <r>
      <rPr>
        <u/>
        <sz val="10"/>
        <color rgb="FF1155CC"/>
        <rFont val="Arial"/>
      </rPr>
      <t>https://ua.energy/uchasnikam_rinku/normatyvno-pravova-baza-funktsionuvannya-novoyi-modeli-rynku-elektroenergiyi-ukrayiny/#1574171356793-97d3b1e8-4861</t>
    </r>
    <r>
      <rPr>
        <u/>
        <sz val="10"/>
        <color rgb="FF1155CC"/>
        <rFont val="Arial"/>
      </rPr>
      <t xml:space="preserve"> </t>
    </r>
  </si>
  <si>
    <t>Information is available on Ukrenergo website</t>
  </si>
  <si>
    <t>https://ua.energy/uchasnikam_rinku/auktsiony/
http://www.nerc.gov.ua/?id=50730
https://zakon.rada.gov.ua/laws/show/v0763874-20#Text</t>
  </si>
  <si>
    <t>Постанова НКРЕКП від 19.06.2018 №459</t>
  </si>
  <si>
    <t>The information is available and regularly updated (hourly) on the website of the ENTSO-E platform in the "Load" section.
The website of Ukrenergo provides relevant instructions on data collection and transmission to the ENTSO-E transparency platform, as well as daily data on demand and availability and actual use of generation capacity.</t>
  </si>
  <si>
    <t>This information is not available in the "Outages" section on the website of the ENTSO-E platform. The website of Ukrenergo provides only information on availability and actual use of generation capacity and consumption units capable for regulation.</t>
  </si>
  <si>
    <r>
      <rPr>
        <u/>
        <sz val="10"/>
        <color rgb="FF1155CC"/>
        <rFont val="Arial"/>
      </rPr>
      <t>https://transparency.entsoe.eu/outage-domain/r2/unavailabilityInTransmissionGrid/show, https://ua.energy/uchasnikam_rinku/vidpovidno-do-polozhen-zakonu-ukrayiny-pro-rynok-elektrychnoyi-energiyi/</t>
    </r>
    <r>
      <rPr>
        <u/>
        <sz val="10"/>
        <color rgb="FF000000"/>
        <rFont val="Arial"/>
      </rPr>
      <t xml:space="preserve"> </t>
    </r>
  </si>
  <si>
    <t>Relevant data on the website of the ENTSO-E platform is not available in the "Load - Forecast Margin Year-ahead" section</t>
  </si>
  <si>
    <t>The information is available in full</t>
  </si>
  <si>
    <t>This information is available in day/week/month format for individual interstate intersections on the website of the ENTSO-E platform in the "Forecasted Transfer Capacities" section.</t>
  </si>
  <si>
    <t>Постанова НКРЕКП від 19.06.2018 №460</t>
  </si>
  <si>
    <t>Relevant data on the website of the ENTSO-E platform is not available in the "Congestion management" section</t>
  </si>
  <si>
    <t>Постанова НКРЕКП від 19.06.2018 №461</t>
  </si>
  <si>
    <t>Relevant data on the website of the ENTSO-E platform is not available in the "Generation/forecasts" section</t>
  </si>
  <si>
    <t>https://transparency.entsoe.eu/generation/r2/dayAheadAggregatedGeneration/show</t>
  </si>
  <si>
    <t>Постанова НКРЕКП від 19.06.2018 №462</t>
  </si>
  <si>
    <t>Постанова НКРЕКП від 19.06.2018 №463</t>
  </si>
  <si>
    <t>Information on generalized actual demand is available on the website of Ukrenergo, and the company also submits the "Hourly Power Balance of Ukraine's power system" dataset to the data.gov.ua platform</t>
  </si>
  <si>
    <r>
      <rPr>
        <u/>
        <sz val="10"/>
        <color rgb="FF1155CC"/>
        <rFont val="Arial"/>
      </rPr>
      <t>https://data.gov.ua/dataset/31199018-e15e-4e87-bf5e-2a4293151f5c/resource/6e1a3146-c0f3-414f-85e6-0f6b04101abb</t>
    </r>
    <r>
      <rPr>
        <u/>
        <sz val="10"/>
        <color rgb="FF1155CC"/>
        <rFont val="Arial"/>
      </rPr>
      <t xml:space="preserve"> , </t>
    </r>
    <r>
      <rPr>
        <u/>
        <sz val="10"/>
        <color rgb="FF1155CC"/>
        <rFont val="Arial"/>
      </rPr>
      <t>https://ua.energy/uchasnikam_rinku/vidpovidno-do-polozhen-zakonu-ukrayiny-pro-rynok-elektrychnoyi-energiyi/</t>
    </r>
  </si>
  <si>
    <t>Постанова НКРЕКП від 19.06.2018 №464</t>
  </si>
  <si>
    <t>The website of Ukrenergo has two separate webpages "Balancing Market" and "Balancing Market Results", which provide information on marginal prices in the balancing market, actual imbalance prices and regular reports on balancing market results.</t>
  </si>
  <si>
    <t>Information is unavailable</t>
  </si>
  <si>
    <t>All operators publish compliance programs and reports on their implementation. Scanned reports were submitted. Reports are also available on the website of the NEURC</t>
  </si>
  <si>
    <t>The most DSOs publish their compliance programs and respective reports in scanned format</t>
  </si>
  <si>
    <t>The network development plan and the report on its implementation are published on the GTS operator's website in scanned format</t>
  </si>
  <si>
    <t>Цю інформацію можна також отримати на сайті регулятора (http://www.nerc.gov.ua/?id=38755)</t>
  </si>
  <si>
    <t>The information is available for all gas DSOs in the form of unstructured data</t>
  </si>
  <si>
    <t>The first report on the implementation of the Transmission System Development Plan for 2020-2029 will take place in 2021. In previous years, development plans were not approved by the regulator, so there were no reports</t>
  </si>
  <si>
    <t>Annual reports on the implementation of network development plans are not available for most DSOs</t>
  </si>
  <si>
    <t>Most of the methods (4 out of 6) are published on the regulator’s website. Some links do not work. It is unclear which of these methods are valid.</t>
  </si>
  <si>
    <t>Tariff information is available on the regulator's website in various formats, but is not available for previous periods</t>
  </si>
  <si>
    <r>
      <rPr>
        <u/>
        <sz val="10"/>
        <color rgb="FF1155CC"/>
        <rFont val="Arial"/>
      </rPr>
      <t>http://www.nerc.gov.ua/?id=16118</t>
    </r>
    <r>
      <rPr>
        <u/>
        <sz val="10"/>
        <color rgb="FF1155CC"/>
        <rFont val="Arial"/>
      </rPr>
      <t xml:space="preserve"> </t>
    </r>
  </si>
  <si>
    <t>Online tools are unavailable</t>
  </si>
  <si>
    <t>Information about the methods is available on the regulator’s website in .html format</t>
  </si>
  <si>
    <r>
      <rPr>
        <u/>
        <sz val="10"/>
        <color rgb="FF1155CC"/>
        <rFont val="Arial"/>
      </rPr>
      <t>http://www.nerc.gov.ua/?id=26835</t>
    </r>
    <r>
      <rPr>
        <u/>
        <sz val="10"/>
        <color rgb="FF1155CC"/>
        <rFont val="Arial"/>
      </rPr>
      <t xml:space="preserve">, </t>
    </r>
    <r>
      <rPr>
        <u/>
        <sz val="10"/>
        <color rgb="FF1155CC"/>
        <rFont val="Arial"/>
      </rPr>
      <t>http://www.nerc.gov.ua/?id=34095</t>
    </r>
    <r>
      <rPr>
        <u/>
        <sz val="10"/>
        <color rgb="FF1155CC"/>
        <rFont val="Arial"/>
      </rPr>
      <t xml:space="preserve">, </t>
    </r>
    <r>
      <rPr>
        <u/>
        <sz val="10"/>
        <color rgb="FF1155CC"/>
        <rFont val="Arial"/>
      </rPr>
      <t>http://www.nerc.gov.ua/?id=35086</t>
    </r>
    <r>
      <rPr>
        <u/>
        <sz val="10"/>
        <color rgb="FF1155CC"/>
        <rFont val="Arial"/>
      </rPr>
      <t xml:space="preserve">  </t>
    </r>
  </si>
  <si>
    <t>The regulator’s website has the following relevant documents updated on a quarterly basis: Register of economic entities operating in the areas of energy and public utilities, whose activities are regulated by the NEURC and the Register of the NEURC's licensees. They contain the EDRPOU code, type of activity, number, date, and status of the license, address and website. They do not contain the information required by REMIT for those responsible for operational and commercial decisions as well as for the ultimate beneficial owner.</t>
  </si>
  <si>
    <r>
      <rPr>
        <u/>
        <sz val="10"/>
        <color rgb="FF1155CC"/>
        <rFont val="Arial"/>
      </rPr>
      <t xml:space="preserve">http://www.nerc.gov.ua/?id=21970 
</t>
    </r>
    <r>
      <rPr>
        <u/>
        <sz val="10"/>
        <color rgb="FF000000"/>
        <rFont val="Arial"/>
      </rPr>
      <t xml:space="preserve">http://www.nerc.gov.ua/data/filearch/litsenziini_reestry/Reestr%20subektiv%20gospodaruvannya%20yaki%20reguluutsya%20NEURC.pdf
</t>
    </r>
  </si>
  <si>
    <t>See above</t>
  </si>
  <si>
    <r>
      <rPr>
        <u/>
        <sz val="10"/>
        <color rgb="FF1155CC"/>
        <rFont val="Arial"/>
      </rPr>
      <t>http://www.nerc.gov.ua/?id=21970, http://www.nerc.gov.ua/data/filearch/litsenziini_reestry/Reestr%20subektiv%20gospodaruvannya%20yaki%20reguluutsya%20NEURC.pdf</t>
    </r>
    <r>
      <rPr>
        <u/>
        <sz val="10"/>
        <color rgb="FF1155CC"/>
        <rFont val="Arial"/>
      </rPr>
      <t xml:space="preserve"> </t>
    </r>
  </si>
  <si>
    <t>An indicator on the total number of suppliers' switches is available in the annual report of the NEURC</t>
  </si>
  <si>
    <t>https://www.nerc.gov.ua/?id=51822</t>
  </si>
  <si>
    <t>Indicators are available in the annual reports of the NEURC in .pdf format. Information on the “Average switching time” indicator is unavailable</t>
  </si>
  <si>
    <t>Indicators are available in the annual report of the NEURC (Herfindahl-Hirschman Index for the wholesale market, the ratio of regulated and unregulated retail market segments' shares) and in quarterly monitoring reports (suppliers’ market shares).</t>
  </si>
  <si>
    <t>https://www.nerc.gov.ua/?id=51822
http://www.nerc.gov.ua/data/filearch/monitoryng/gas/2020/monitoryng_gaz_I-2020.pdf</t>
  </si>
  <si>
    <t>Retail market indicators are available in the annual report of the NEURC (Herfindahl-Hirschman Index, market shares of the largest suppliers) and in quarterly monitoring reports (Herfindahl-Hirschman Index for wholesale and retail markets, shares of the 5 largest producers and suppliers, competition among producers from renewable energy sources).</t>
  </si>
  <si>
    <t>https://www.nerc.gov.ua/?id=51822
http://www.nerc.gov.ua/?news=10431</t>
  </si>
  <si>
    <t>Annual data is unavailable</t>
  </si>
  <si>
    <t>Дані наявні за період з ІІ півріччя 2017 року до І півріччя 2019 року. Строки подання дотримані. Групи за обсягами споживання є, проте виражені в тис. м3, в той час як у Директиві - ГДж. Зазначений недолік в оцінці не відображено
Наказ Державної служби статистики України від 02.07.2019 № 230 Про затвердження форм державного статистичного спостереження про ціни на природний газ та електроенергію, які постачаються споживачам</t>
  </si>
  <si>
    <t>Data is available for the period from the first half of 2018 through the second half of 2019. There are groups by consumption volumes but they are expressed in thousands of cub. m, while in the Directive - GJ. This shortcoming is not reflected in the assessment.</t>
  </si>
  <si>
    <r>
      <rPr>
        <u/>
        <sz val="10"/>
        <color rgb="FF000000"/>
        <rFont val="Arial"/>
      </rPr>
      <t xml:space="preserve">http://www.ukrstat.gov.ua/
</t>
    </r>
    <r>
      <rPr>
        <u/>
        <sz val="10"/>
        <color rgb="FF000000"/>
        <rFont val="Arial"/>
      </rPr>
      <t>вкладка "Енергетика" "Ціни на природний газ для споживачів"</t>
    </r>
  </si>
  <si>
    <t>Data are available for the period from the first half of 2018 through the second half of 2019.</t>
  </si>
  <si>
    <r>
      <rPr>
        <u/>
        <sz val="10"/>
        <color rgb="FF000000"/>
        <rFont val="Arial"/>
      </rPr>
      <t xml:space="preserve">http://www.ukrstat.gov.ua/
</t>
    </r>
    <r>
      <rPr>
        <u/>
        <sz val="10"/>
        <color rgb="FF000000"/>
        <rFont val="Arial"/>
      </rPr>
      <t>вкладка "Енергетика" "Ціни на електричну енергію для споживачів"</t>
    </r>
  </si>
  <si>
    <t>Methods for the calculation of regulated gas prices in the wholesale and retail markets under the public service obligations (PSO)</t>
  </si>
  <si>
    <t>Постанова КМУ від 19 жовтня 2018 р. № 867 "Про затвердження Положення про покладення спеціальних обов’язків на суб’єктів ринку природного газу для забезпечення загальносуспільних інтересів у процесі функціонування ринку природного газу" - методологія визначення ціни описана в п. 12,13; 
Постанова КМУ від 3 квітня 2019 р. № 293 "Деякі питання діяльності акціонерного товариства “Національна акціонерна компанія “Нафтогаз України”</t>
  </si>
  <si>
    <t>The information is published on the website of the Verkhovna Rada of Ukraine, where the legislation of Ukraine is published, as well as on the website of the Cabinet of Ministers of Ukraine.</t>
  </si>
  <si>
    <t>https://zakon.rada.gov.ua/laws/show/867-2018-%D0%BF#Text</t>
  </si>
  <si>
    <t>Methods for the calculation of regulated electricity prices in the wholesale and retail markets under the public service obligations (PSO) and price caps</t>
  </si>
  <si>
    <t>Постанова КМУ від 5 червня 2019 р. № 483 "Про затвердження Положення про покладення спеціальних обов’язків на учасників ринку електричної енергії для забезпечення загальносуспільних інтересів у процесі функціонування ринку електричної енергії"; 
Постанова НКРЕКП 05.10.2018  № 1177 Про затвердження Порядку формування цін на універсальні послуги</t>
  </si>
  <si>
    <t>The information is published on the website of the Verkhovna Rada of Ukraine, where the legislation of Ukraine is published, as well as on the websites of the Cabinet of Ministers of Ukraine and NEURC.</t>
  </si>
  <si>
    <t>https://zakon.rada.gov.ua/laws/show/483-2019-%D0%BF#Text
https://www.nerc.gov.ua/data/filearch/postanovy/2018/p1177-p-2018.pdf</t>
  </si>
  <si>
    <t>Відповідно до Директиви НКРЕКП має моніторити дотримання учасниками ринку обов'язків з прозорості та відповдіно моніторити оприлюднені ними дані щодо цін на оптовому ринку</t>
  </si>
  <si>
    <t>The data is available in the form of interactive charts and can also be shown in the form of tables, which, however, are more difficult to use and show the value of only one auction.</t>
  </si>
  <si>
    <t>https://www.ueex.com.ua/auctions-calendar/prirodnij-gaz/</t>
  </si>
  <si>
    <t>Hourly information is available with a choice of market (DAM or IDM), date and trade zone (Ukraine and Burshtyn Island)</t>
  </si>
  <si>
    <t>Відповідно до Директиви НКРЕКП має моніторити дотримання учасниками ринку обов'язків з прозорості та відповдіно моніторити оприлюднені ними дані щодо цін на оптовому ринку
Ст. 24 Закону України «Про НКРЕКП» 
Ст. 4 Закону України «Про ринок природного газу»
Постанова НКРЕКП від 14.09.2017 № 1120 «Про затвердження Порядку здійснення Національною комісією, що здійснює державне
регулювання у сферах енергетики та комунальних послуг, моніторингу ринків у сферах енергетики
та комунальних послуг»</t>
  </si>
  <si>
    <t>Monitoring results are available for 2018, 2019 as well as for the first quarter of 2020. According to the Resolution, the monitoring results are made public on the website of the NEURC no later than one month after the end of the monitoring. Due to the fact that the deadline for publishing data for the second quarter of 2020 as of the date of monitoring (14 September 2020) has expired and no data has been published, the assessment for the relevance of the data is reduced.</t>
  </si>
  <si>
    <t>Information in the form of a presentation on SlideShare and in .pdf format. Data on wholesale and retail segments are available starting from Q1 2020 andupdated quarterly with monthly data. Due to the fact that the deadline for publishing data for the second quarter of 2020 as of the date of monitoring (14 September 2020) has expired and no data has been published, the assessment for the relevance of the data is reduced.</t>
  </si>
  <si>
    <t>The information is available on the operator’s website but in an inconvenient for processing format</t>
  </si>
  <si>
    <r>
      <rPr>
        <u/>
        <sz val="10"/>
        <color rgb="FF1155CC"/>
        <rFont val="Arial"/>
      </rPr>
      <t>http://utg.ua/utg/business-info/live.html</t>
    </r>
    <r>
      <rPr>
        <u/>
        <sz val="10"/>
        <color rgb="FF1155CC"/>
        <rFont val="Arial"/>
      </rPr>
      <t xml:space="preserve">, </t>
    </r>
    <r>
      <rPr>
        <u/>
        <sz val="10"/>
        <color rgb="FF1155CC"/>
        <rFont val="Arial"/>
      </rPr>
      <t>http://utg.ua/utg/business-info/capacities.html</t>
    </r>
    <r>
      <rPr>
        <u/>
        <sz val="10"/>
        <color rgb="FF1155CC"/>
        <rFont val="Arial"/>
      </rPr>
      <t xml:space="preserve">  </t>
    </r>
  </si>
  <si>
    <t>The information is available on the website of the TSO</t>
  </si>
  <si>
    <t>ст. 6 Закону України від 09.04.2015 № 329-VIII "Про ринок природного газу"</t>
  </si>
  <si>
    <t>ст. 7 Кодексу системи передачі, затвердженого постановою НКРЕКП від 14.03.2018 № 309</t>
  </si>
  <si>
    <t>Despite numerous mentions of approval of the Protection Plan by the TSO, it is unavailable</t>
  </si>
  <si>
    <t>https://ua.energy/wp-content/uploads/2019/10/Dodatok-8-do-KSP_SAVN.pdf</t>
  </si>
  <si>
    <t>ст. 5 Закону України від 09.04.2015 № 329-VIII "Про ринок природного газу"</t>
  </si>
  <si>
    <t>Information is available in .doc format</t>
  </si>
  <si>
    <t xml:space="preserve">http://mpe.kmu.gov.ua/minugol/control/uk/publish/article?art_id=245464470&amp;cat_id=245131779 </t>
  </si>
  <si>
    <t>ст. 19 (3) Закону України від 13.04.2017 № 2019-VIII "Про ринок електричної енергії"</t>
  </si>
  <si>
    <t>ст. 20 (2) Закону України від 13.04.2017 № 2019-VIII "Про ринок електричної енергії"</t>
  </si>
  <si>
    <t xml:space="preserve">http://mpe.kmu.gov.ua/minugol/control/uk/publish/officialcategory?cat_id=245131779 </t>
  </si>
  <si>
    <t xml:space="preserve">Стаття 18 Закону України "Про ринок природного газу" 
Закон України «Про забезпечення комерційного обліку природного газу»
Директива 2012/27EU встановлює (і) обов'язок для нових будівель, та старих, за умови технічної та фінансової доцільності  (іі) провести оцінку доцільності та (ііі) скласти план впровадження обраного комплексу заходів.
Побутові споживачі у разі відсутності приладів обліку споживають природний газ за нормами, встановленими законодавством
</t>
  </si>
  <si>
    <t>The information of the NEURC is relevant but replaces historical data without storing archives.
In accordance with the Code of Gas Distribution Systems and License Terms for Economic Activities on the distribution of Gas (paragraph 2.5.5), information is created and stored by gas DSOs but not disseminated by them. Consolidated information is given in the annual report of the Regulator.</t>
  </si>
  <si>
    <t>Директива 2009/73 EU Додаток 1 (обов'язок щодо використання систем інтелектуального вимірювання): (і) економічна оцінка усіх довготривалих прибутків та витрат для ринку та для споживача (іі) на основі цієї оцінки, там, де впровадження інтелектуальних систем обліку оцінюється позитивно, готується графік застосування систем інтелектуального вимірювання.</t>
  </si>
  <si>
    <t>Директива 2012/27EU ч. 1 ст. 9 обов'язок встановлювати лічильники (наскільки це технічно можливо, фінансово доцільно та сумірно в плані потенційної економії енергії)
Постанова НКРЕКП від 14.03.2018 № 311 Про затвердження Кодексу комерційного обліку електричної енергії</t>
  </si>
  <si>
    <t>General information on commercial electricity metering is available in the Annual Report of the NEURC</t>
  </si>
  <si>
    <t>Директива 2009/72 EU Додаток 1 (обов'язок щодо використання систем інтелектуального вимірювання): (і) економічна оцінка усіх довготривалих прибутків та витрат для ринку та для споживача (іі) на основі цієї оцінки, там, де впровадження інтелектуальних систем обліку оцінюється позитивно, готується графік застосування систем інтелектуального вимірювання.</t>
  </si>
  <si>
    <t>General information on consumer outfit with SMART meters is available in the Annual Report of the NEURC.</t>
  </si>
  <si>
    <t>Відповідно до робочої групи CEER, їх рекомендацій та звітів якість постачання (quality of supply) охоплює для електроенергії три індикатори (безперервність постачання, якість напруги та комерційна якість (якість обслуговування споживачів).</t>
  </si>
  <si>
    <t>Information is available on the NEURC website.</t>
  </si>
  <si>
    <r>
      <rPr>
        <u/>
        <sz val="10"/>
        <color rgb="FF1155CC"/>
        <rFont val="Arial"/>
      </rPr>
      <t>https://fliphtml5.com/swbx/gxak</t>
    </r>
    <r>
      <rPr>
        <u/>
        <sz val="10"/>
        <color rgb="FF1155CC"/>
        <rFont val="Arial"/>
      </rPr>
      <t xml:space="preserve"> </t>
    </r>
    <r>
      <rPr>
        <u/>
        <sz val="10"/>
        <color rgb="FF1155CC"/>
        <rFont val="Arial"/>
      </rPr>
      <t xml:space="preserve">
http://www.nerc.gov.ua/?id=1952</t>
    </r>
    <r>
      <rPr>
        <u/>
        <sz val="10"/>
        <color rgb="FF1155CC"/>
        <rFont val="Arial"/>
      </rPr>
      <t xml:space="preserve">9
</t>
    </r>
    <r>
      <rPr>
        <u/>
        <sz val="10"/>
        <color rgb="FF1155CC"/>
        <rFont val="Arial"/>
      </rPr>
      <t>https://www.nerc.gov.ua/?id=51822</t>
    </r>
  </si>
  <si>
    <t>Відповідно до робочої групи CEER, їх рекомендацій та звітів якість постачання (quality of supply) охоплює для природного газу (технічна експлуатаційна якість, якість природного газу та комерційна якість (якість обслуговування споживачів)).</t>
  </si>
  <si>
    <t>Information is available in the annual report of the NEURC</t>
  </si>
  <si>
    <r>
      <rPr>
        <u/>
        <sz val="10"/>
        <color rgb="FF1155CC"/>
        <rFont val="Arial"/>
      </rPr>
      <t xml:space="preserve"> https://www.nerc.gov.ua/?id=51822</t>
    </r>
  </si>
  <si>
    <t>Більшість компаній публікує цінової пропозиції та умови поставки. В окремих компаніях відсутні всі необхідні дані, зокрема щодо умов поставки. Компанії "обл збутів" мають стандартні веб-сайти та набір інформації там. Більшість компаній не зберігає інформації про попередні умови та цінові пропозиції на своїх веб-сайтах.
Стаття 1 Закону України Про особливості доступу до інформації у сферах постачання електричної енергії, природного газу, теплопостачання, централізованого постачання гарячої води, централізованого питного водопостачання та водовідведення</t>
  </si>
  <si>
    <t>1.00</t>
  </si>
  <si>
    <t>0.40</t>
  </si>
  <si>
    <t>3.40</t>
  </si>
  <si>
    <t>For the most part, there is no archival data.</t>
  </si>
  <si>
    <t>Для оцінки індикатора використовується набір критеріїв: 1) незалежність сервісу; 2) прозорість; 3) чіткість і зрозумілість інформації; 4) зручність; 5) всеохопність. Критерії використовуються у трактуванні Guidelines of Good Practice on
Price Comparison Tools (CEER), 2012, p. 6-7 https://www.ceer.eu/documents/104400/-/-/8e86b6fb-2083-e385-4eb5-1e12637a2000.</t>
  </si>
  <si>
    <t>The specificity of assessment is using a set of criteria that are practiced by CEER: 1) independence; 2) transparency; 3) clarity of information; 4) usability; 5) comprehensiveness.
Within the framework of the USAID project, together with the NEURC, the "Energy Online" mobile application, which allows comparing commercial offers of natural gas suppliers, has been developed. The application is free of charge.</t>
  </si>
  <si>
    <t>https://www.nerc.gov.ua/?news=8746</t>
  </si>
  <si>
    <t>0.80</t>
  </si>
  <si>
    <t>3.80</t>
  </si>
  <si>
    <t>Sometimes there is no archival data; the information is updated with a delay.</t>
  </si>
  <si>
    <t>The peculiarity of the assessment is using a set of criteria that are practiced in CEER: 1) independence; 2) transparency; 3) clarity of information; 4) usability; 5) comprehensiveness.
Within the framework of the USAID project, together with the NEURC, the "Energy Online" mobile application, which allows comparing commercial offers of electrical energy suppliers, has been developed. The application is free of charge.</t>
  </si>
  <si>
    <t>Концепція захисту вразливих споживачів та створення механізмів подолання енергетичної бідності</t>
  </si>
  <si>
    <t>The information is available on the websites of the Cabinet of Ministers, the Ministry of Social Policy and the State Agency on Energy Efficiency and Energy Saving.</t>
  </si>
  <si>
    <t>https://www.msp.gov.ua/timeline/subsidii.html
"https://www.msp.gov.ua/timeline/subsidii.html
http://saee.gov.ua/uk/consumers/derzhavna-pidtrymka"</t>
  </si>
  <si>
    <t>Terms of participation in the "warm credits" program are available on the website of the State Agency on Energy Efficiency and Energy Saving as well as on the websites of state-owned banks participating in the program. Information on the Energodim program is available on the website of the Energy Efficiency Fund.
Detailed information on the terms of the ESCO projects, lists of potential facilities and contractors is available on the website of the State Agency on Energy Efficiency and Energy Saving. Moreover, relevant information is provided on the Prozorro portal. 
In addition, information on achievements in this area can be found in the report published on the website of the Energy Community</t>
  </si>
  <si>
    <t>http://saee.gov.ua/uk/consumers/tepli-kredyty
https://eefund.org.ua/programa-energodim
https://saee.gov.ua/uk/content/energoservis_1</t>
  </si>
  <si>
    <t>A limited amount of information is available on the website of the State Agency on Energy Efficiency and Energy Saving; the data is not updated and the benefits of using such mechanisms are not covered in general. 
The State Agency on Energy Efficiency and Energy Saving regularly holds seminars and promotes energy management, but these activities are targeted exclusively on organizations (such as local public authorities, ministries or self-government authorities) and the relevant information is not disseminated beyond participants.
In addition, information on achievements in this area can be found in the report published on the website of the Energy Community</t>
  </si>
  <si>
    <t>c. 14 Закону України "Про бухгалтерський облік та фінансову звітність в Україні"</t>
  </si>
  <si>
    <t>Most companies in the sample publish annual financial statements in accordance with IFRS. The biggest problems are the low usability of financial reporting tables (scanned images), the lack of up-to-date reporting and/or reporting for previous periods as well as incorrect placement of financial statements in the sections of corporate websites.</t>
  </si>
  <si>
    <t>Most of the companies in the sample published audit reports on financial statements in accordance with IFRS. The problem areas are the lack of the latest up-to-date reports and the low usability of the most of reports (scanned documents in .pdf format)</t>
  </si>
  <si>
    <t>The practice of preparing management reports remains quite low: only 10 out of 20 companies in the sample develop management reports or otherwise disclose regulated non-financial information. Only 3 companies report regularly in accordance with the guidelines of the Ministry of Finance and/or world best practices.</t>
  </si>
  <si>
    <t>Стандарт GRI 207: Tax буде доступний для використання у грудні 2019 року</t>
  </si>
  <si>
    <t>As a rule, companies publish only aggregate tax payment data that is part of annual integrated financial statements or management reports. Less common are individual web pages or tax reports by certain types (except for reporting to the EITI, which is disclosed using a separate indicator). Moreover, such information is quite irregular in general.</t>
  </si>
  <si>
    <t>Reporting on quasi-fiscal transactions and government aid by enterprises</t>
  </si>
  <si>
    <t>Застосовується до компаній всіх форм власності</t>
  </si>
  <si>
    <t>Publication of reports on payments to the state has not yet been implemented in Ukraine, despite the law, due to lack of approved forms and volumes of such a report by the Ministry of Energy and Coal Industry of Ukraine (the relevant Resolution of the Cabinet of Ministers was approved only on 23 September 2020). Only 2 companies in the sample regularly publish them: Pokrovske Mine Management PJSC – in accordance with national requirements, JV “Poltava Petroleum Company” – in accordance with the requirements of Directive 2013/34/EU as part of the consolidated report on payments to the state by JKX Oil and Gas plc, a parent company.</t>
  </si>
  <si>
    <t>Закон "Про бухгалтерський облік та фінансову звітність в Україні"
Закон "Про забезпечення прозорості у видобувних галузях"</t>
  </si>
  <si>
    <t>With the exception of state-owned companies (where the ultimate beneficiary is defined by law) and partly DTEK Holding, all other companies do not disclose information about the ultimate beneficiaries.</t>
  </si>
  <si>
    <t xml:space="preserve">В національній енергетичній стратегії вказано, що такий звіт має подаватися щороку. План реалізації НЕСУ було прийнято 6 червня 2018 року. У ньому іще раз закріплено відповідне зобов'язання Міненерго. Так, спірним є строк виникнення обов'язку подавати такий звіт - з 2017 року включно чи з 2018 року. Зважаючи на те, що строки та процедура подачі встановлена лише в Плані, презюмуємо, що обов'язок подавати відповідний звіт з'явився у 2018 році. Тож за відсутність такої звітності за 2017 рік бал не знижено. </t>
  </si>
  <si>
    <t>The report does not contain information on the tasks of the action plan not fulfilled in time as well as an information on achieving all the targets set in the strategy.</t>
  </si>
  <si>
    <r>
      <rPr>
        <u/>
        <sz val="10"/>
        <color rgb="FF1155CC"/>
        <rFont val="Arial"/>
      </rPr>
      <t>http://mpe.kmu.gov.ua/minugol/doccatalog/document?id=245472866</t>
    </r>
    <r>
      <rPr>
        <sz val="10"/>
        <color rgb="FF000000"/>
        <rFont val="Arial"/>
      </rPr>
      <t xml:space="preserve"> 
http://mpe.kmu.gov.ua/minugol/control/uk/publish/article;jsessionid=696031148EBA66119EFDDCD0B440DD71.app1?art_id=245472850&amp;cat_id=245239555&amp;fbclid=IwAR3itNdAcbKg4q3snxh_kcU7DjK6UWxoJJlRCgOoRZNn8Hxbjah90MwF8Do </t>
    </r>
  </si>
  <si>
    <t xml:space="preserve">Указ Президента України Про Цілі сталого розвитку України на період до 2030 року (упровадження дієвої системи моніторингу реалізації Цілей сталого розвитку України на період до 2030 року та оприлюднення його результатів щороку до 1 березня року, який настає за звітним) 
Розпорядження КМУ від 21 серпня 2019 р. № 686-р Питання збору даних для моніторингу реалізації цілей сталого розвитку.
Зазначені акти є недавніми, проте вони імплементують обов'язок моніторити стан виконання цілей сталого розвитку в національне законодавство та покладають відповідні обов'язки. Їх виконання може бути оцінене в рамках наступної оцінки
</t>
  </si>
  <si>
    <t>The report provides data from 2015 to 2019, benchmarks and measures necessary to achieve them.</t>
  </si>
  <si>
    <t>According to Article 24 of the Directive, the National Action Plan is to be developed every 3 years. The current action plan in Ukraine was adopted in 2015, but there was no updated plan in 2018. Accordingly, the score is reduced for relevance.
The national indicative target is set by the National Plan at 9% for 2020.</t>
  </si>
  <si>
    <t>https://saee.gov.ua/uk/regulations</t>
  </si>
  <si>
    <t>The website of the Energy Community Secretariat publishes reports on the implementation of Directive 2012/27/EU, the last of which, namely the 2020 report contains data for 2016-2018.</t>
  </si>
  <si>
    <t>https://energy-community.org/implementation/Ukraine/reporting.html
https://saee.gov.ua/uk/activity/plany-ta-zvity</t>
  </si>
  <si>
    <t>Intended Nationally-Determined Contribution (INDC) of Ukraine to a New Global Climate Agreement
Strategy of Low-Carbon Development of Ukraine until 2050.
The first nationally-determined contribution is available on the UNFCCC website</t>
  </si>
  <si>
    <t>The National Emissions Reduction Plan of Large Combustion Plants was approved by the order of the Cabinet of Ministers No. 796-r on 8 November 2017.
The latest action plan for the implementation of the NERP was approved for 2018. So, the score for regularity was reduced. A task team at the Ministry of Energy and Coal Industry is currently working to develop NERP's implementation mechanism.</t>
  </si>
  <si>
    <t>Ukraine’s report on the UNFCCC website on the Paris Agreement is unavailable.</t>
  </si>
  <si>
    <t>Згідно з РКМУ № 796 від 08.11.2017 року, під час дії Національного плану скорочення викидів Міненерговугілля готує та відправляє щорічний звіт про виконання Національного плану скорочення викидів на розгляд Секретаріату Енергетичного Співтовариства протягом 12 місяців після закінчення звітного року. Таким чином, відповідна звітність за 2017 рік має з'явитися на сайті Енергетичного Співтовариства до закінчення 2018 року. Крім того, згідно з РКМУ № 428 від 13.06.2018 про затвердження плану заходів на 2018 рік щодо впровадження Національного плану скорочення викидів від ВСУ, до 31 грудня 2018 року Міненерговугілля має прозвітуватися КМУ про стан виконання відповідного плану заходів. Зазначених заходів вжито не було, інформація відсутня.</t>
  </si>
  <si>
    <t>The report of Ukraine is not available on the website of the Energy Community.
Reporting data on emissions with annual frequency are published on the website of the Ministry of Energy for 2018 and 2019.</t>
  </si>
  <si>
    <t>https://energy-community.org/implementation/Ukraine/reporting.html
http://mpe.kmu.gov.ua/minugol/control/uk/publish/article?art_id=245446753&amp;cat_id=245255478</t>
  </si>
  <si>
    <t>The 2020 report, which contains the inventory for 1990-2018, is published on the UNFCCC website.</t>
  </si>
  <si>
    <t>https://unfccc.int/ghg-inventories-annex-i-parties/2020</t>
  </si>
  <si>
    <t>The NREAP has been approved tiil 2020. 
Due to the fact that the NREAP has not been updated, the score for relevance is reduced.
The score for completeness is reduced due to the lack of a description of state support schemes.</t>
  </si>
  <si>
    <t>Механізми моніторингу виконання плану заходів з реалізації Енергостратегії до 2035 року</t>
  </si>
  <si>
    <t>Data on the achievement of targets are presented in the national reports of Ukraine to the Energy Community Secretariat, which are submitted every two years. The last (third) report for the period 2016-2017 was published on the website of the Energy Community in January 2019, and should have been published a year earlier. The next one was to be published on 31 December 2019. Therefore, the score for relevance is reduced.
The report on the results of stimulation and use of energy produced from renewables is available on the website of the State Agency for Energy Efficiency and Energy Saving for 2016-2017.</t>
  </si>
  <si>
    <t xml:space="preserve">https://energy-community.org/implementation/Ukraine/reporting.html
http://www.saee.gov.ua/sites/default/files/2016-2017.pdf
</t>
  </si>
  <si>
    <t>Ст. 20 (8) Бюджетного Кодексу України, п. 2.3
Наказ Міністерства фінансів "Про паспорти бюджетних програм"</t>
  </si>
  <si>
    <t>Budget program profiles/summaries are available for all governmental authorities in the sample, but with poor usability (scanned documents)</t>
  </si>
  <si>
    <t>Ст. 35 (1) Бюджетного Кодексу України
Наказ Міністерства фінансів "Про паспорти бюджетних програм"</t>
  </si>
  <si>
    <t>Reports on the implementation of budget programs are available for all governmental authorities in the sample, but with poor usability (scanned documents)</t>
  </si>
  <si>
    <t>There are only a few outdated reports on the Ministry of Energy and the AMCU on the website of the State Audit Service of Ukraine and the Accounting Chamber with poor usability (scanned documents)</t>
  </si>
  <si>
    <t>The register is available on a separate web portal of the AMCU "State Aid". The AMCU also places the relevant register on the government open data portal. However, state aid to energy sector companies is provided only in aggregate form.</t>
  </si>
  <si>
    <t>http://pdd.amc.gov.ua/main/home/amkuforms
http://pdd.amc.gov.ua/registry/registryofstateaid/downloadlist</t>
  </si>
  <si>
    <t>The register of state aid decisions is placed on a separate web portal of the AMCU "State Aid" in .html format with the possibility of sorting, however, the decisions are presented without required level of detail and in poor format (scanned documents).</t>
  </si>
  <si>
    <t>http://pdd.amc.gov.ua/registry/registryofdecision/list</t>
  </si>
  <si>
    <t>No information by companies of the energy sector indicating the amounts of state aid (e.g. coal mining companies) is available</t>
  </si>
  <si>
    <t>https://amcu.gov.ua/pro-nas/zvitnist/richni-zviti-pro-nadannya-derzhavnoyi-dopomogi</t>
  </si>
  <si>
    <t>ЗУ про Про засади державної регуляторної політики у сфері господарської діяльності, ЗУ про НКРЕКП</t>
  </si>
  <si>
    <t>Draft regulatory acts are published in separate sections of websites by all governmental authorities in the sample, but almost all accompanying documents of each draft do not contain a description of comments from individuals and legal entities and a reasonable position of a governmental authority on their consideration (except for acts of the NEURC), as well as regulatory impact analysis.</t>
  </si>
  <si>
    <t>Adopted regulatory acts are published by all public authorities in the sample. The problem is their poor usability (in .html or scanned copies formats) and in the case of the Ministry of Energy – only lists with the titles of documents without the documents themselves.</t>
  </si>
  <si>
    <t>The reports published are either irrelevant or non-exhaustive (assessment of the results of implementing the regulatory act and the degree of achieving certain targets are given in general phrases without details and data required)</t>
  </si>
  <si>
    <t>Applicability
 (Y/N)</t>
  </si>
  <si>
    <t>Annual data is available from other sources:
  1) ANRE: import, consumption structure, price (http://anre.md/raport-de-activitate-3-10)
  2) TSO: sources of energy import or generation (https://www.moldelectrica.md/ro/network/annual_report)</t>
  </si>
  <si>
    <t>https://statistica.gov.md/public/files/publicatii_electronice/balanta_energetica/BE_2019_RO.pdf</t>
  </si>
  <si>
    <t>Annual data is available from other sources:
  1) ANRE: import, consumption structure, prices (http://anre.md/raport-de-activitate-3-10)
  2) TSO: sources of energy import or generation
(https://moldovatransgaz.md/storage/app/media/uploaded-files/ro-anexa-nara-2019-god-3nrimestre.pdf)</t>
  </si>
  <si>
    <t>Monthly data are avialable on the website of the National Bureau of Statistics.
 Completeness 0.5: the available information is not complete</t>
  </si>
  <si>
    <t>1) Monthly data are avialable on the website of the National Bureau of statistics 
 2) Data is also available on TSO website:
 https://www.moldelectrica.md/ro/electricity/monthly_forecast
 Completeness 0.5: the available information is not complete</t>
  </si>
  <si>
    <t>1) The rules for connection of all types of facilities to the natural gas transmission networks are set out in ANRE decision No. 112/2019 on connection to the natural gas networks and rendering of natural gas transmission and distribution services, published in Official Gazette and on ANRE website.
 2) The regulation is available on TSO website:
 https://moldovatransgaz.md/ro/transparency/legislation/decisions-anre</t>
  </si>
  <si>
    <t>1) The rules for connection of all types of facilities to the natural gas transmission networks are set out in ANRE decision No. 112/2019 on connection to the natural gas networks and rendering of natural gas transmission and distribution services, published in Official Gazette and on ANRE website.
 2) The regulation is available on DSOs websites:
 2.1. https://www.balti-gaz.md/images/PDF/anre/anre112Ro.pdf
 2.2. https://www.chisinaugaz.md/ro/page/services/25</t>
  </si>
  <si>
    <t>The Natural Gas Networks Code was approved by ANRE decision no. 420 of November 22, 2019, published in the Official Gazette and available on ANRE website.</t>
  </si>
  <si>
    <t>1) https://www.legis.md/cautare/getResults?doc_id=120009&amp;lang=ro
 2) https://moldovatransgaz.md/en/clients/contracts</t>
  </si>
  <si>
    <t>The rules for capacity allocation mechanism are established in the Natural Gas Networks Code (see indicator 8) and in the Regulation on access to the natural gas transmission networks and congestion management approved by ANRE decision No. 421 of November 22, 2019, published in the Official Gazzete and on ANRE website.</t>
  </si>
  <si>
    <t>The rules for congestion management are established in the Regulation on access to the natural gas transmission networks and congestion management approved by ANRE decision No. 421 of November 222, 2019, published in the Official Gazette and on ANRE website.</t>
  </si>
  <si>
    <t>Data is available only on technical daily capacity for all entry/exit points of the natural gas transmission networks approved by ANRE decisions No. 185/2020 and No. 262/2020 and are published on ANRE website and websites of TSO. 
 Usability/Completeness 0,5: No data is avaliable on contracted and available capacity.</t>
  </si>
  <si>
    <t>1) ANRE decision No. 185/2020: http://anre.md/storage/upload/administration/acts/155/VMTG.PDF
 2) ANRE decision No. 262/2020:
 http://anre.md/storage/upload/administration/acts/154/Lista%20punctelor%20de%20intrare-ie%C8%99ire.pdf
 TSO:
 https://moldovatransgaz.md/storage/app/media/lista-punctelor-de-intrare-iesire.pdf</t>
  </si>
  <si>
    <t>No auction has been organised on capacity allocation.</t>
  </si>
  <si>
    <t>Art. 13 (3) of Directive 2009/73/EU on the rules for balancing the gas transmission system
 Art. 18 (6k) of Regulation (EU) 715/2009 on ex-ante and ex-post supply and demand information (preliminary and follow-up information) and information on system balancing</t>
  </si>
  <si>
    <t>The balancing mechanism not approved yet.
 The draft amendments to the Natural Gas Networks Code are placed for public consultations on ANRE's website, to include the balancing mechanism according to EU Regulation 312/2014 on establishing a Network Code on Gas Balancing of Transmission Networks.</t>
  </si>
  <si>
    <t>http://anre.md/consultari-publice-3-27, draft no. 116</t>
  </si>
  <si>
    <t>No rules have been approved yet. 
 The draft amendments to the Network Code were published by ANRE for public consultations.</t>
  </si>
  <si>
    <t>The information is placed on TSO website:
 https://moldovatransgaz.md/ro/activities/maintenance</t>
  </si>
  <si>
    <t>https://moldovatransgaz.md/storage/app/media/uploaded-files/Lucrari%20de%20reparatie.pdf</t>
  </si>
  <si>
    <t>Detailed gas quality data are available on the website of the TSO, on a daily basis. Pressure data is not available.</t>
  </si>
  <si>
    <t>https://moldovatransgaz.md/ro/clients/quality</t>
  </si>
  <si>
    <t>Art. 8 (6) of Regulation (EU) 714/2009 on the points which should contain network codes of transmission systems;
 Regulation (EU) 2016/631 laying down the network code on requirements for connection of generators to the network;
 Commission Regulation (EU) 2016/1388 laying down the network code for the connection of electrical plants to the networks;</t>
  </si>
  <si>
    <t>The rules for connecting to the electric transmission networks are established in the Regulation on the connection to the electric networks and rendering of electricity tarnsmission and distribution services, approved by ANRE decision No 168 of May 31, 2019, published in Official Gazette and on ANRE website. 
 Some requirements for connection are also set up in the Electric Networks Code, approved by ANRE decision No. 423 of November 22, 2029, published in Official Gazette and on ANRE website.</t>
  </si>
  <si>
    <t>1) https://www.legis.md/cautare/getResults?doc_id=120014&amp;lang=ro 
 2) http://anre.md/storage/upload/administration/acts/114/Regulamentul%20privind%20racordarea%20la%20re%C8%9Belele%20electrice%20%C8%99i%20prestarea%20serviciilor%20de%20transport%20%C8%99i%20de%20distribu%C8%9Bie%20a%20energiei%20electrice,%20aprobat%20prin%20Hot%C4%83r%C3%A2rea%20nr.%20168%20din%2031.05.2019.pdf</t>
  </si>
  <si>
    <t>The rules for connecting to the electric transmission networks are established in the Regulation on the connection to the electric networks and rendering of electricity tarnsmission and distribution services, approved by ANRE decision No 168 of May 31, 2019, published in Official Gazette and on ANRE website. 
 Some requirements for connection are also set up in the Electric Networks Code, approved by ANRE decision No. 423 of November 22, 2029, published in Official Gazette and on ANRE website and of one DSO website.</t>
  </si>
  <si>
    <t>1) https://www.legis.md/cautare/getResults?doc_id=120014&amp;lang=ro 
 2) http://anre.md/storage/upload/administration/acts/114/Regulamentul%20privind%20racordarea%20la%20re%C8%9Belele%20electrice%20%C8%99i%20prestarea%20serviciilor%20de%20transport%20%C8%99i%20de%20distribu%C8%9Bie%20a%20energiei%20electrice,%20aprobat%20prin%20Hot%C4%83r%C3%A2rea%20nr.%20168%20din%2031.05.2019.pdf
 3) TSO: http://moldelectrica.md/ro/network/access
 4) DSO:
 https://premierenergy.md/sites/default/files/Reg_racordarea_la_retelele_electrice_168.pdf</t>
  </si>
  <si>
    <t>Regulator, TSO</t>
  </si>
  <si>
    <t>The Electric Networks Code, approved by ANRE decision No. 423 of November 22, 2029, published in Official Gazette and on ANRE website.</t>
  </si>
  <si>
    <t>https://www.legis.md/cautare/getResults?doc_id=120014&amp;lang=ro</t>
  </si>
  <si>
    <t>Art. 15 (7) of Directive 2009/72/EU dispatch services and balancing
 Art. 8 (6) of Regulation (EU) 714/2009 on the items which should contain network codes of transmission systems</t>
  </si>
  <si>
    <t>The regulation is pending publication in the Official Gazette.
 The balancing rules are defined in the Power Market Rules, approved by ANRE in a public hearing on August 7, 2020. The normative act is not published yet in the Official Gazette.</t>
  </si>
  <si>
    <t>http://anre.md/anre-finalizeaza-preluarea-pachetului-energetic-iii-3-159</t>
  </si>
  <si>
    <t>Art. 12 (3b), 13 of Regulation (EU) 943/2019 on the internal market for electricity</t>
  </si>
  <si>
    <t>1) http://lex.justice.md/index.php?action=view&amp;view=doc&amp;lang=1&amp;id=379030
 2) https://www.legis.md/cautare/getResults?doc_id=120014&amp;lang=ro</t>
  </si>
  <si>
    <t>Congestion management and capacity allocation procedures (terms and condition)</t>
  </si>
  <si>
    <t>Art. 9 (14) of Regulation 2015/1222 on establishing a guideline on capacity allocation and congestion management
 Art. 16 of Regulation (EU) 943/2019 on on the internal market for electricity</t>
  </si>
  <si>
    <t>The Regulation on the access to the electric transmission networks for cross-border exchanges and congestion amanagement in the power system was approved by ANRE decision No 424 of November 22, 2019, published in the Official Gazette and on ANRE website.</t>
  </si>
  <si>
    <t>1) https://www.legis.md/cautare/getResults?doc_id=120016&amp;lang=ro
 2) TSO http://moldelectrica.md/ro/activity/acts</t>
  </si>
  <si>
    <t>No information is published on unavailability of generation units on TSO website. 
 Information is available only on the actual generation capacity of the power plants in the section Production activity/Operation management/State of the energy system.</t>
  </si>
  <si>
    <t>https://www.moldelectrica.md/ro/activity/system_state</t>
  </si>
  <si>
    <t>Information is available on the TSO website. There is data on the annual forecast of production and consumption of electricity.</t>
  </si>
  <si>
    <t>No information is published by TSO according to EU regulation</t>
  </si>
  <si>
    <t>The actual power generation information is placed on TSO website. The monthy electricity balance is also placed on TSO website.</t>
  </si>
  <si>
    <t>https://www.moldelectrica.md/ro/electricity/balancing_market</t>
  </si>
  <si>
    <t>Art. 15 (2d) of Directive 2009/73/EU on common rules for the internal market in natural gas</t>
  </si>
  <si>
    <t>https://moldovatransgaz.md/ro/program</t>
  </si>
  <si>
    <t>DSOs published the compliance programs on their websites, as well as the reports on their implementation. Samples provided for top 5 DSOs.</t>
  </si>
  <si>
    <t>Art. 14 and 21 of Directive 2009/72/EU on common rules for the internal market in electricity</t>
  </si>
  <si>
    <t>Both DSOs published the Compliance programs and Perormance Reports on their websites.</t>
  </si>
  <si>
    <t>Both TSOs published TYDPs on their websites. Information is available on ANRE's website. Progress report on implementation of the plan is not available.</t>
  </si>
  <si>
    <r>
      <rPr>
        <u/>
        <sz val="10"/>
        <color rgb="FF1155CC"/>
        <rFont val="Arial, sans-serif"/>
      </rPr>
      <t>https://moldovatransgaz.md/storage/app/media/Negru/plan-de-dezvoltare-2020-2029-10-let-rom-181219anexa1.pdf</t>
    </r>
    <r>
      <rPr>
        <sz val="10"/>
        <color rgb="FF000000"/>
        <rFont val="Arial, sans-serif"/>
      </rPr>
      <t xml:space="preserve">
https://www.vmtg.md/images/Planul_de_dezvoltare_pentru_anii_2020-2029.pdf
http://www.anre.md/planuri-de-dezvoltare-3-333</t>
    </r>
  </si>
  <si>
    <t>The information is available on ANRE website and some of the DSOs.</t>
  </si>
  <si>
    <t>http://www.anre.md/planuri-de-dezvoltare-3-333</t>
  </si>
  <si>
    <t>Art. 22 of Directive 2009/72/EU on common rules for the internal market in electricity
 Art. 51 of Directive 944/2019 on common rules for the internal market for electricity and amending Directive 2012/27/EU</t>
  </si>
  <si>
    <t>Approved by ANRE on 27 December 2017. Published on TSO webiste and on ANRE's website as well. Progress report on implementation of the plan is not available.</t>
  </si>
  <si>
    <r>
      <rPr>
        <sz val="10"/>
        <color rgb="FF000000"/>
        <rFont val="Arial, sans-serif"/>
      </rPr>
      <t xml:space="preserve">https://www.moldelectrica.md/files/docs/TYNDP_EN.pdf / </t>
    </r>
    <r>
      <rPr>
        <u/>
        <sz val="10"/>
        <color rgb="FF1155CC"/>
        <rFont val="Arial, sans-serif"/>
      </rPr>
      <t>http://anre.md/transportul-energiei-electrice-3-308</t>
    </r>
    <r>
      <rPr>
        <sz val="10"/>
        <color rgb="FF000000"/>
        <rFont val="Arial, sans-serif"/>
      </rPr>
      <t xml:space="preserve">
http://moldelectrica.md/files/docs/RAPORT_Anual%20final%202019%20(15.05.2020).pdf</t>
    </r>
  </si>
  <si>
    <t>The first reports on the implementation of the development plans should be published in 2021.</t>
  </si>
  <si>
    <t>1) The connection fees are calculated according to the Methodolofy for calculation, approval and applying the regulated tariffs for the auxiliary services rendered by the system operators from the natural gas sector, approved by ANRE decision No 271 of September 28, 2018, published in the Official Gazette and on ANRE website. 
 2) The tariffs for transmission services are calculated and approved according to the Methodology for calculation, approval and applying of regulated tariffs for natural gas transmission services, approved by ANRE decision No 535/2019, published in the Official Gazette and on ANRE website. 
 3) The tariffs for natural gas distribution services are approved according to the Methodology for calculation and appying the natural gas regulated tariffs and prices, approved by ANRE decision No 678/2014. 
 Frequency 0,5: A new Methodology for gas distribution services must have been approved in 2019, according to legal provisions. 
 4) Moldova does not have storage facilities, therefore no methodology is developed.</t>
  </si>
  <si>
    <t>1) https://www.legis.md/cautare/getResults?doc_id=110798&amp;lang=ro 
 2) https://www.legis.md/cautare/getResults?doc_id=120360&amp;lang=ro 3) https://www.legis.md/cautare/getResults?doc_id=100165&amp;lang=ro</t>
  </si>
  <si>
    <t>No such tariffs were approved yet</t>
  </si>
  <si>
    <t>No online tools are available, according to EU regulation provisions</t>
  </si>
  <si>
    <t>1) The connection fees are calculated according to the Methodolofy for calculation, approval and applying the regulated tariffs for the auxiliary services rendrered by the system operators from the electricity sector, approved by ANRE decision No 269 of September 28, 2018, published in the Official Gazette and on ANRE website. 
 2) The tariffs for transmission services are calculated and approved according to the Methodology for calculation, approval and applying of regulated tariffs for electricity transmission service, approved by ANRE decision No 486 of December 13, 2017, published in the Official Gazette and on ANRE website. 
 3) The tariffs for electricity distribution services are approved according to the Methodology for calculation, approval and appying of the tariffs for electricity distribution services, approved by ANRE decision No 64 of February 22, 2018, published in the Official Gazette, on ANRE website and DSOs websites. 
 4) Method for calculation of imbalance payments are included in the Power Market Rules, however this document is not published yet.
 Completeness 0,5: Power Market Rules will enter in force after the publication of the document in the Official Gazette.</t>
  </si>
  <si>
    <t>1) https://www.legis.md/cautare/getResults?doc_id=110796&amp;lang=ro 1.1.) DSO https://rednord.md/index.php/ro/cadrul-legislativ-normativ/legislatie-secundara-reglementari-anre
 1.2.) DSO http://www.premierenergydistribution.md/index.php/ro/legislatie-si-reglementare
 2) https://www.legis.md/cautare/getResults?doc_id=103990&amp;lang=ro
 3) https://www.legis.md/cautare/getResults?doc_id=103739&amp;lang=ro</t>
  </si>
  <si>
    <t>1) Tariffs for connection of final consumers to electric distribution networks are available on ANRE website and DSO websites. 
 2) The tariffs for electricity transmission and distribution services are published on ANRE website and on the websites of TSO, DSOs. However on ANRE website there is not published the last resolution on tariffs for electricity distribution.
 Completeness 0,5: no tariffs for the provision of balancing services are approved</t>
  </si>
  <si>
    <t>1.1) DSO
 http://www.premierenergydistribution.md/sites/default/files/inline-files/servicii-auxiliare/lista_serviciilor_auxiliare.pdf
 1.2.) DSO
 https://rednord.md/index.php/ro/tarife/tarife-pentru-serviciile-auxiliare-reglementate-de-anre
 2.1) DSO
 http://www.premierenergydistribution.md/sites/default/files/inline-files/tarife-pentru-serviciul-de-distributie/tarife-pentru-serviciul-de-distributie-energiei-electrice.pdf 
 2.2) TSO
 https://www.moldelectrica.md/ro/activity/tariff</t>
  </si>
  <si>
    <t>There are no such tools available.</t>
  </si>
  <si>
    <t>On ANRE website is published the Register of the licensees for supply, transmissin and distribution of natural gas. The licenses have been issued by ANRE. All licensees are natural gas market participants.
 Usability/Completeness 0,5: the register does not include the administrators and beneficial owners, as required by EU regulation.</t>
  </si>
  <si>
    <t>http://anre.md/registrul-de-licentiere-3-261</t>
  </si>
  <si>
    <t>On ANRE website is published the Register of the licensees for production, supply, transmissin and distribution of electricity. The licenses have been issued by ANRE. All licensees are power market participants.
 Usability/Completeness 0,5: the register does not include the administrators and beneficial ownesr, as required by EU regulation.</t>
  </si>
  <si>
    <t>http://anre.md/registrul-de-licentiere-3-134</t>
  </si>
  <si>
    <t>The gas market is monopolised.
 According to Annual report of ANRE activity and technical and economic indicators published by Moldovagas JSC, this supplier of natural gas has a share of more than 95 % from the wholsale and retail markets.</t>
  </si>
  <si>
    <t>http://anre.md/raport-de-activitate-3-10 / https://www.moldovagaz.md/pic/uploaded/docs/Indicatorii_tehnico_economici_ro_v17_apr_2020.pdf</t>
  </si>
  <si>
    <t>No such data is available. The annual report of ANRE includes the data only on the amounts of electricity consumed by the consumers who switched the electricity supplier.</t>
  </si>
  <si>
    <t>The gas market is monopolised.
 According to Annual report of ANRE activity and technical and economic indicators published by Moldovagas JSC, this supplier of natural gas has a share of more than 95 % from the wholsale and retail markets of natural gas.</t>
  </si>
  <si>
    <t>This information is partly available in the Annual report of ANRE. 
 Completeness 0.5: Not all the suppliers are included in the report.</t>
  </si>
  <si>
    <t>http://anre.md/raport-de-activitate-3-10</t>
  </si>
  <si>
    <t>State Statistics Service/Regulator</t>
  </si>
  <si>
    <t>The National Statistics Bureau provides only the data concerning the final price for consumers.
 Completeness 0,5: There is no data on the breakdown on transportation and distribution costs.</t>
  </si>
  <si>
    <t>1) Statistics service:
 https://statistica.gov.md/category.php?l=ro&amp;idc=128#idc=34&amp;
 2) Regulator
 http://anre.md/raport-de-activitate-3-10
 http://anre.md/rapoarte-de-monitorizare-3-272</t>
  </si>
  <si>
    <t>1) the National Statistics Bureau provides only the data concerning the final price for consumers.
 2) The semiannual data are available on ANRE website at the section of monitoring.
 Completeness 0,5: There is no data on the breakdown on transportation and distribution costs.</t>
  </si>
  <si>
    <t>1) the National Statistics Bureau provides only the data concerning the final price for consumers.
 2) The annual data is provided in the Annual Reports of the Regulator and on ANRE website at the section of monitoring.</t>
  </si>
  <si>
    <t>1) https://statistica.gov.md/category.php?l=ro&amp;idc=128#idc=34&amp;
 2.1) http://anre.md/raport-de-activitate-3-10
 2.2) http://anre.md/rapoarte-de-monitorizare-3-73</t>
  </si>
  <si>
    <t>1) the National Statistics Bureau provides only the data concerning the final price for consumers.
 2) The semiannual data is provided in the Annual Reports of the Regulator and on ANRE website at the section of monitoring.</t>
  </si>
  <si>
    <t>The Metodology for determination, approval and applying of regulated retail prices for natural gaz is approved by ANRE decision No. 678/2014, published in Official Gazette and on ANRE website.</t>
  </si>
  <si>
    <t>https://www.legis.md/cautare/getResults?doc_id=120379&amp;lang=ro</t>
  </si>
  <si>
    <t>The Metodology for determination, approval and applying of regulated retail electricity prices for electricity to be supplied by univesal service supplier and the supplier of last resord is approved by ANRE decision No 65 of February 23, 2018, published in Official Gazette and on ANRE website.</t>
  </si>
  <si>
    <t>The gas market has only one supplier - Gazprom. The regulator publishes quarterly reports on the wholesale and retail gas prices.</t>
  </si>
  <si>
    <t>Monitoring results of the natural gas market are published on ANRE website each quarter. 
 Completeness 0,5: no information available on market opening and competition at wholesale and retail levels, prices for prepayment systems, switching rates, disconnection rates,
 charges for and the execution of maintenance services.</t>
  </si>
  <si>
    <t>The information is available on ANRE website in the monitoring section for electricity.</t>
  </si>
  <si>
    <t>Operator of Storage System</t>
  </si>
  <si>
    <t>Not applicable: there are no gas storage facilities in Moldova.</t>
  </si>
  <si>
    <t>Art. 8-10 of Regulation (EU) 2017/1938 on measures to safeguard security of natural gas supply</t>
  </si>
  <si>
    <t>Ministry of Economy and Infrastructure, State Commission for Emergency Situations, TSO, Natural gas companies</t>
  </si>
  <si>
    <t>Regulation on the emergency situations in the natural gas market and the Action plan for emergency situations in the natural gas market, approved by Government Resolution No. 207 of April 03, 2019, published in Official Gazette and on the website of TSO.</t>
  </si>
  <si>
    <t>1) https://www.legis.md/cautare/getResults?doc_id=113991&amp;lang=ro 
 2) TSO
 https://moldovatransgaz.md/ro/transparency/legislation/decisions</t>
  </si>
  <si>
    <t>Ministry of Economy and Infrastructure, State Commission for Emergency Situations, TSO, DSO, suppliers</t>
  </si>
  <si>
    <t>Regulation on the emergency situations in the electricity market and the Action plan for emergency situations in the electricity market, approved by Government Resolution No. 149 of March 07, 2019, published in Official Gazette.</t>
  </si>
  <si>
    <t>Ministry of Economy and Infrastructure</t>
  </si>
  <si>
    <t>Availability 0: There are no regular report about the number of final consumers equipped with natural gas meters. 
 However, according to the National Energy Efficiency Action Plans for the years 2016-2018, all non-household consumers should be equiped with natural gas meters and by the end of the year 2019. In the annual report of the activity of the Energy Efficiency Agency for 2017 year is included the information about the measures taken to achieve the set goal.</t>
  </si>
  <si>
    <t>https://www.legis.md/cautare/getResults?doc_id=111780&amp;lang=ro / https://mei.gov.md/sites/default/files/document/attachments/raportul_agentiei_pentru_eficienta_energetica_pentru_anul_2017.pdf</t>
  </si>
  <si>
    <t>Directive 2012/27EU Part 2 Article 9
 Directive 2009/73 EU Annex 1</t>
  </si>
  <si>
    <t>Directive 2012/27EU Part 2 Article 9
 Directive 2009/72EU Annex 1</t>
  </si>
  <si>
    <t>The requirements are set in the ANRE decision No. 282 of November 11, 2016 on approval of the Regulation on the quality of electricity transmission and distribution services. The Regulation is published in the Official Gazette and placed on ANRE website and TSO, DSOs websites. In ANRE's annual reports is provided the data regarding the compliance by the system operators with the requirements of the regulation.</t>
  </si>
  <si>
    <t>1) https://www.legis.md/cautare/getResults?doc_id=113943&amp;lang=ro / http://anre.md/acte-administrative-cu-caracter-normativ-3-243
 2) DSO http://www.premierenergydistribution.md/ro/legislatie-si-reglementare 
 3) TSO https://www.moldelectrica.md/ro/activity/acts / http://anre.md/raport-de-activitate-3-10</t>
  </si>
  <si>
    <t>The requirements are set in the ANRE decision No. 422 of November 22, 2019 on approval of the Regulation on the quality of natural gas transmission and distribution services. The regulation is published in the Official Gazette and placed on ANRE website and TSO, DSOs websites. In ANRE's annual reports is provided the data regarding the compliance by the DSO, TSOs with the requirements of the regulation.</t>
  </si>
  <si>
    <t>1) http://anre.md/acte-administrative-cu-caracter-normativ-3-243
 2) TSO https://moldovatransgaz.md/ro/transparency/legislation/decisions-anre 
 3) DSO https://www.chisinaugaz.md/files/files/shares/Legi/Hot422ro.pdf 
 4) ANRE annual reports http://anre.md/raport-de-activitate-3-10</t>
  </si>
  <si>
    <t>http://anre.md/tarife-reglementate-de-furnizare-3-70 / https://fee-nord.md/legislatie-si-tarife/#1516008789425-fc499222-8567 / https://premierenergy.md/sites/default/files/doc/Hotarire_693.pdf</t>
  </si>
  <si>
    <t>Government and Local Authorities</t>
  </si>
  <si>
    <t>The Law on social aid No 133 of 2008 establishes the general conditions for granting the support to defavorised people. By Government Decision No. 1167/2008 was approved the Regulation on modality of estimating and payment of social aid. 
 The procedures for granting the compensations for communal services are established by the local public administration authorities as an example for Chisinau. 
 There is in force the Law on special protection of some categories of population No. 933 of 2000 that sets the conditions for granting the nominal compensations for payment of comunal services, electricity, natural gas fpor heating, coal, wood, LPG.</t>
  </si>
  <si>
    <t>1) Gov Regulation
 https://www.legis.md/cautare/getResults?doc_id=122430&amp;lang=ro
 2) Local authority rules
 https://www.chisinau.md/libview.php?l=ro&amp;idc=403&amp;id=27559&amp;t=/Presa/Comunicate-de-presa/Receptionarea-actelor-pentru-acordarea-compensatiilor-la-plata-serviciilor-comunale-persoanelor-defavorizate-din-municipiul-Chiinau-in-sezonul-rece-2019-2020</t>
  </si>
  <si>
    <t>Conditions and requirements for participation are published on the website of the Energy Efficiency Agency and Energy Saving, for on-going calls for proposals and for recently approved calls.</t>
  </si>
  <si>
    <t>http://aee.md/ro/page/finance-apeluri-de-propuneri</t>
  </si>
  <si>
    <t>No such information available.
 The Energy Efficiency Agency published only the Guide for projects assessment:
 http://aee.gov.md/storage/Ghiduri/Eficienta%20Energetica/Ghid%20privind%20evaluarea%20economic%C3%84%C6%92%20a%20proiectelor%20din%20domeniile%20eficien%C3%88%E2%80%BAei%20energetice%20%C3%88%E2%84%A2i%20energiilor%20regenerabile.pdf</t>
  </si>
  <si>
    <t>One DSO does not comply with requirements of disclosing the financial information. (see the Samples tab).</t>
  </si>
  <si>
    <t>Not all companies publish the auditor's opinion to the financial reports</t>
  </si>
  <si>
    <t>The management report are published by electricity TSO and DSOs, electricity supplier, producers.
 Information missing for the gas sector.</t>
  </si>
  <si>
    <t>No separate reports on taxes are being prepared according to 201 GRI Standard.
 Only the information about income tax is disclosed in the financial reports of the companies.</t>
  </si>
  <si>
    <t>EITI Standard, paragraph 6.2
 201 GRI Standard: Economic Performance (Disclosure 201-4)</t>
  </si>
  <si>
    <t>Not applicable, no extracting companies in Moldova.</t>
  </si>
  <si>
    <t>The companies disclose only the information about the shareholders in their financial reports. No information about the final beneficiaries - individuals is available</t>
  </si>
  <si>
    <t>There are not separate reports on the progress on the implementation of the Energy Strategy of the Republic of Moldova till 2030.
 However, in the annual reports of the Ministry of Economy and Infrastructure information is provided on the achievements in the field of energy. There are also reports on Sectorial Strategy of expenditures in the field of energy that provide data on the budgetary expenditures in the energy sector.</t>
  </si>
  <si>
    <t>1) Ministry annual report https://mei.gov.md/sites/default/files/raport_anual_de_activitate_al_ministerului_economiei_si_infrastructurii_pentru_anul_2019_.pdf
 2) https://mei.gov.md/sites/default/files/raport_privind_implementarea_strategiei_sectoriale_de_cheltuieli_pe_domeniul_energetic_pentru_anul_2019.pdf</t>
  </si>
  <si>
    <t>1) Monitoring report:
 https://cancelaria.gov.md/sites/default/files/moldovavnr2020_0.pdf
 2) Country indicators:
 https://statistica.gov.md/pageview.php?l=ro&amp;id=6306&amp;idc=605</t>
  </si>
  <si>
    <t>The National Energy Efficiency Action Plan is approved every 3 years. The last Energy Efficiency Action Plan for the period 2019-2021 was aprroved on December 27 2019. The national energy efficiency targets are included in this plan.</t>
  </si>
  <si>
    <t xml:space="preserve">Energy Efficiency Agency </t>
  </si>
  <si>
    <t>The Energy Efficiency Agency published on its website reports on the implementation of the National RES Action Plan and National Energy Efficiency Action plan. 
 Frequency 0.5: the Progress report is available only for 2018 year.</t>
  </si>
  <si>
    <t>http://aee.rts.one/storage/Rapoarte/raport_aee_2018.pdf</t>
  </si>
  <si>
    <t>Ministry of Agriculture, Regional Development and Environment;
 Climate Change Office</t>
  </si>
  <si>
    <t>Intended Nationally-Determined Contribution (INDC) of the Republic of Moldova. 
 Low Emmissions Development Strategy until 2030 and Action Plan for its implementation, approved by the Government decision No 1470 of December 30, 2016.</t>
  </si>
  <si>
    <t>1) https://www.legis.md/cautare/getResults?doc_id=98493&amp;lang=ro
 2) http://www.clima.md/doc.php?l=en&amp;id=3736&amp;idc=267
 3) http://clima.md/doc.php?l=ro&amp;idc=236&amp;id=4047</t>
  </si>
  <si>
    <t>Ministry of Agriculture, Regional Development and Environment</t>
  </si>
  <si>
    <t>No national plan is developed.
 On May 8, 2020, the Regulatory impact Assesment was published on the website of the Ministry of Agriculture Regional Development and Environment, concerning the draft Law that would transpose the provisions of EU Directive 2010/75 and 2193/2015 .</t>
  </si>
  <si>
    <t>http://madrm.gov.md/ro/content/proiecte-de-documente</t>
  </si>
  <si>
    <t>Paris Agreement on Climate Change (Article 4)
 Part 19 Art. 4 of the Paris Agreement Art. 7 of Regulation (EU) No 525/2013</t>
  </si>
  <si>
    <t>Reports are placed on the website of Ministry of Agriculture Regional Development and Environment</t>
  </si>
  <si>
    <t>http://madrm.gov.md/sites/default/files/Documente%20atasate%20Advance%20Pagines/Raport%20de%20implementare%20pentru%20Strategia%20de%20dezvoltare%20cu%20emisii%20reduse%2C%202019.PDF</t>
  </si>
  <si>
    <t>No such information is available.
 The national strategy is not developed yet.</t>
  </si>
  <si>
    <t>Ministry of Agriculture Regional Development and Environment, Climate Change Office</t>
  </si>
  <si>
    <t>1) http://www.clima.md/doc.php?l=en&amp;idc=82&amp;id=4334
 2) http://www.clima.md/doc.php?l=en&amp;idc=82&amp;id=4319</t>
  </si>
  <si>
    <t>Moldova's Government approves the National Renewable Energy Action Plan. RES national target are set up in the Law No. 10/2016 on the promotion of the use of energy from renewable sources approved by the Parliament.</t>
  </si>
  <si>
    <r>
      <rPr>
        <sz val="10"/>
        <color rgb="FF000000"/>
        <rFont val="Arial, sans-serif"/>
      </rPr>
      <t xml:space="preserve">1) https://www.legis.md/cautare/getResults?doc_id=106068&amp;lang=ro
 2) </t>
    </r>
    <r>
      <rPr>
        <u/>
        <sz val="10"/>
        <color rgb="FF1155CC"/>
        <rFont val="Arial, sans-serif"/>
      </rPr>
      <t>https://www.legis.md/cautare/getResults?doc_id=103148&amp;lang=ro</t>
    </r>
  </si>
  <si>
    <t>The Energy Efficiency Agency published on its website the reports on the implementation of the National RES Action Plan and National Energy Efficiency Action plan. The Progress Reports on promotion and use of energy from renewable energy source submitted by the Republic of Moldova to the Energy Community Secretariat are also published on Energy Community website.
 Frequency 0.5: the last report is for 2018 year.</t>
  </si>
  <si>
    <t>1) http://aee.rts.one/storage/Rapoarte/raport_aee_2018.pdf
 2) https://mei.gov.md/sites/default/files/document/attachments/raportul_agentiei_pentru_eficienta_energetica_pentru_anul_2017.pdf
 3) https://www.energy-community.org/implementation/Moldova/reporting.html</t>
  </si>
  <si>
    <t>Reports of the independent financial audit of budget programs implementation are published after approval by the Plenum of the Court of Accounts. However, due to absence of publicly available information on passports of budget programs, it is impossible to evaluate the Relevance, Frequency, Usability and Completeness.
All the decisions are published on the website of the Court of Accounts.</t>
  </si>
  <si>
    <t>http://www.ccrm.md/hotariri-si-rapoarte-1-95</t>
  </si>
  <si>
    <t>The Register of state aid recipients is available, but the access is not public. Therefore we cannot estimate the indicators except the availability.</t>
  </si>
  <si>
    <t>https://sirasm.competition.md/autentificare</t>
  </si>
  <si>
    <t>All the decisions of the Council of Competition are published on their website.
 However, there is no separate compartment regarding the decisions for state aid.</t>
  </si>
  <si>
    <t>https://competition.md/decizii.php?l=ro&amp;idc=64&amp;t=%2FTransparenta%2FDecizii&amp;fbclid=IwAR1-ld3Nt84cv2bC5GSmW-Sdf9IagVL-oBUToZMG18CgxgzhGB5WydGsvhU</t>
  </si>
  <si>
    <t>The Council of Competition publishes annual reports on the state aid provided on different categories of recipients.</t>
  </si>
  <si>
    <t>https://competition.md/lib.php?l=ro&amp;idc=51&amp;t=/Transparenta/Rapoarte/Rapoarte-ajutor-de-stat&amp;</t>
  </si>
  <si>
    <t>OECD Reccomendations of the Council on Regulatory Policy and Governance (2012)
 EC Better regulation guidelines</t>
  </si>
  <si>
    <t>Drafts regulatory acts are published in separate sections of websites by all public authorities in the sample. All documents include a table of proposals from individuals and legal entities and substantiated position of public authority regarding their consideration/non-consideration (with a few exceptions)</t>
  </si>
  <si>
    <t>The adopted regulatory acts are promulgated by all public authorities in the sample. The acts are available on ANRE's website and in the state registry.</t>
  </si>
  <si>
    <t>OECD Reccomendations of the Council on Regulatory Policy and Governance (2012)
 EC Better regulation guidelines
 Better Regulation / Law Making Initiatie (Guidelines on impact assessment: ex-post monitoring and evaluation; Guidelines on monitoring; Guidelines on evaluation (including fitness checks)</t>
  </si>
  <si>
    <r>
      <rPr>
        <sz val="10"/>
        <color rgb="FF000000"/>
        <rFont val="Arial"/>
      </rPr>
      <t xml:space="preserve">Volume </t>
    </r>
    <r>
      <rPr>
        <sz val="10"/>
        <color rgb="FF000000"/>
        <rFont val="Arial"/>
      </rPr>
      <t>and compositi</t>
    </r>
    <r>
      <rPr>
        <sz val="10"/>
        <color rgb="FF000000"/>
        <rFont val="Arial"/>
      </rPr>
      <t>on of production, use (consumption), export, import</t>
    </r>
    <r>
      <rPr>
        <sz val="10"/>
        <color rgb="FF000000"/>
        <rFont val="Arial"/>
      </rPr>
      <t>, international bunkeri</t>
    </r>
    <r>
      <rPr>
        <sz val="10"/>
        <color rgb="FF000000"/>
        <rFont val="Arial"/>
      </rPr>
      <t>ng, stock change</t>
    </r>
    <r>
      <rPr>
        <sz val="10"/>
        <color rgb="FF000000"/>
        <rFont val="Arial"/>
      </rPr>
      <t>s (by type)</t>
    </r>
  </si>
  <si>
    <t>National Statistics Office of Georgia (GEOSTAT)</t>
  </si>
  <si>
    <t>Data is available from 2013-2018 inclusive on the website of National Statistics Office of Georgia (GEOSTAT). GEOSTAT publishes balances in accordance with the requirements defined by the directives of European Parliament and the council. The balances are published in December of every year. 2019 data will be published by the end of 2020.  Data is published in pdf and .xls format, well-structured and easy to process.</t>
  </si>
  <si>
    <t>https://www.geostat.ge/en/modules/categories/631/energy-balance-of-georgia-2018</t>
  </si>
  <si>
    <t>https://www.geostat.ge/media/28553/ENERGY-BALANCE-of-GEORGIA_2018.pdf</t>
  </si>
  <si>
    <r>
      <rPr>
        <sz val="10"/>
        <color rgb="FF000000"/>
        <rFont val="Arial"/>
      </rPr>
      <t xml:space="preserve">Volume </t>
    </r>
    <r>
      <rPr>
        <sz val="10"/>
        <color rgb="FF000000"/>
        <rFont val="Arial"/>
      </rPr>
      <t>and compositi</t>
    </r>
    <r>
      <rPr>
        <sz val="10"/>
        <color rgb="FF000000"/>
        <rFont val="Arial"/>
      </rPr>
      <t>on of production, consumption, exports and imports, transit, losses during transmission and distribution</t>
    </r>
  </si>
  <si>
    <t>Data is available from 2013-2018 inclusive on the website of National Statistics Office of Georgia (GEOSTAT). GEOSTAT publishes balances in accordance with the requirements defined by the directives of European Parliament and the council. The balances are published in December of every year. 2019 data will be published by the end of 2020. Data is published in pdf and .xls format, Well-structured and easy to process.</t>
  </si>
  <si>
    <r>
      <rPr>
        <sz val="10"/>
        <color rgb="FF000000"/>
        <rFont val="Arial"/>
      </rPr>
      <t>Product</t>
    </r>
    <r>
      <rPr>
        <sz val="10"/>
        <color rgb="FF000000"/>
        <rFont val="Arial"/>
      </rPr>
      <t>ion, use (con</t>
    </r>
    <r>
      <rPr>
        <sz val="10"/>
        <color rgb="FF000000"/>
        <rFont val="Arial"/>
      </rPr>
      <t>sumption), exports, imports, stock changes (monthly)</t>
    </r>
  </si>
  <si>
    <t>GEOSTAT started publishing monthly balances in 2018. Data is published every month with 3 months lag period and is available in .xls format.</t>
  </si>
  <si>
    <t>GEOSTAT started publishing monthly balances in 2018. Data is published every month with 3 months lag period, however, it is incomplete (e.g. data on losses is not included). Existing data is available in .xls format. More detailed data can be found on the web-page of Electricity Market Operator (ESCO)</t>
  </si>
  <si>
    <t>https://esco.ge/ka/energobalansi/by-year-1/elektroenergiis-balansi-2020</t>
  </si>
  <si>
    <r>
      <rPr>
        <sz val="10"/>
        <color theme="1"/>
        <rFont val="Arial"/>
      </rPr>
      <t>Rules for connection of</t>
    </r>
    <r>
      <rPr>
        <sz val="10"/>
        <color theme="1"/>
        <rFont val="Arial"/>
      </rPr>
      <t xml:space="preserve"> storage facilities, LNG plants and </t>
    </r>
    <r>
      <rPr>
        <sz val="10"/>
        <color theme="1"/>
        <rFont val="Arial"/>
      </rPr>
      <t>industrial facilities to the gas transmission system</t>
    </r>
  </si>
  <si>
    <t>The Georgian National Energy and Water Supply Regulatory Commission (GNERC) is in charge of the regulation of the Gas Sector. The rules for connection to gas network are defined by Decree N 22 of August 31, 2018 On Approving Natural Gas Network Rules. Natural Gas Network Rules define the procedures, conditions and principles of management of the transportation system and distribution network and of using this network (including connection). The Rules do not refer to gas storage or LNG plants, as Georgia does not have these facilities.                                                                                                                                                                        
The Gas network Rules is available on the GNERC website (in pdf format).</t>
  </si>
  <si>
    <t>https://gnerc.org/files/Legal%20Acts%20in%20english/Natural_Gas%20Network%20Rules%20EN%20(21.05.2020).pdf</t>
  </si>
  <si>
    <t>https://gnerc.org/files/dadgenilebebi/konsolidirebuli/22%2031.08.2018%20-%2029.05.2020.pdf</t>
  </si>
  <si>
    <t>http://gnerc.org/old/files/dadgenilebebi%20da%20gadawyvetilebebi/dadgenileba2009/12%2018.02.2019.pdf</t>
  </si>
  <si>
    <r>
      <rPr>
        <sz val="10"/>
        <color theme="1"/>
        <rFont val="Arial"/>
      </rPr>
      <t xml:space="preserve">Network Code, </t>
    </r>
    <r>
      <rPr>
        <sz val="10"/>
        <color theme="1"/>
        <rFont val="Arial"/>
      </rPr>
      <t>different types of transportation contracts (including standard contracts)</t>
    </r>
    <r>
      <rPr>
        <sz val="10"/>
        <color theme="1"/>
        <rFont val="Arial"/>
      </rPr>
      <t xml:space="preserve"> and/or standard terms and conditions that define the rights and obligations of all system users</t>
    </r>
  </si>
  <si>
    <r>
      <rPr>
        <sz val="10"/>
        <color rgb="FF000000"/>
        <rFont val="Arial"/>
      </rPr>
      <t xml:space="preserve">Congestion management procedures applied by </t>
    </r>
    <r>
      <rPr>
        <sz val="10"/>
        <color rgb="FF000000"/>
        <rFont val="Arial"/>
      </rPr>
      <t>transmission system operators (TSOs)</t>
    </r>
    <r>
      <rPr>
        <sz val="10"/>
        <color rgb="FF000000"/>
        <rFont val="Arial"/>
      </rPr>
      <t>, storage facility, LNG plant operators</t>
    </r>
  </si>
  <si>
    <t>An organized market of natural gas does not exist in Georgia. Due to this fact purchase and selling of natural gas on the wholesale market are carried out through bilateral agreements. Georgian Gas sector is undergoing major reforms under Energy Community Membership. To comply the EC Treaty requirements, Georgia must develop the Natural Gas Market Concept Design, which is foreseen by the draft Law on Energy to be developed. The Concept Design will provide general guidance for the organization and functioning of the gas market, including the rights and obligations of the market players.
The Natural Gas Market Concept Design is expected to be adopted in the form of a Government Decree and it will be complemented by Natural Gas Market Rules developed by GNERC, which will govern the concrete rules and procedures for identifying and registering market participants and which will define the types and templates of contracts, the standard products that are to be sold on the gas market and the way the organized market place (virtual trading point or gas exchange) should work.
The deadline for proper implementation of natural gas sector reforms is December 31, 2021.</t>
  </si>
  <si>
    <t>The regulation has not been implemened (deadline 2022)</t>
  </si>
  <si>
    <t>No auctions have been conducted</t>
  </si>
  <si>
    <t>http://ggtc.ge/%E1%83%A1%E1%83%98%E1%83%A1%E1%83%A2%E1%83%94%E1%83%9B%E1%83%98%E1%83%97-%E1%83%9B%E1%83%9D%E1%83%A1%E1%83%90%E1%83%A0%E1%83%92%E1%83%94%E1%83%91%E1%83%9A%E1%83%94%E1%83%97%E1%83%90%E1%83%97%E1%83%95%E1%83%98%E1%83%A1.aspx</t>
  </si>
  <si>
    <t>There are no LNG or gas storages facilities in Georgia. The GOGC is planning to convert the depleted Samgori South Dome oilfield near Tbilisi into an underground gas storage (UGS) facility. A pre-feasibility study for the project was completed in April 2016, a EUR-150 million loan from KfW was announced in August 2018, and feasibility studies were ongoing in 2019. A tender has been announced to select design, procurement and construction contractors, but the tendering process had not yet been completed as of September 2020. The project is reportedly to be completed by 2023 if the feasibility studies do not reveal any critical issues.</t>
  </si>
  <si>
    <t>That indicator is not relevant for Georgia</t>
  </si>
  <si>
    <t xml:space="preserve">General  principals are given in chpter 10 of Gas Network Rules adopted by GNERC in 2018.     </t>
  </si>
  <si>
    <t xml:space="preserve">GNERC developed and approved rules requred by the regulation. it goes into force from Deccember 2020. 
</t>
  </si>
  <si>
    <t xml:space="preserve">Information is provided on GGTC web-page. The information is usually given in NEWS section of the web page. </t>
  </si>
  <si>
    <t>http://ggtc.ge/mediacentri/akhali-ambebi.aspx</t>
  </si>
  <si>
    <t>Gas quality information is available on the web-page of TSO (GGTC). The information about actual pressure is missing. The data can be downloaded in .xlsx format.</t>
  </si>
  <si>
    <t>Transmission system connection rules are given in Network Code, chapter 2 - "The rules for connecting to the transmission system".</t>
  </si>
  <si>
    <t>http://gnerc.org/old/files/Acts%20in%20english/Network%20Rules%20-%20ENG%20Final.pdf</t>
  </si>
  <si>
    <t xml:space="preserve">   </t>
  </si>
  <si>
    <t xml:space="preserve">The rules for connectin to the distribution system is given in Network Code, chapter 10 - "The rules for connecting to the distribution system". GNERC also offers connection fee calculator on its web site. The calculator can be used by household and non-household consumers.  It calculates electricity, gas and water supply connection fees. The tool is new however, and experiences some technical problems. </t>
  </si>
  <si>
    <t>http://gnerc.org/old/en/new-user-calculator</t>
  </si>
  <si>
    <t>avilable on the TSO web page</t>
  </si>
  <si>
    <t>http://www.gse.com.ge/sw/static/file/2._qselis_wesebi-23-04-20.pdf</t>
  </si>
  <si>
    <t>The balancing rules are defined in the Balancing Market and Ancillary Service Rules, which is available on the website of TSO (GSE).</t>
  </si>
  <si>
    <t>http://www.gse.com.ge/momkhmareblebistvis/sabalanso-bazari/kanonmdebloba</t>
  </si>
  <si>
    <t>Information not available , The Regulation has not yet been implemented</t>
  </si>
  <si>
    <t>not implemented</t>
  </si>
  <si>
    <t>Regulated by Electricity Network Rules, article 46 - Congestion management.</t>
  </si>
  <si>
    <t>The information is available, accessible and updated in every 3 minutes. Also, an interactive map is given for visualising export/import activities on the website of the TSO. data can be downloaded in .xlsx format for 2-week period, for hourly basis.</t>
  </si>
  <si>
    <t>http://www.gse.com.ge/for-customers/data-from-the-power-system/power-flow</t>
  </si>
  <si>
    <t>http://www.gse.com.ge/for-customers/data-from-the-power-system/production-and-consumption</t>
  </si>
  <si>
    <t xml:space="preserve">published on ENTSO-E transparency platform. </t>
  </si>
  <si>
    <t>https://transparency.entsoe.eu/outage-domain/r2/unavailabilityOfConsumptionUnits/show</t>
  </si>
  <si>
    <t>Since there is no any cases of unavailability of 100&gt; MW units, all the columns are 0's.</t>
  </si>
  <si>
    <t>0.5</t>
  </si>
  <si>
    <t xml:space="preserve">The information is available on the web-site of GSE from 2019. The data is in PDF. format. </t>
  </si>
  <si>
    <t>http://www.gse.com.ge/for-customers/data-from-the-power-system/annual-balance</t>
  </si>
  <si>
    <t>The information about the transmission infrastructure is given in the Ten Year Network Development Plan of Georgia (2020-2030). Ten Year Network Development Plan of Georgia is a time bound program aiming at strengthening the country’s transmission network infrastructure, which is the response to the problems existing in the transmission network, the future challenges and the opportunities based on a number of technical and economic calculations.</t>
  </si>
  <si>
    <t>http://www.gse.com.ge/communication/Publications/Ten-Year-Network-Development-Plan-of-Georgia</t>
  </si>
  <si>
    <t>informationa avialable for Cross-border Transmission of Electricity to/from Neighbouring Energy Systems. after specifying the EIC codes, the information will be published on ENTSO-E transparency platform.</t>
  </si>
  <si>
    <t>http://www.gse.com.ge/for-customers/for-transit-ordering-parties/availability-of-the-cross-border-directions/</t>
  </si>
  <si>
    <t>http://www.gse.com.ge/for-customers/for-connection-to-our-grid/Free-capacities-at-substations</t>
  </si>
  <si>
    <t>Information on availability and use of forecasted and proposed transmission capacity (interband), which is available for day-, week-, month-, year-ahead, is published on ENTSO-E transparency platform and GSE web-page.</t>
  </si>
  <si>
    <t>http://www.gse.com.ge/chvens-shesakheb/saertashoriso-urtiertobebi/gamWvirvalobis-platforma</t>
  </si>
  <si>
    <t>https://transparency.entsoe.eu/transmission-domain/ntcYear/show</t>
  </si>
  <si>
    <t>Measures for congestion management  are given in the Network Rules, article 46</t>
  </si>
  <si>
    <t xml:space="preserve">The hourly plan for generation as well as for consumption is published by GSE on daily basis. long-term forecasts can be find in TYNDPs. </t>
  </si>
  <si>
    <t>http://www.gse.com.ge/momkhmareblebistvis/bazris-monatsileebistvis/miwodebisa-da-mokhmarebis-gegma</t>
  </si>
  <si>
    <t>It is published on ENTSO-E transparency platform and GSE web-page.</t>
  </si>
  <si>
    <t>https://iop-transparency.entsoe.eu/outage-domain/r2/unavailabilityOfProductionAndGenerationUnits/show</t>
  </si>
  <si>
    <t>The information is available on the TSO web site, an interactive map showing generation is updated in every 3 minutes.  the data can also be downloaded in .xlsx format for 2-week period.</t>
  </si>
  <si>
    <t>Information about balancing electricity volume, price and share in total supply is avilable on Electricity Market Operator's (ESCO) web site. Data is available from 2016.</t>
  </si>
  <si>
    <t>https://esco.ge/en/electricity/balancing-electricity</t>
  </si>
  <si>
    <t>Does not exist</t>
  </si>
  <si>
    <t xml:space="preserve">should be implementeb by 31.12.2020 </t>
  </si>
  <si>
    <t>https://bit.ly/3i1AnMh</t>
  </si>
  <si>
    <t>Art. 14 of Directive 2009/72/EU on common rules for the internal market in electricity</t>
  </si>
  <si>
    <t xml:space="preserve">Reports are available only by request. Reports contain all the information required by the Regulator. </t>
  </si>
  <si>
    <t>to be published soon</t>
  </si>
  <si>
    <t xml:space="preserve">The ten-year development plan for Georgian gas network (2018-2028) are available on TSO Wweb site.The plans:
a) endeavors to capture the transport infrastructure rehabilitation/reconstruction projects of the period between 2019 and 2028; 
b) Addresses the identification of the investment projects to be implemented in 2019 with secured financing as well as the projects to be implemented in the next two years; 
c) Presents a 10-year timeline for the implementation of the investment projects and the possible sources for funding such projects. 
TYND was prepared in accordance with the requirements of Directive 2009/73/EC concerning common rules for the internal market in natural gas and Directive 2004/67/EC concerning measures to safeguard security of natural gas supply
Separate Implementation reports are not available, however  the Status of the completed and current infrastructure projects are given in the document. </t>
  </si>
  <si>
    <t>https://www.gogc.ge/uploads/tinymce/documents/Ten-Year%20Plan%202019-2028.pdf</t>
  </si>
  <si>
    <t xml:space="preserve">Information not available. </t>
  </si>
  <si>
    <t xml:space="preserve">Available on TSO web site. The plan is designed for 2020 - 2030 period. Full version of the document is available only in Georgian.
</t>
  </si>
  <si>
    <t xml:space="preserve">In 2019 the Regulatory Commission reviewed and agreed upon 5 year distribution network development plans of Telasi JSC and Energo Pro Georgia JSC in accordance with the requirements envisaged in Network Rules; however, these plans are not yet publicly available. </t>
  </si>
  <si>
    <t>https://gnerc.org/files/Annual%20Reports/Reports%20English/2019%20En.pdf</t>
  </si>
  <si>
    <t>will be published by the end of the year</t>
  </si>
  <si>
    <r>
      <rPr>
        <sz val="10"/>
        <color rgb="FF000000"/>
        <rFont val="Arial"/>
      </rPr>
      <t xml:space="preserve">Methods of calculation of tariffs for connection; transportation; distribution; </t>
    </r>
    <r>
      <rPr>
        <sz val="10"/>
        <color rgb="FF000000"/>
        <rFont val="Arial"/>
      </rPr>
      <t>access to storage facilities and LNG plants; payments for daily imbalance; balancing neutrality fees</t>
    </r>
  </si>
  <si>
    <t>Information is partially available. Georgian National Energy and Water Supply Regulatory Commission’s Resolution N33 of December 25, 2014 on approving Natural Gas Tariff Setting Methodology define rules and principles for calculating tariffs for natural gas supply, transportation, distribution, pass through and consumption</t>
  </si>
  <si>
    <t>http://ggtc.ge/getmedia/4a718492-558a-43a2-8040-f0060075028b/bunebrivi-gazis-tarifebis-gaangarishebis-metodologia.pdf.aspx</t>
  </si>
  <si>
    <t>https://policy.asiapacificenergy.org/sites/default/files/Resolution%20No.33%20of%202014%20on%20Approving%20Natural%20Gas%20Tariff%20Setting%20Methodology%20%28EN%29.pdf</t>
  </si>
  <si>
    <r>
      <rPr>
        <sz val="10"/>
        <color rgb="FF000000"/>
        <rFont val="Arial"/>
      </rPr>
      <t xml:space="preserve">Tariffs for connection to gas transmission and gas distribution systems, transmission, distribution, </t>
    </r>
    <r>
      <rPr>
        <sz val="10"/>
        <color rgb="FF000000"/>
        <rFont val="Arial"/>
      </rPr>
      <t>access to storage facilities, LNG plants</t>
    </r>
    <r>
      <rPr>
        <sz val="10"/>
        <color rgb="FF000000"/>
        <rFont val="Arial"/>
      </rPr>
      <t>; for balancing services</t>
    </r>
  </si>
  <si>
    <t xml:space="preserve">The information about tariffs (tariff for transportation, consumer tariff set by regulator and information about natural gas distribution price) is available on the GNERC web site. No information about previous periods is available. Access to storage facilities and LNG plants is not applicable for Georgia. </t>
  </si>
  <si>
    <t>https://gnerc.org/en/tariffs/tariff-natural-gaz/transportireba</t>
  </si>
  <si>
    <r>
      <rPr>
        <sz val="10"/>
        <color rgb="FF000000"/>
        <rFont val="Arial"/>
      </rPr>
      <t xml:space="preserve">Online tools for calculating available service rates </t>
    </r>
    <r>
      <rPr>
        <sz val="10"/>
        <color rgb="FF000000"/>
        <rFont val="Arial"/>
      </rPr>
      <t>and checking available capacity</t>
    </r>
  </si>
  <si>
    <t xml:space="preserve">Regulation should be implementeb by 31.12.2020 </t>
  </si>
  <si>
    <t xml:space="preserve">Tariff setting methodology is available on the Regulator web site. </t>
  </si>
  <si>
    <t>https://gnerc.org/files/tariffs/14.29.11.2019.pdf</t>
  </si>
  <si>
    <t>https://gnerc.org/files/Legal%20Acts%20in%20english/Resolution%20N14%20Tariff%20Setting%20Methodology-28.01.2020.pdf</t>
  </si>
  <si>
    <t>Tariffs are available on the Regulator web site. No information about previous periods is available.</t>
  </si>
  <si>
    <t>https://gnerc.org/en/tariffs/tariff-el-energy/distribution</t>
  </si>
  <si>
    <r>
      <rPr>
        <sz val="10"/>
        <color rgb="FF000000"/>
        <rFont val="Arial"/>
      </rPr>
      <t xml:space="preserve">Online tools for calculating available service rates </t>
    </r>
    <r>
      <rPr>
        <sz val="10"/>
        <color rgb="FF000000"/>
        <rFont val="Arial"/>
      </rPr>
      <t>and checking available capacity</t>
    </r>
  </si>
  <si>
    <t xml:space="preserve">There is an online tool to calculate the estimated expenses &amp; revenues for energy exporters. </t>
  </si>
  <si>
    <t>http://www.gse.com.ge/for-customers/for-hydro-and-wind-energy-exporters/calculate-estimated-expenses-and-revenues</t>
  </si>
  <si>
    <t xml:space="preserve">Information is partially available. GNERC has a register of license holders, indicating only names and addresses. </t>
  </si>
  <si>
    <t>https://gnerc.org/en/sector-participants/abonentad-registratsia/bazris-monatsileta-reestri</t>
  </si>
  <si>
    <t>https://gnerc.org/en/sector-participants/el-energy/bazris-monatsileta-reestri</t>
  </si>
  <si>
    <t>The launch of a new market structure and completion of a natural gas trading platform are expected by 2023. Although many different suppliers are theoretically allowed to operate in one distribution area, in practice customers do not have opportunity to switch suppliers so far</t>
  </si>
  <si>
    <t>Electricity distribution and supply are not yet separate. The two distribution system operators (DSOs) deliver electricity to final consumers through distribution networks and deal with billing and collection. By law, small power plants can sell electricity directly to end users, including retail customers, but their participation in the retail market is insignificant and in practice consumers do not switch to other suppliers. new market Rules will be introduced under new Energy and Water Law</t>
  </si>
  <si>
    <t>The information is avilable on GNERC's web site and annual report.  HHI index is not assesed, however, information about market participants are avilable which proves, that the natural gas market of Georgia is concentrated at both levels</t>
  </si>
  <si>
    <t>Information is avilable on GNERC's web site (in annual reports to be more specific). Electricity distribution (supply) market is assesed as highly concentrated (HHI2019=5,338). Herfindahl Hirschman index of the electricity generation segment is HHI2019=1,516</t>
  </si>
  <si>
    <t xml:space="preserve">Infomartion is available on State Statistics Office web site in .xls format. </t>
  </si>
  <si>
    <t>Public service organization regime has not yet been introduced in Georgia, However, the regulatory commission (GNERC) sets end-user gas tariffs for household customers. Georgia purchases so-called social gas in a preferential price which is used by the population and TPPs for consumption purposes. Accordingly in this segment, retail and wholesale prices of natural gas are significantly low compared to the commercial segment. For non-household customers, the price of natural gas is not regulated, Instead, supply prices are determined based on customer-supplier agreements. setting the natural gas price for non-household (commercial) customers contradicts the requirements of the third energy package of Europe and accordingly is not compatible with the obligations imposed on Georgia after joining the Energy Community</t>
  </si>
  <si>
    <t xml:space="preserve">Public service organization regime has not yet been introduced in Georgian elecricity market, However, the regulatory commission (GNERC) sets electricity tariffs for household and non household consumers based on the methodology on tariff setting. </t>
  </si>
  <si>
    <t>open market for Natural gas has not yet been introduced in Georgia</t>
  </si>
  <si>
    <t xml:space="preserve">Georgia is developing a new electricity market model with more competitive and transparent rules for power trading, and several draft laws and strategic documents have been developed in compliance with EnC membership obligations. In 2019 First Energy Exchange was established in Georgia. The exchange ensures an establishment of daily markets and operation though software services of Nord Pool Consulting Company. The electricity market will launch operation in 2021 and will include the establishment of a day earlier market and balance sheet mechanism. 
</t>
  </si>
  <si>
    <t xml:space="preserve">There is some information about wholesale gas market prices in Annual Reports done by GNERC. The retail prices are determined by the regulator and they may be found on the web-page and in the report. The information is not complete . Separate Reports will be published from nex year. </t>
  </si>
  <si>
    <t>https://gnerc.org/ge/tariffs/tariff-natural-gaz/tarifebis-metologia-gaz</t>
  </si>
  <si>
    <t xml:space="preserve">There is some information about wholesale electricity market prices in Annual Reports done by GNERC. The retail prices are determined by the regulator and they may be found on the web-page and in the report. The information is not complete. Separate Reports will be published from nex year. </t>
  </si>
  <si>
    <t>The information can be found on the web-page of the regulator</t>
  </si>
  <si>
    <t xml:space="preserve">Georgia does not have gas storage facility. 
</t>
  </si>
  <si>
    <t>The information is available on the website of ENTSO</t>
  </si>
  <si>
    <t>https://transparency.entsoe.eu/load-domain/r2/monthLoad/show?name=&amp;defaultValue=false&amp;viewType=TABLE&amp;areaType=BZN&amp;atch=false&amp;dateTime.dateTime=01.09.2020+00:00|UTC|MONTH&amp;biddingZone.values=CTY|10Y1001A1001B012!BZN|10Y1001A1001B012</t>
  </si>
  <si>
    <t>Ministry of Energy and Environmental Protection</t>
  </si>
  <si>
    <t>The deadline for proper implementation of natural gas sector reforms is December 31, 2021. EU4Energy program has launched a new technical assistance project in July 2020 aimed at developing the first Natural Gas Emergency Plan in Georgia.</t>
  </si>
  <si>
    <t>theplan will be prepared by the end of 2022 not mandatory for now</t>
  </si>
  <si>
    <t>The deadline for proper implementation of natural gas sector reforms is December 31, 2021.</t>
  </si>
  <si>
    <t>is being prepared</t>
  </si>
  <si>
    <t>The Ministry of Economy and Sustainable Development is responsible for publishing the report. Will be published in 2021</t>
  </si>
  <si>
    <t>Regulator does not publish this information</t>
  </si>
  <si>
    <t>Regulator does not publish this information. regulatory strategy for supporting the smart-metering roll-out is planned to be developed</t>
  </si>
  <si>
    <t>The information is available in GNERC's Annual Reports, Annex 5</t>
  </si>
  <si>
    <t>Regulated by “Service Quality Rules” approved by the Commission with the Resolution № 39 of December 28, 2018.</t>
  </si>
  <si>
    <t>https://gnerc.org/files/dadgenilebebi/konsolidirebuli/23%2004%202020/39%2028.12.2018%20-23.04.2020.pdf</t>
  </si>
  <si>
    <t xml:space="preserve">information about tariffs are available on the DSOs web sites, standard contracts explaining terms of delivery are missing is some cases. </t>
  </si>
  <si>
    <t xml:space="preserve">The information about prices for different suppliers is abailable on GNERC web site. </t>
  </si>
  <si>
    <t>https://gnerc.org/en/tariffs/tariffs2?formsubmit=1&amp;company=&amp;sector=2</t>
  </si>
  <si>
    <t>The information is available on the DSO web-site</t>
  </si>
  <si>
    <t xml:space="preserve">The information is available on GNERC web site. </t>
  </si>
  <si>
    <t>https://gnerc.org/en/tariffs/tariffs2?formsubmit=1&amp;company=&amp;sector=1</t>
  </si>
  <si>
    <t xml:space="preserve">Consolidated Information about energy efficiency programs funds and etc. are not available. Some fragmented information can be found on the web site of the Ministry of Economy and sustainable Development. Georgia does not have State Agency on Energy Efficiency or other dedicated entity. </t>
  </si>
  <si>
    <t xml:space="preserve">Consolidated Information is not available. Some fragmented information can be found on the web site of the Ministry of Economy and sustainable Development. Georgia does not have State Agency on Energy Efficiency or other dedicated entity. </t>
  </si>
  <si>
    <t xml:space="preserve">Most of the companies in the sample publish the information, however, the information is in scanned documents in pdf format which makes it difficult to be proparly used. </t>
  </si>
  <si>
    <t xml:space="preserve">Most of the companies in the sample publish the information. the information is given in pdf format (sometimes scanned documents are published). </t>
  </si>
  <si>
    <t>Some of the companies in the sample publish the information, wchih is mostly incomplete</t>
  </si>
  <si>
    <t>All companies in the sample publish the information. some of them do not have previuos years information published</t>
  </si>
  <si>
    <t>only one company in the sample publishes the information</t>
  </si>
  <si>
    <t>Only one extractive company operates in energy sector - Frontera Resourses. There is no any report on their web-page.</t>
  </si>
  <si>
    <t>Most of the companies in the sample publish the information</t>
  </si>
  <si>
    <t xml:space="preserve">
Georgia does not have energy strategy implementation report. Energy Strategy of Georgia 2020-2030 was approved by ministerial order in October 2019, but it will be changed by the end of 2020. Ministry of Economy and Sustainable Development is in the process of creating Energy Policy document and NECP according to the EU Directives and New Energy Law
</t>
  </si>
  <si>
    <t>http://sdg.gov.ge/goals-details-inner/7</t>
  </si>
  <si>
    <t>no progress report available. NEEAP was approved in 2019.  also  there is currently no measuring/monitoring, reporting and verification (MRV) mechanism in place in Georgia</t>
  </si>
  <si>
    <t xml:space="preserve">Preparation of the Low Emission Development Strategy (LEDS) for Georgia began in 2013 and the draft version was ready in 2017 but it was not approved. New LEDS will be developed next year. NDC and CAP documents are under development </t>
  </si>
  <si>
    <t>Emission Reduction road map for Large Combustion Plants was prepared 2-3 years ago but it was not approved. New primary and secondary legislation is being drafted and will be adopted by the end of 2021</t>
  </si>
  <si>
    <t xml:space="preserve">The National Inventory Report of GHG emissions to the UNFCCC was prepared and published for 1990-2015 period. Updated report will be available by the end of 2020.  </t>
  </si>
  <si>
    <t>https://unfccc.int/sites/default/files/resource/2019.06.13_Georgia_NIR%20_2014-2015_Eng.pdf</t>
  </si>
  <si>
    <t>A National Renewable Energy Action Plan (NREAP) was developed in compliance with Renewable Energy Directive No. 2009/29/EC to define renewable energy targets and government actions for achieving them up to 2020. As the document was only approved in late 2019, it has missed the 2020 targets. The government aims to set the 2030 targets in the new NECP, which is currently being developed for the period of 2021-2030.</t>
  </si>
  <si>
    <t>http://www.economy.ge/uploads/files/2017/energy/samoqmedo_gegma/nreap_v_3_eng_21022020.pdf</t>
  </si>
  <si>
    <t>Budgetery priorities and iformation about particular budget programs are given in Basic Data
and Directions (BDD) document. information about expenditures are also given on the particular web sites. not complete</t>
  </si>
  <si>
    <t>information is partially availabe</t>
  </si>
  <si>
    <t>does not exist. some information is available on competition agency web page</t>
  </si>
  <si>
    <t>https://competition.ge/decisions/state-aid</t>
  </si>
  <si>
    <t>OECD Reccomendations of the Council on Regulatory Policy and Governance (2012)
EC Better regulation guidelines</t>
  </si>
  <si>
    <t>Partially available</t>
  </si>
  <si>
    <t>All regulatory acts adopted are available on the consolidated web site - official gazette of Georgia. The website offers its users a comprehensive database of all normative acts having legal effect. Users can access to any consolidated normative act, including the history of changes at any stage. The information is also available on the particular entites web sites from sample</t>
  </si>
  <si>
    <t>https://matsne.gov.ge/en</t>
  </si>
  <si>
    <t>OECD Reccomendations of the Council on Regulatory Policy and Governance (2012)
EC Better regulation guidelines
Better Regulation / Law Making Initiatie (Guidelines on impact assessment: ex-post monitoring and evaluation; Guidelines on monitoring; Guidelines on evaluation (including fitness checks)</t>
  </si>
  <si>
    <t>Only GNERC pblishes the information in its annual reports</t>
  </si>
  <si>
    <t>Energy Transparency Index 2020</t>
  </si>
  <si>
    <t>D+</t>
  </si>
  <si>
    <t>Markets</t>
  </si>
  <si>
    <t>Gas</t>
  </si>
  <si>
    <t>DSO</t>
  </si>
  <si>
    <t>JSC Telasi</t>
  </si>
  <si>
    <t>Socar Georgia gas LLC</t>
  </si>
  <si>
    <t>JSC Energo-Pro Georgia</t>
  </si>
  <si>
    <t>Tbilisi Energy LLC</t>
  </si>
  <si>
    <t>Supplier (wholesale/retail)</t>
  </si>
  <si>
    <t>JSC Sakorggas</t>
  </si>
  <si>
    <t>Supplier</t>
  </si>
  <si>
    <t>Socar Gas Export-Import LLC</t>
  </si>
  <si>
    <t>Socar Georgia Gas LLC</t>
  </si>
  <si>
    <t>Energy Companies</t>
  </si>
  <si>
    <t>Socar Energy Georgia</t>
  </si>
  <si>
    <t>The list is taken from the article "the top 100 biggest company" written by Forbes Georgia and Grant Thornton. I could not find the biggest companies by their taxpayments, XXXXXXXXX. I'll try to find the English version of the article later.</t>
  </si>
  <si>
    <t>Energo-Pro Georgia</t>
  </si>
  <si>
    <t>JSC Wissol</t>
  </si>
  <si>
    <t>Georgian Water and Power</t>
  </si>
  <si>
    <t>Extractives</t>
  </si>
  <si>
    <t xml:space="preserve">Frontera </t>
  </si>
  <si>
    <t>Public Authorities</t>
  </si>
  <si>
    <t>Ministry of Economy and Sustainable Development
Georgian Energy and Water Supply Regulatory Commission (GNERC)
Competition Agency of Georgia</t>
  </si>
  <si>
    <t>85. Commercial offers (prices and terms of delivery) of electricity suppliers in the retail market</t>
  </si>
  <si>
    <t>http://www.telasi.ge/en/customers/tariffs</t>
  </si>
  <si>
    <t>http://www.energo-pro.ge/en/service/electricity-tariff/23/</t>
  </si>
  <si>
    <t>Please make here general comment on the indicator and transfer average scores by criteria and average total score (last row) and general comment to the basic assessment table</t>
  </si>
  <si>
    <r>
      <rPr>
        <b/>
        <sz val="11"/>
        <color theme="1"/>
        <rFont val="Arial"/>
      </rPr>
      <t xml:space="preserve">83. </t>
    </r>
    <r>
      <rPr>
        <b/>
        <sz val="11"/>
        <color theme="1"/>
        <rFont val="Arial"/>
      </rPr>
      <t>Commercial offers (prices and terms of delivery) of gas suppliers in retail market</t>
    </r>
  </si>
  <si>
    <t>information about Tariffs is available on the DSO web-site, no information on the terms of delivery can be found</t>
  </si>
  <si>
    <t>https://te.ge/en/21/static/my-family-tariff.html</t>
  </si>
  <si>
    <t>Socar Georgia Gas</t>
  </si>
  <si>
    <t>Tariffs and standard contracts explaining terms of delivery are available on the web-page.</t>
  </si>
  <si>
    <t>http://socargas.ge/ge/home#1</t>
  </si>
  <si>
    <t>ფინანსური რეპორტი + სხვა ინფორმაციაც არის მოცემული</t>
  </si>
  <si>
    <t>http://www.telasi.ge/ge/shareholders/accounting</t>
  </si>
  <si>
    <t>The report is in slides format. ცალკე არ უდევთ, ნიუსებში ვიქექებოდი.</t>
  </si>
  <si>
    <t>http://www.energo-pro.ge/uploads/tinymce/documents/Annual%20Report_Presentation%202019.pdf</t>
  </si>
  <si>
    <t>115. Regulatory acts adopted</t>
  </si>
  <si>
    <t>Total score of public authority</t>
  </si>
  <si>
    <t xml:space="preserve">Ministry of Economy and Sustainable Development
</t>
  </si>
  <si>
    <t>https://gnerc.org/ge/legislation/komisiis-mier-mighebuli-aqtebi</t>
  </si>
  <si>
    <t>Competition Agency of Georgia</t>
  </si>
  <si>
    <t>There are all laws related to competition, etc.</t>
  </si>
  <si>
    <t>https://competition.ge/legislation/national</t>
  </si>
  <si>
    <t>all documents are in .pdf format</t>
  </si>
  <si>
    <t>116. Results of impact assessment of regulatory acts implemented</t>
  </si>
  <si>
    <t>There is no such reports</t>
  </si>
  <si>
    <t>The information may be found in the Annual Reports published by GNERC</t>
  </si>
  <si>
    <t>110. Reports of the independent financial audit of budget programs implementation</t>
  </si>
  <si>
    <t>no info</t>
  </si>
  <si>
    <t>available for all years - scanned A4</t>
  </si>
  <si>
    <t>https://gnerc.org/ge/public-information/biudjeti/audited-financial-reports</t>
  </si>
  <si>
    <t>nothing was found</t>
  </si>
  <si>
    <t>108. Passports of budget programs</t>
  </si>
  <si>
    <t>109. Budget program implementation reports</t>
  </si>
  <si>
    <t>90. Annual financial statements and/or consolidated financial statements (if consolidation is required)</t>
  </si>
  <si>
    <r>
      <rPr>
        <sz val="10"/>
        <rFont val="Arial"/>
      </rPr>
      <t xml:space="preserve">Available on </t>
    </r>
    <r>
      <rPr>
        <u/>
        <sz val="10"/>
        <color rgb="FF1155CC"/>
        <rFont val="Arial"/>
      </rPr>
      <t>reportal.ge</t>
    </r>
    <r>
      <rPr>
        <sz val="10"/>
        <color rgb="FF000000"/>
        <rFont val="Arial"/>
      </rPr>
      <t>. 2017-2018 with insignificant scanned pages</t>
    </r>
  </si>
  <si>
    <t>https://reportal.ge/Forms.aspx?payerCode=202349440&amp;SystemID=0&amp;show=1&amp;np=1&amp;cid=II&amp;prd=</t>
  </si>
  <si>
    <r>
      <rPr>
        <sz val="10"/>
        <rFont val="Arial"/>
      </rPr>
      <t xml:space="preserve">Avalable on </t>
    </r>
    <r>
      <rPr>
        <u/>
        <sz val="10"/>
        <color rgb="FF1155CC"/>
        <rFont val="Arial"/>
      </rPr>
      <t>reportal.ge</t>
    </r>
    <r>
      <rPr>
        <sz val="10"/>
        <color rgb="FF000000"/>
        <rFont val="Arial"/>
      </rPr>
      <t>. 2017-2018</t>
    </r>
  </si>
  <si>
    <t>https://reportal.ge/Forms.aspx?payerCode=205169066&amp;SystemID=0&amp;show=1&amp;np=1&amp;cid=I&amp;prd=</t>
  </si>
  <si>
    <t>2009-2019</t>
  </si>
  <si>
    <r>
      <rPr>
        <sz val="10"/>
        <rFont val="Arial"/>
      </rPr>
      <t xml:space="preserve">not complete - 2008, 2010-2013 reports only. 2017-2018 can be found on </t>
    </r>
    <r>
      <rPr>
        <u/>
        <sz val="10"/>
        <color rgb="FF1155CC"/>
        <rFont val="Arial"/>
      </rPr>
      <t>reportal.ge</t>
    </r>
    <r>
      <rPr>
        <sz val="10"/>
        <color rgb="FF000000"/>
        <rFont val="Arial"/>
      </rPr>
      <t>. some of them are fully or partially scanned .pdf-s</t>
    </r>
  </si>
  <si>
    <t>http://www.wissol.ge/#page/annual_report</t>
  </si>
  <si>
    <t>Georgian Industrial Group (GIG)</t>
  </si>
  <si>
    <t>only 2017 report. partially scanned .pdf</t>
  </si>
  <si>
    <t>http://gig.ge/?lang=en&amp;page=company</t>
  </si>
  <si>
    <t>Georgian Water and Power (GWP)</t>
  </si>
  <si>
    <t>for period 2017-2019. some of them contains scanned pages,  not too much though</t>
  </si>
  <si>
    <t>https://www.gwp.ge/en/2019</t>
  </si>
  <si>
    <t>91. Independent auditor's report on the financial statements</t>
  </si>
  <si>
    <r>
      <rPr>
        <sz val="10"/>
        <rFont val="Arial"/>
      </rPr>
      <t xml:space="preserve">Available on </t>
    </r>
    <r>
      <rPr>
        <u/>
        <sz val="10"/>
        <color rgb="FF1155CC"/>
        <rFont val="Arial"/>
      </rPr>
      <t>reportal.ge</t>
    </r>
    <r>
      <rPr>
        <sz val="10"/>
        <color rgb="FF000000"/>
        <rFont val="Arial"/>
      </rPr>
      <t>. 2017-2018 with insignificant scanned pages</t>
    </r>
  </si>
  <si>
    <r>
      <rPr>
        <sz val="10"/>
        <rFont val="Arial"/>
      </rPr>
      <t xml:space="preserve">Avalable on </t>
    </r>
    <r>
      <rPr>
        <u/>
        <sz val="10"/>
        <color rgb="FF1155CC"/>
        <rFont val="Arial"/>
      </rPr>
      <t>reportal.ge</t>
    </r>
    <r>
      <rPr>
        <sz val="10"/>
        <color rgb="FF000000"/>
        <rFont val="Arial"/>
      </rPr>
      <t>. 2017-2018</t>
    </r>
  </si>
  <si>
    <r>
      <rPr>
        <sz val="10"/>
        <rFont val="Arial"/>
      </rPr>
      <t xml:space="preserve">not complete - 2008, 2010-2013 reports only. 2017-2018 can be found on </t>
    </r>
    <r>
      <rPr>
        <u/>
        <sz val="10"/>
        <color rgb="FF1155CC"/>
        <rFont val="Arial"/>
      </rPr>
      <t>reportal.ge</t>
    </r>
    <r>
      <rPr>
        <sz val="10"/>
        <color rgb="FF000000"/>
        <rFont val="Arial"/>
      </rPr>
      <t>. some of them are fully or partially scanned .pdf-s</t>
    </r>
  </si>
  <si>
    <t>Only 2017. together with the Auditor’s Report</t>
  </si>
  <si>
    <t>92. Management report (incl. environmental impact information, information on protection of human rights and relations with employees and local communities, anti-corruption and bribery matters, non-financial policies, risks, and key performance indicators and information on the policy implementation)</t>
  </si>
  <si>
    <t>No information found</t>
  </si>
  <si>
    <t>No reports found. Only a page on the wewb-site giving some brief informartion about company's activity. Information about anti-corruption activities are given in the "About Us" page in form of brief publication. Despite these, information required by this indicator is not complete.</t>
  </si>
  <si>
    <t>http://www.energo-pro.ge/en/page/socialuri-pasuxismgebloba-da-garemo/2</t>
  </si>
  <si>
    <t>Information about environmental stuff, corporate management can be found in the section "About Company". Information is incomplete</t>
  </si>
  <si>
    <t>http://www.telasi.ge/en/about</t>
  </si>
  <si>
    <t>Corporate social responsibility reports are published for period 2013-18. They report almost for everyrhing required by the indicator, although in a brief way.</t>
  </si>
  <si>
    <t>http://www.wissol.ge/#page/csr</t>
  </si>
  <si>
    <t>There is no any report done by GIG, although some information may be found on their web-page in the section "Social Responsibility".</t>
  </si>
  <si>
    <t>http://gig.ge/?page=social</t>
  </si>
  <si>
    <t>93. Information on the payment of taxes by business entities and types of taxes</t>
  </si>
  <si>
    <t>Information about profit tax are given in the financial statement</t>
  </si>
  <si>
    <t>94. Reporting on quasi-fiscal transactions and government aid by enterprises</t>
  </si>
  <si>
    <t>There is info about government grants in the consolidated report</t>
  </si>
  <si>
    <t>No info about subsidies</t>
  </si>
  <si>
    <t>Amount of subsidies can be found in the Annual Reports</t>
  </si>
  <si>
    <t>96. Information about final beneficiaries</t>
  </si>
  <si>
    <t>The information about mother company is given</t>
  </si>
  <si>
    <t>The information is available on the web-page</t>
  </si>
  <si>
    <t>http://www.telasi.ge/en/shareholders/structure</t>
  </si>
  <si>
    <t>Info can be found in Annual Reports</t>
  </si>
  <si>
    <t>ვერ ვნახე</t>
  </si>
  <si>
    <t>·</t>
  </si>
  <si>
    <t>Number of Indicators</t>
  </si>
  <si>
    <t>B</t>
  </si>
  <si>
    <t>1.1. Annual Balances</t>
  </si>
  <si>
    <t>1.2. Monthly Balances</t>
  </si>
  <si>
    <t>2. Natural Monopolies</t>
  </si>
  <si>
    <t>A</t>
  </si>
  <si>
    <t>A+</t>
  </si>
  <si>
    <t>D</t>
  </si>
  <si>
    <t>Market share 60%</t>
  </si>
  <si>
    <t>https://www.chisinaugaz.md/ro/page/program-de-conformitate/</t>
  </si>
  <si>
    <t>Market share 8,7%</t>
  </si>
  <si>
    <t>https://www.balti-gaz.md/transparenta/program-de-conformitate</t>
  </si>
  <si>
    <t>Market share 7,1%</t>
  </si>
  <si>
    <t>Market share 4,1%</t>
  </si>
  <si>
    <t>http://www.edinet-gaz.md/userfiles/file/Edinet-gaz_raport%20a%20gentului%20de%20conformitate%202018.pdf</t>
  </si>
  <si>
    <t>Floresti-gaz</t>
  </si>
  <si>
    <t>Market share 4%</t>
  </si>
  <si>
    <t>http://www.floresti-gaz.md/pdf/Conformitate2019.pdf</t>
  </si>
  <si>
    <t>Premier Energy</t>
  </si>
  <si>
    <t>Market share 72%</t>
  </si>
  <si>
    <t>http://www.premierenergydistribution.md/ro/program-de-conformitate</t>
  </si>
  <si>
    <t>RED-Nord</t>
  </si>
  <si>
    <t>Market share 28%</t>
  </si>
  <si>
    <t>https://rednord.md/index.php/ro/program-de-conformitate-sa-red-nord</t>
  </si>
  <si>
    <t>https://www.chisinaugaz.md/files/files/shares/Investitii/PlanAprobat20202022MG.pdf</t>
  </si>
  <si>
    <t>https://www.balti-gaz.md/images/PDF/planul-de-dezvoltare-a-retelelor-2020-2022.pdf</t>
  </si>
  <si>
    <t>https://ialovenigaz.md/ru/2020/01/27/planul-de-dezvoltare-a-retelelor-de-distributie-a-gazelor-naturale-pentru-anii-2020-2022-a-srl-ialoveni-gaz</t>
  </si>
  <si>
    <t>http://www.edinet-gaz.md/menu/ro/about-edinet-gaz-company/activitatea_investitionala_ru</t>
  </si>
  <si>
    <t>http://www.floresti-gaz.md/pdf/Dezvoltare2020-22.pdf</t>
  </si>
  <si>
    <t>http://www.premierenergydistribution.md/ro/plan-de-dezvoltare</t>
  </si>
  <si>
    <t>https://rednord.md/doc/invest/Planul%20de%20dezvoltare%202020-2022%20aprobat%20de%20ANRE%20cu%20anexa%202.pdf</t>
  </si>
  <si>
    <t>#90. Financial reporting</t>
  </si>
  <si>
    <t>Moldovatransgaz TSO gas</t>
  </si>
  <si>
    <t>The TSO did not disclose the complete financial report</t>
  </si>
  <si>
    <t>https://moldovatransgaz.md/ro/transparency/rapoarte-financiare</t>
  </si>
  <si>
    <t>Moldovagaz supplier of gas</t>
  </si>
  <si>
    <t>The supplier did not disclose the complete financial report and did not include the entire debt to Gazprom in its financial report</t>
  </si>
  <si>
    <t>https://www.moldovagaz.md/pic/uploaded/docs/financial_statistics_2019.pdf</t>
  </si>
  <si>
    <t>Premier Energy DSO electricity</t>
  </si>
  <si>
    <t>https://premierenergy.md/sites/default/files/ro/Rapoarte_financiare/PE_SNC_2019_FS%26Audit%20report.pdf</t>
  </si>
  <si>
    <t>https://rednord.md/index.php/ro/rapoarte-anuale-privind-activitatea-sa-red-nord</t>
  </si>
  <si>
    <t>https://fee-nord.md/wp-content/uploads/2020/05/Situatiile_financiare_anul_2019.pdf</t>
  </si>
  <si>
    <t>Chisinaugaz DSO for gas</t>
  </si>
  <si>
    <t>The supplier did not disclose the complete financial report</t>
  </si>
  <si>
    <t>https://chisinaugaz.md/storage/files/shares/RpoarteFinanaciare/Raport_financiar_2019.pdf</t>
  </si>
  <si>
    <t>Balti-gaz DSO for gas</t>
  </si>
  <si>
    <t>https://www.balti-gaz.md/images/achizitii/Situa%C8%9Bia_financiar%C4%83_2019.pdf</t>
  </si>
  <si>
    <t>Ialoveni-gaz DSO for gas</t>
  </si>
  <si>
    <t>https://www.termoelectrica.md/wp-content/uploads/2020/06/Situatiile-financiare-pentru-2019.pdf</t>
  </si>
  <si>
    <t>https://www.cet-nord.md/images/docs/sa/Situatii_financiare_2019.pdf</t>
  </si>
  <si>
    <t>http://nhec.md/wp-content/uploads/2020/03/SF2019.pdf</t>
  </si>
  <si>
    <t>One DSO does not comply with requirements of disclosing the financial information.</t>
  </si>
  <si>
    <t>#91. Auditor's opinion on financial reporting</t>
  </si>
  <si>
    <t>Auditor's report for 2018 is available</t>
  </si>
  <si>
    <t>https://www.balti-gaz.md/images/PDF/raportul-auditorului-independent.PDF</t>
  </si>
  <si>
    <t>https://www.termoelectrica.md/wp-content/uploads/2019/05/TEL_Audit-Report_2018_RO-1.pdf</t>
  </si>
  <si>
    <t>https://www.cet-nord.md/images/docs/sa/Raport_Auditorului_Independent_2019.pdf</t>
  </si>
  <si>
    <t>http://nhec.md/wp-content/uploads/2020/03/raport-audit-2019-2.pdf</t>
  </si>
  <si>
    <t>#92. Management report</t>
  </si>
  <si>
    <t>http://moldelectrica.md/files/docs/RAPORT_Anual%20final%202019%20(15.05.2020).pdf</t>
  </si>
  <si>
    <t>http://www.premierenergydistribution.md/ro/rapoarte/rapoarte-de-responsabilitate-corporativa</t>
  </si>
  <si>
    <t>https://rednord.md/doc/dezvinfo/Rapoarte%20privind%20activitatea/2019/Raportul%20conducerii%20a.2019.pdf</t>
  </si>
  <si>
    <t>https://www.termoelectrica.md/wp-content/uploads/2020/06/Raportul-conducerii-2019.pdf</t>
  </si>
  <si>
    <t>https://www.cet-nord.md/images/docs/sa/RAPORT_DE_ACTIVITATE_DG_2019.pdf</t>
  </si>
  <si>
    <t>#93. Information on the payment of taxes</t>
  </si>
  <si>
    <t>Only the information about the income tax is available</t>
  </si>
  <si>
    <t>The financial report includes the total amount of taxes and the income tax</t>
  </si>
  <si>
    <t>https://chisinaugaz.md/ro/page/rapoarte-financiare</t>
  </si>
  <si>
    <t>#96. Information about final beneficiaries</t>
  </si>
  <si>
    <t>State-owned. Information disclosed in the annual financial reports</t>
  </si>
  <si>
    <t>Information disclosed in the annual financial reports</t>
  </si>
  <si>
    <t>Information is missing</t>
  </si>
  <si>
    <t>#114. Draft regulatory acts</t>
  </si>
  <si>
    <t>http://anre.md/consultari-publice-3-27</t>
  </si>
  <si>
    <t>http://anre.md/proiecte-supuse-aprobarii-3-28</t>
  </si>
  <si>
    <t>http://particip.gov.md/proiecte.php?l=ro&amp;m=130</t>
  </si>
  <si>
    <t>http://particip.gov.md/proiecte.php?l=ro&amp;m=151</t>
  </si>
  <si>
    <t>http://particip.gov.md/proiecte.php?l=ro&amp;m=143</t>
  </si>
  <si>
    <t>#115. Regulatory acts adopted</t>
  </si>
  <si>
    <t>Regulatory acts are published on ANRE's website</t>
  </si>
  <si>
    <t>http://anre.md/acte-normative-3-18</t>
  </si>
  <si>
    <t>Regulatory acts are published in the state register</t>
  </si>
  <si>
    <t>Verification</t>
  </si>
  <si>
    <t>D-</t>
  </si>
  <si>
    <t>Weight</t>
  </si>
  <si>
    <t>Rating</t>
  </si>
  <si>
    <t>Steam coal</t>
  </si>
  <si>
    <t>Data is only available until 2017 inclusive</t>
  </si>
  <si>
    <t>Heat</t>
  </si>
  <si>
    <t>Oil and liquid fuels</t>
  </si>
  <si>
    <t>Volume and structure of output (production), use (consumption), exports and imports, stock changes, international bunkering, losses during transportation and processing</t>
  </si>
  <si>
    <t>Data is available on the website of the State Service of Statistics only for the volumes of coal use and stocks, without structuring by types, in convenient Excel and HTML format.</t>
  </si>
  <si>
    <t>Data is available on the website of the State Service of Statistics only for the volumes of coal use and stocks.</t>
  </si>
  <si>
    <t>Volume and structure of output (production), use (consumption), exports and imports, stock changes, international bunkering, losses during transportation and processing (monthly)</t>
  </si>
  <si>
    <t>2.1. Activity of transmission and distribution system operators</t>
  </si>
  <si>
    <t>Rules for the connection of storage facilities, LNG plants and industrial facilities to the gas transmission system</t>
  </si>
  <si>
    <t>Art. 8, 23 of Directive 2009/73/EC on the powers of transmission system operators (TSOs) concerning procedures and tariffs for the connection of storage facilities, LNG plants and industrial facilities to the gas transmission system
Art. 23 and Annex I (subparagraph 3.1.2j) of Regulation (EU) 715/2009 on guidelines for third-party access rules, capacity allocation mechanisms and providing information for users</t>
  </si>
  <si>
    <t>TSO,
Regulator</t>
  </si>
  <si>
    <t>The rules for connectino of all types of facilities to the GTS are set out in Section VI of the GTS Code and are duplicated on the NEPURC website (in html format)
The website of the TSO in the Technical Conditions of Connection section contains only a link to the Questionnaire for the Development of Technical Conditions for the Connection of Customer's Facilities to the GTS (in .doc and .pdf format) and information about Order of PJSC Ukrtransgasz No. 555 of December 10, 2015 (without link)</t>
  </si>
  <si>
    <t>DSOs,
Regulator</t>
  </si>
  <si>
    <t>The procedure for connection of customer facilities (technical access) to GTS is defined in Section V of the GTS Code and paragraph 2 of the relevant section (The Procedure for Connecting Customers' Facilities to the GTS) is available on the NEPURC website (in html format)</t>
  </si>
  <si>
    <t>Detailed information regarding the services of the transmission system operator, storage operators, LNG plants and related conditions, including technical information, incl. nomination and match procedures and emergency mechanisms within the responsibility of the transmission system operator and other general operator liability rules</t>
  </si>
  <si>
    <t>Art. 18 (1), 19 (1) of Regulation (EU) 715/2009 on information on services and related conditions, together with technical information offered by the transmission system operator (TSO) to users
Annex I (subparagraphs 3.1.2a, k, l) of Regulation (EU) 715/2009 on guidelines for third-party access rules, capacity allocation mechanisms and information for users</t>
  </si>
  <si>
    <t>All necessary information about gas transportation and storage services is available on the website of PJSC Ukrtransgaz</t>
  </si>
  <si>
    <t>The Network Code, different types of transportation contracts (including standard contracts) and/or standard terms and conditions that define the rights and obligations of all system users</t>
  </si>
  <si>
    <t>The framework terms and conditions governing the rights and obligations of all GTS users are set out in the GTS Code, the specific terms of contracts for gas transportation/storage/injection to UGSFs are contained on the websites of the NEPURC and PJSC Ukrtransgaz</t>
  </si>
  <si>
    <t>The general mechanism for the allocation of GTS capacity is given in Title IX of the GTS Code, a typical form of allocation of guaranteed capacity and capacity on an interrupted basis is provided on the website of PJSC Ukrtransgaz (Annex 1 to the standard gas transportation agreement)</t>
  </si>
  <si>
    <t>Applied congestion management procedures applied by transmission system operators (TSOs), storage facility, LNG plant operators</t>
  </si>
  <si>
    <t>The rules governing congestion are set out in Section XV of the GTS Code</t>
  </si>
  <si>
    <t>Harmonized procedures used when using a transmission system</t>
  </si>
  <si>
    <t>Annex I (subparagraph 3.1.2d) of Regulation (EU) 715/2009 on guidelines for third-party access rules, capacity allocation mechanisms and providing information for users</t>
  </si>
  <si>
    <t>Harmonized procedures for the use of the GTS are contained in various sections of PJSC Ukrtransgaz's website regarding information on the gas transportation service of the GTS, incl. obtaining access to capacity, receiving transportation and balancing services, etc., as well as the procedure of payment for ordered capacity</t>
  </si>
  <si>
    <t>Rules applicable to the trading of capacity in the secondary market with respect to the transmission system operator</t>
  </si>
  <si>
    <t>Annex I (subparagraph 3.1.2f) of Regulation (EU) 715/2009 on guidelines for third-party access rules, capacity allocation mechanisms and providing information for users</t>
  </si>
  <si>
    <t>There is no data on capacity trading in the secondary market since such market was not created at the time of the assessment</t>
  </si>
  <si>
    <t>Levels of flexibility and deviation included in transportation and other services without separate fees, as well as any flexibility offered in addition to this, and related fees</t>
  </si>
  <si>
    <t>Annex I (subparagraph 3.1.2h) of Regulation (EU) 715/2009 on guidelines for third-party access rules, capacity allocation mechanisms and providing information for users</t>
  </si>
  <si>
    <t>The parameters of flexibility and deviations from the ordered capacity are defined in Section VIII of the standard contract for natural gas transposition "DETERMINATION OF VALUE AND PROCEDURE OF SETTLEMENTS FOR CONTRACTED CAPACITY" in the Concluding Contracts section of the website of PJSC Ukrtransgaz (http://utg.ua/utg/customers/contracts.html)</t>
  </si>
  <si>
    <t>A detailed description of the system indicating all relevant points of connection to the system of other TSOs (with the names of these TSOs) and/or gas infrastructure such as LNG plants and infrastructure for providing ancillary services</t>
  </si>
  <si>
    <t>Art. 2 (14,16,17) of Directive 2009/73/EU on the definition of ancillary services and connection points
Annex I (subparagraph 3.1.2i) of Regulation (EU) 715/2009 on guidelines for third-party access rules, capacity allocation mechanisms and providing information for users</t>
  </si>
  <si>
    <t>The general description of the GTS is contained in the GTS section of the Ukrtransgaz website, a detailed description of all connection points (entry/exit, UGSFs, with the system of other TSOs) is contained in a separate xls file in the Entry/Exit Points section of the JSC Ukrtransgaz Input's website</t>
  </si>
  <si>
    <t>Data on usage, availability of service of access to storage facilities and LNG plants, information on contracted and available transfer capacity</t>
  </si>
  <si>
    <t>Art. 15 (1c), 19 (2) of Regulation (EU) 715/2009 on third-party access services for storage facilities and LNG plants</t>
  </si>
  <si>
    <t>Operator of Storage System,  LNG facilities</t>
  </si>
  <si>
    <t>Information on the use and availability of services of UGSFs and the available and contracted UGSF capacity is contained in various sections of the website of JSC Ukrtransagz (Operational Information, Available Capacities, Gas Storage in UGSFs/Calculation of Annual Injection/Withdrawal Capacity in UGSFs) and is not easy to use</t>
  </si>
  <si>
    <t>Quantitative information on technical, contracted and available transmission capacity is available in various sections of the website of JSC Ukrtransagz (Operational Information, Available Capacities), as well as on the interactive map of the GTS of Urkaine. There is no information on short-term services.</t>
  </si>
  <si>
    <t>The data is available on the website of JSC Ukrtransgaz JSC only for selected cross-border points, but is presented in an inconvenient format. Part of the data is displayed on the ENTSOG website, but not for all points (individual cross-border ones)</t>
  </si>
  <si>
    <t>Only information in the Available Capacity section of the website of JSC Ukrtransgaz for individual cross-border points for the period up to 2031 is available</t>
  </si>
  <si>
    <t>Historical information on available transmission capacity for all points, including entry and exit points (including cross-border) (for the last 5 years, on a cyclical basis)</t>
  </si>
  <si>
    <t>Art. 18 (3) of Regulation (EU) 715/2009 on quantitative information on technical, contracted and available transfer capacity
Annex I (3, paragraph 3.3 (3)) of Regulation (EU) 715/2009 on guidelines for third-party access rules, capacity allocation mechanisms and providing information for users</t>
  </si>
  <si>
    <t>Information is available only for selected cross-border points, starting from mid-2014 in the Operational Information section of the website of JSC Ukrtransgaz</t>
  </si>
  <si>
    <t>The data are complete and available on the website of JSC Ukrtransgaz in the Operational Information section, as well as on the interactive map of the GTS of Ukraine and the GIE platform</t>
  </si>
  <si>
    <t>There are no data on demand/supply figures, there is only information on the total number of customers who created the nomination, the number of commercial nominations submitted by the customers, as well as the total number of consumers</t>
  </si>
  <si>
    <t>General information on balancing services is contained in the GTS Code (Sections XIII / XIV --- Physical / Commercial Balancing), there is no information on balancing services on the website of JSC Ukrtransgaz</t>
  </si>
  <si>
    <t>Art. 18 (6) of Regulation (EU) 715/2009 on ex-ante and ex-post supply and demand information (preliminary and follow-up information) and information on system balancing
Art. 8 (7) of Regulation (EU) 312/2014 on purchased balancing services and the corresponding costs incurred</t>
  </si>
  <si>
    <t>Online information regarding the balance status of system users, incl. data on actual and forecast gas volumes in the system for each balancing zone at twice daily intervals</t>
  </si>
  <si>
    <t>Art. 21 (2) of Regulation (EU) 715/2009 on information on the balancing status of online users online
Annex I (3, paragraph 3.4 (5)) of Regulation (EU) 715/2009 on guidelines for third-party access rules, capacity allocation mechanisms and providing information to users
EU best practice (Article 6 of the ACER Framework for Gas Transmission Systems Balancing)</t>
  </si>
  <si>
    <t>Information on planning and preventive maintenance and repair works is provided in different sections of the website of JSC Ukrtransgaz, separately for works affecting Russian gas transit, separately for other parts of the GTS</t>
  </si>
  <si>
    <t>Detailed gas quality data on internal routes only (exit points from the GTS) are available on the website of the TSO, and quality data (calories and Wobbe number) for cross-border points are available on the ENTSO-G platform on a daily basis. Pressure data are not available to the public</t>
  </si>
  <si>
    <t>Information on the values of maximum, contracted and available capacity of the main pipeline for oil and oil products transportation</t>
  </si>
  <si>
    <t>US Best Practice (IEA Database on Existing Capacities of Main Pipeline for Oil Transportation)</t>
  </si>
  <si>
    <t>Оскільки лише 20% транспортування нафти і нафтопродуктів в ЄС здійснюється за допомогою магістральних трубопроводів (оцінка ЄП станом на 2009 рік), і для інших 80% поставок існує велике різноманіття способів доставки до кінцевого споживача, на рівні ЄС немає спеціального законодаства для їх регулювання, натомість застосовуються загальні норми антимонопольного законодавства ЄС.
ПАТ "Укртранснафта" та ТОВ "Прикарпатзахідтранс"</t>
  </si>
  <si>
    <t>Only generalized aggregate information is available regarding the maximum transmission capacity of Ukraine's main oil pipelines. There is no information on contracted and available transmission capacity of the main oil and oil products pipelines on the official websites of PJSC Ukrtransnafta and LLC Prykarpatzakhidtrans</t>
  </si>
  <si>
    <t>Conditions of access to the main pipeline for customers of services in transportation of oil, oil products</t>
  </si>
  <si>
    <t>US Best Practice (US Federal Energy Regulatory Commission Regulation for Oil Pipeline Regulations to Provide Equal Access for Suppliers to Oil Pipelines)</t>
  </si>
  <si>
    <t>ПАТ "Укртранснафта" та ТОВ "Прикарпатзахідтранс"</t>
  </si>
  <si>
    <t>There is no information on access conditions to the main oil and oil products pipelines on the official websites of PJSC Ukrtransnafta and LLC Prykarpatzakhidtrans</t>
  </si>
  <si>
    <t>The mechanism of distribution of the transmission capacity of the main pipeline for transportation of oil, oil products (oil transport, oil product transport capacities) in case of its lack</t>
  </si>
  <si>
    <t>Best Practice Canada (Recommendations from the Energy Regulator - National Energy Board - to the Ministry of Natural Resources of Canada on the allocation of pipeline capacity for oil transportation)</t>
  </si>
  <si>
    <t>There are no mechanisms for distribution of limited capacity of the main oil and oil products pipelines on the official sites of PJSC Ukrtransnafta and LLC Prykarpatzakhidtrans</t>
  </si>
  <si>
    <t>The connection to the transmission system is carried out in accordance with the NEPURC Resolution No. 309 of March 14, 2018 On approval of the Transmission System Code. The website of NPC Ukrenergo contains a special section entitled "Network Access", which contains a brief description of the rules, as well as access to the One-Stop Window system, where applicants can submit filled in documents of the application pack online. The following services are also available to users: (1) Cost of connection calculator, and (2) Connection card</t>
  </si>
  <si>
    <t>Rules for connecting to distribution systems</t>
  </si>
  <si>
    <t>The connection instructions, forms of required documents, and the cost of connection calculator are available on the NEPURC website, in the Procedure for Connection to Consumer Household Electricity Networks system</t>
  </si>
  <si>
    <t>The website of NPC Ukrenergo contains detailed information on the regulatory legal framework of electricity market functioning, incl. references to codes of transmission system, electricity commercial metering, market rules, day-ahead and intraday market rules, as well as various types of standard contracts for electricity transmission</t>
  </si>
  <si>
    <t>Art. 15 (7) of Directive 2009/72/EU dispatch services and balancing
Art. 8 (6) of Regulation (EU) 714/2009 on the items which should contain network codes of transmission systems</t>
  </si>
  <si>
    <t>The balancing rules are defined in the Transmission System Code and the Market Rules, which are referenced on the website of NPC Ukrenergo. There is no separate page / section for balancing rules.</t>
  </si>
  <si>
    <t>Information on quality standards for power supply</t>
  </si>
  <si>
    <t>EU standard EN 50160 on voltage quality parameters
National standards for voltage quality in individual EU Member States</t>
  </si>
  <si>
    <t>The relevant standard of SOU NEK 03.120.4-14:2019 is available on the website of NPC Ukrenergo</t>
  </si>
  <si>
    <t>Report on the results of monitoring the quality of electricity in the system (TSO)</t>
  </si>
  <si>
    <t>CEER Benchmarking Report on the quality of electricity supply</t>
  </si>
  <si>
    <t>No relevant report is available on either the website of NPC Ukrenergo or the NEPURC, despite the requirement of the Transmission System Code and the standard SOU NEK 03.120.4-14:2019</t>
  </si>
  <si>
    <t>Information on Power Quality Indicators, Compensation Amounts and Procedure for Allocating Them (DSO</t>
  </si>
  <si>
    <t>NRA requirements at the national level in EU Member States for DSO to inform end-users about past or expected future levels of electric current quality</t>
  </si>
  <si>
    <t>Стандарти якості електропостачання визначені у Постанові НКРЕКП №375 "Про затвердження Порядку забезпечення стандартів якості електропостачання та надання компенсацій споживачам за їх недотримання".</t>
  </si>
  <si>
    <t>Information on electricity quality standards and procedures for ensuring them, as well as providing compensation for the failure to delivery them are available on the NEPURC website</t>
  </si>
  <si>
    <t>Report on the results of monitoring the quality of electricity in the system (DSO)</t>
  </si>
  <si>
    <t>Electricity supply quality monitoring reports, both by individual indicators and by individual TSOs are available on the website of the NEPURC in the format of the relevant section of the NEPURC annual report and on the energy company statistics page</t>
  </si>
  <si>
    <t>The safety, operation and planning standards used by transmission system operators</t>
  </si>
  <si>
    <t>Art. 15 (2), Annex I (5.4) to Regulation (EU) 714/2009 on safety, operation and planning standards used by transmission system operators</t>
  </si>
  <si>
    <t>There are no relevant standards</t>
  </si>
  <si>
    <t>Data on transmission capacity to be allocated</t>
  </si>
  <si>
    <t>Annex I (4.1) to Regulation (EU) 714/2009 on the allocation of available bandwidth</t>
  </si>
  <si>
    <t>There are no relevant data on the electronic platform for the auctioning for allocation of the transmission capacity of interstate power grids</t>
  </si>
  <si>
    <t>Data on network availability, access, and usage</t>
  </si>
  <si>
    <t>Annex I (5.1) of Regulation (EU) 714/2009 on data on network access, access to it and use of the network</t>
  </si>
  <si>
    <t>Description of congestion management method and general scheme of interconnection transmission capacity calculation</t>
  </si>
  <si>
    <t>Annex I (5.2, 5.3) to Regulation (EU) 714/2009 on congestion management and capacity allocation procedures</t>
  </si>
  <si>
    <t>Interconnection transmission capacity calculation scheme is available on the website of NPC Ukrenergo on the Auctions for Access to Interstate Networks, but congestion management procedures have not been adopted</t>
  </si>
  <si>
    <t>transmission capacity terms, management and application procedures, as well as a description of the proposed products, rights and responsibilities of the TSO, and the party receiving the transfer capacity</t>
  </si>
  <si>
    <t>Annex I (5.3) to Regulation (EU) 714/2009 on congestion management and capacity allocation procedures</t>
  </si>
  <si>
    <t>There is no relevant information on the websites of NPC Ukrenergo and NEPURC</t>
  </si>
  <si>
    <t>The information is available, accessible and updated regularly (on an hourly basis) on the ENTSO-E platform website in the Load section.
The website of NPC Ukrenergo provides appropriate instructions for collecting and transmitting data to the ENTSO-E transparency platform, as well as daily data on demand and availability and actual use of generating capacity</t>
  </si>
  <si>
    <t>This information is not available on the website of the ENTSO-E platform in the Outages section; only information on the availability and actual use of generating capacity and consumption electrical plants is available on the website of NPC Ukrenergo</t>
  </si>
  <si>
    <t>There is no relevant data on the ENTSO-E website in the Year-ahead Forecast Margin section</t>
  </si>
  <si>
    <t>This information is not available on the website of the ENTSO-E platform in the Expansion And Dismantling Projects, Expansion And Dismantling Projects (Report), Critical Network Elements sections
Information on the long-term prospects for the development of transmission system infrastructure and the impact of such development on the capacity of interstate crossings is available on the website of NPC Ukrenergo in the draft Transmission System Development Plan for 2020-2029.</t>
  </si>
  <si>
    <t>On the website of the ENTSO-E platform in the Forecasted Transfer Capacities section, this information is available in the Outages / Unavailability in Transmission Grid section. Information about planned and actual shutdowns is also available on the website of NPC Ukrenergo, but only in the form of scanned pdf files</t>
  </si>
  <si>
    <t>On the website of the ENTSO-E platform in the Forecasted Transfer Capacities section, this information is available in day / week / month format by individual cross-country sections</t>
  </si>
  <si>
    <t>There is no relevant data on the website of the ENTSO-E platform in the Congestion Management section</t>
  </si>
  <si>
    <t>There is no relevant data on the website of the ENTSO-E platform in the Generation / forecasts section</t>
  </si>
  <si>
    <t>There is no relevant information on the website of the ENTSO-E platform in the Unavailability of Production and Generation Units section</t>
  </si>
  <si>
    <t>There is no relevant information on the website of the  ENTSO-E platform in the Generation section. There is information on generalized actual demand on the web-site of NPC Ukrenergo, the company also provides the Hourly Balance of Capacity of the UES of Ukraine dataset to the platform</t>
  </si>
  <si>
    <t>TSO,
Balancing Market Operator</t>
  </si>
  <si>
    <t>The website of NPC Ukrenergo has two separate pages, Balancing Market and Balancing Market Results, which contain information on marginal prices in the balancing market, actual prices of imbalances and regular reports on balancing market results.
There is no relevant information on the website of the ENTSO-E platform in the Balancing section.</t>
  </si>
  <si>
    <t>Decision on the certification of the transport system operator with appropriate justification</t>
  </si>
  <si>
    <t>Art. 3 of Regulation (EU) 715/2009 on conditions for access to the natural gas transport networks</t>
  </si>
  <si>
    <t>Storage Facility Operator Compliance Program, Performance Report (Annual)</t>
  </si>
  <si>
    <t>All operators publish compliance programs and reports on their implementation. Most reports are scanned. The reports are also available on the NEPURC website</t>
  </si>
  <si>
    <t>Decision on certification of transmission system operator with appropriate justification</t>
  </si>
  <si>
    <t>Art. 3 of Regulation (EU) 714/2009 on conditions for access to the network for cross-border exchanges in electricity
Art. 10 of Directive 2009/72/EU on common rules for the internal market in electricity</t>
  </si>
  <si>
    <t>Only individual operators published compliance programs in a scanned format. The first program implementation reports are due to be published in 2020.</t>
  </si>
  <si>
    <t>Plan for the development of the transportation system for the next 10 years (including plans for the development of distribution systems, gas storage facilities, LNG plants) and report on its implementation</t>
  </si>
  <si>
    <t>Plans for the development of gas distribution systems for the next 10 years and reports on their implementation</t>
  </si>
  <si>
    <t>Art. 2 (1) and 6 (1) of Sec. IV of the Gas Distribution Systems Code approved by the NEPURC Resolution of No. 2494 of September 30, 2015</t>
  </si>
  <si>
    <t>The information is usually available, but in the form of unstructured data. In this case, individual pages with reporting information produce the message "Error 404"</t>
  </si>
  <si>
    <t>Plan for development of gas storage facilities for the next 10 years and report on its implementation</t>
  </si>
  <si>
    <t>Art. 4 (2) and 8 (1) of Sec. V of the Gas Storage Facilities Code approved by the NEPURC Resolution No. 2495 of September 30, 2015</t>
  </si>
  <si>
    <t>Plan for the development of the transmission system for the next 10 years and report on its implementation</t>
  </si>
  <si>
    <t>Art. 22 of Directive 2009/72/EU on common rules for the internal market in electricity</t>
  </si>
  <si>
    <t>Draft of the Transmission System Development Plan for 2020-2029 was submitted by the operator, but was not approved by the regulator</t>
  </si>
  <si>
    <t>Plans for the development of distribution systems for the next 5 years and reports on their implementation</t>
  </si>
  <si>
    <t>Art. 3 (4-6) of the Distribution Systems Code, approved by the NEPURC Resolution No. 310 of March 14, 2018</t>
  </si>
  <si>
    <t>The first reports on the implementation of the development plans should be published in 2020.</t>
  </si>
  <si>
    <t>Draft investment programs, comments and proposals to them, the results of their review</t>
  </si>
  <si>
    <t>Paragraphs 2.8, 2.12 of the Procedure for Development, Coordination, Approval and Execution of Investment Programs of Business Entities in the Field of Heat Supply, approved by the NEPURC Resolution No. 1059 of August 31, 2017</t>
  </si>
  <si>
    <t xml:space="preserve">Y
</t>
  </si>
  <si>
    <t xml:space="preserve">Not all distribution system operators provide information on investment program projects and the results of their discussion. In this case, the available documents are provided mainly in the scanned form
</t>
  </si>
  <si>
    <t xml:space="preserve">Licensee's investment programs and performance reports </t>
  </si>
  <si>
    <t>Art. 3 (8) and 5 (1) of the Procedure for Forming Investment Programs of Licensees for Production of Electricity and Heat Energy at Thermal Power Plants and Cogeneration Units, approved by the NEPURC Resolution No. 2585 of October 25, 2015; Art. 4 (10) and 6 (10) of the Procedure of Development, Coordination, Approval and Implementation of Investment Programs of Business Entities in the Field of Heat Supply, approved by the NEPURC Resolution No. 1059 of August 31, 2017</t>
  </si>
  <si>
    <t xml:space="preserve">Not all distribution system operators provide investment programs and reports on their implementation. In this case, the available documents are provided mainly in the scanned form
</t>
  </si>
  <si>
    <t>Plan for the development of oil and liquid fuel transportation systems for the next 10 years and report on its implementation</t>
  </si>
  <si>
    <t>EU best practice on reporting on the implementation of plans for the development of natural gas and electricity transmission systems</t>
  </si>
  <si>
    <t>Development plan for storage facilities to ensure operational availability of emergency and special reserves of oil and liquid fuels, report on its implementation</t>
  </si>
  <si>
    <t>Art. 5 (1) of Directive 2009/119/EU on setting obligations to maintain minimum stocks of oil and/or oil products, EU best practice on plans for the development of gas storage systems</t>
  </si>
  <si>
    <t>State Agency of Reserves</t>
  </si>
  <si>
    <t>Most of the methods (4 out of 6) are published on the regulator's website. Individual links do not work. It is unclear which of the following methods are valid.</t>
  </si>
  <si>
    <t>Tariffs for connection to gas transmission and gas distribution systems, transmission, distribution, access to storage facilities, LNG plants</t>
  </si>
  <si>
    <t>The tariff information is available on the website of the regulator and the TSO (http://utg.ua/utg/business-info/price-tariffs.html), but is not available for previous periods and is available in different formats</t>
  </si>
  <si>
    <t>Tariffs for connection of gas storage facilities, LNG plants and industrial consumers to the gas transmission system; for providing balancing services</t>
  </si>
  <si>
    <t>Art. 13 (3), 23 (1) of Directive 2009/73/EU on common rules for the internal natural gas market</t>
  </si>
  <si>
    <t>The information is available on the website of the TSO, but is not available for previous periods</t>
  </si>
  <si>
    <t>Total Fees for Balancing Acticities and Balancing Neutrality Fees (at least once a month)</t>
  </si>
  <si>
    <t>Art. 29 (4) of Regulation (EU) 312/2014 establishing the gas balancing network code for gas transmission systems</t>
  </si>
  <si>
    <t>The information is available only to customers of services</t>
  </si>
  <si>
    <t>On-line tools for calculating available service rates and checking available capacity</t>
  </si>
  <si>
    <t>There are no online tools for calculating tariffs, although consumers can keep track of the availability of their provider by EIS code. Static free capacity information is only available for selected cross-border points on the TSO website (http://utg.ua/utg/business-info/capacities.html) and the ENTSOG platform</t>
  </si>
  <si>
    <t>Methodology information is available on the regulator's website only as separate solutions in html format</t>
  </si>
  <si>
    <t>Tariffs for the provision of balancing services, for connection to the transmission system of new power plants and for transmission</t>
  </si>
  <si>
    <t>The regulator's website has a connection cost calculator and a connection card to determine its technical capabilities.</t>
  </si>
  <si>
    <t>Rates for connection to the system, for distribution and balancing services (if the operator is responsible)</t>
  </si>
  <si>
    <t>Art. 25 (6), 32 (1) of Directive 2009/72/EU on common rules for the internal electricity market</t>
  </si>
  <si>
    <t xml:space="preserve">The information is available and fully accessible
</t>
  </si>
  <si>
    <t>Methods of formation of tariffs for transportation of oil and oil products by main pipelines</t>
  </si>
  <si>
    <t>The procedure for the formation of tariffs for transportation of oil and oil products by main pipelines, approved by the NEPURC Resolution No. 690 of May 25, 2017</t>
  </si>
  <si>
    <t>The information is available on the regulator's website in html format</t>
  </si>
  <si>
    <t>Tariffs for transportation of oil and oil products by main pipelines (including their components)</t>
  </si>
  <si>
    <t>EU best practice (for the natural gas and electricity sectors)</t>
  </si>
  <si>
    <t>The tariff information is available on the regulator's website but is not available for previous periods and is available in html format</t>
  </si>
  <si>
    <t>The Regulator's website only has the Register of Business Entities Operating in the Energy and Public Utilities sectors regulated by the NEPURC</t>
  </si>
  <si>
    <t>License conditions for conducting business activities (by types of activity)</t>
  </si>
  <si>
    <t>Art. 2 (1.1), 17 (3), 24 of the Law of Ukraine of September 22, 2016 No. 1540-VIII On the National Commission for State Regulation in the Fields of Energy and Pupblic Utilities</t>
  </si>
  <si>
    <t>There is the NEPURC License Registry on the regulator's website</t>
  </si>
  <si>
    <t>Unified State Register of Business Entities with Licenses for the Production, Storage, Wholesale and Retail Trade in Fuel, and Sites of Production, Storage, Wholesale and Retail Licenses</t>
  </si>
  <si>
    <t>Best Practice (Regulation (EU) No 1227/2011 on Wholesale Energy Market Integrity and Transparency (REMIT))</t>
  </si>
  <si>
    <t>ст. 1 (60) Закону України від 19.12.1995 № 481/95-ВР "Про державне регулювання виробництва і обігу спирту етилового, коньячного і плодового, алкогольних напоїв, тютюнових виробів та пального"</t>
  </si>
  <si>
    <t>The information is available on the website of the State Fiscal Service of Ukraine and is updated monthly</t>
  </si>
  <si>
    <t>The license terms have not been developed as a separate document</t>
  </si>
  <si>
    <t>Register of market participants</t>
  </si>
  <si>
    <t>Art. 2 (1.2), 17 (3), 24 of the Law of Ukraine of September 22, 2016 No. 1540-VIII On the National Commission for State Regulation in the Fields of Energy and Pupblic Utilities</t>
  </si>
  <si>
    <t>Results of monitoring of the retail natural gas market by change of supplier by consumers (total number of changes of supplier, average duration of change, possibility of choosing date)</t>
  </si>
  <si>
    <t>Separate indicators are available in the NEPURC annual reports in pdf format</t>
  </si>
  <si>
    <t>Results of monitoring of the retail electricity market by change of supplier by consumers (total number of changes of supplier, average duration of change, possibility of choosing date)</t>
  </si>
  <si>
    <t>Concentration in the wholesale and retail segments of the natural gas market (Herfindahl-Hirschman Index (HHI), cumulative share of the three largest companies (CR3), number of companies with a share exceeding 5%)</t>
  </si>
  <si>
    <t>Concentration in the wholesale and retail segments of the electricity market (Herfindahl-Hirschman Index (HHI), cumulative share of the three largest companies (CR3), number of companies with a share exceeding 5%)</t>
  </si>
  <si>
    <t>Concentration in the wholesale and retail segments of the markets for motor gasoline, diesel, liquefied petroleum gas (Herfindahl-Hirschman Index (HHI), total market share of the three largest companies (CR3), number of companies with a market share of more than 5%)</t>
  </si>
  <si>
    <t>EU best practice based on ACER reporting on the results of annual monitoring of electricity and gas markets</t>
  </si>
  <si>
    <t>The information is available only in separate investigations by the Antimonopoly Committee of Ukraine concerning specific segments of the oil products market</t>
  </si>
  <si>
    <t>Concentration in the wholesale and retail segments of the steam coal market (Herfindahl-Hirschman Index (HHI), total market share of the three largest companies (CR3), number of companies with a market share of more than 5%)</t>
  </si>
  <si>
    <t>The information is available only in separate investigations by the Antimonopoly Committee of Ukraine concerning the steam coal market</t>
  </si>
  <si>
    <t>Annual report on the cost of natural gas supplied to (a) households and (b) non-domestic consumers (by groups of consumption): (i) production and supply costs; (ii) network transportation; (iii) taxes and fees; and (iv) consumption by groups</t>
  </si>
  <si>
    <t>There are no annual data. Available data refer to another reporting period of the six months, which is included in the estimate as a separate indicator.</t>
  </si>
  <si>
    <t>Half-yearly report on the cost of natural gas supplied to (a) households and (b) non-domestic consumers (broken down by consumption groups): (i) prices excluding taxes and fees; (ii) prices excluding VAT; (iii) prices including all taxes and fees</t>
  </si>
  <si>
    <t>According to the Directive, there should be three price categories (without any taxes, without VAT, with all taxes). The statistic provided does not include any tax-free category. In this regard, the assessment for exhaustiveness is reduced.</t>
  </si>
  <si>
    <t>Annual report on the cost of electricity supplied to (a) households (b) non-domestic consumers (by groups of consumption); (i) the cost of production and supply; (ii) transportation by networks; (iii) taxes and fees; and (iv) consumption by groups</t>
  </si>
  <si>
    <t>Half-yearly report on the cost of electricity supplied to (a) households and (b) non-domestic consumers (broken down by consumption groups): (i) prices excluding taxes and fees; (ii) prices excluding VAT; (iii) prices including all taxes and fees</t>
  </si>
  <si>
    <t>Methods of calculating regulated gas prices in the wholesale and retail markets under special obligations</t>
  </si>
  <si>
    <t>The information is freely available on the website of the VRU, where the legislation of Ukraine is posted, as well as on the website of the CMU.</t>
  </si>
  <si>
    <t>Methodologies for calculating regulated electricity prices in the wholesale and retail markets under special obligations and price caps</t>
  </si>
  <si>
    <t>The information is freely available on the website of the VRU, where the legislation of Ukraine is posted, as well as on the website of the CMU and the NEPURC. If the procedure for determining prices for small non-domestic consumers provides for a formula of calculation, then for household consumers it is stated: "Within the framework of imposing special duties on ensuring the availability of electricity for domestic consumers, the supply of universal energy to domestic consumers is carried out by the universal service provider at fixed prices."</t>
  </si>
  <si>
    <t>Methods for calculating regulated prices (tariffs) for heat energy produced by different types of producers</t>
  </si>
  <si>
    <t>Directive 2012/27EU of October 25, 2012 on energy efficiency (nothing about methodology or regulated prices, only about promoting cogeneration)</t>
  </si>
  <si>
    <t>Постанова НКРЕКП від 01.08.2017 № 991 "Про затвердження Методики формування, розрахунку та встановлення тарифів на електричну та (або) теплову енергію, що виробляється на теплоелектроцентралях, теплових електростанціях та когенераційних установках"</t>
  </si>
  <si>
    <t>The procedure is available on the website of the Verkhovna Rada and the NEPURC</t>
  </si>
  <si>
    <t>Actual prices for the sale of oil and gas condensate for domestic production</t>
  </si>
  <si>
    <t>Best World Practice, paragraph 252.8, Section IX, "Rent" of the Tax Code of Ukraine</t>
  </si>
  <si>
    <t>Спеціалізовані аукціони з продажу нафти й газового конеденсату внутрішнього видобутку організує Мінекоенерго, хоча інформацію про фактичні ціни має повідомляти Мінекономіки. Результати аукціонів публікує також Українська енергетична біржа (https://www.ueex.com.ua/auctions-calendar/nafta-ta-gazovij-kondensat/)</t>
  </si>
  <si>
    <t>Each month, only the average actual price without separation of crude oil and gas condensate is published in separate html files</t>
  </si>
  <si>
    <t>Stock prices for oil products</t>
  </si>
  <si>
    <t xml:space="preserve">Best world practice </t>
  </si>
  <si>
    <t>Information is provided for different types of oil products and delivery conditions without any generalization in separate html files</t>
  </si>
  <si>
    <t>Wholesale prices for steam coal</t>
  </si>
  <si>
    <t>Bidding is not liquid. The information is given only for anthracite group coal without any generalization in separate html files</t>
  </si>
  <si>
    <t>The data is displayed as interactive graphs, and can also be displayed in spreadsheets, which are, however, somewhat more complex to use and represent value only as a result a single auction. The website has an analytics section, which is accessible only to registered exchange participants.</t>
  </si>
  <si>
    <t>Prices in organized markets ("day ahead", intraday)</t>
  </si>
  <si>
    <t>Hourly information available with market selections (RDNs or VDRs), dates and shopping areas (Ukraine and Burshtyn)</t>
  </si>
  <si>
    <t>Prices in the balancing market</t>
  </si>
  <si>
    <t>Art. 37 of Directive 2009/72/EU on common rules for the internal electricity market</t>
  </si>
  <si>
    <t>The actual imbalance prices from July 2019 are available in excel tables for each month.</t>
  </si>
  <si>
    <t>Monitoring results are available for 2018 as well as for the first two quarters of 2019. According to the Resolution (see grounds), the monitoring results shall be published on the official site of the NEPURC no later than one month after the end of the monitoring period. Due to the fact that the term for the publication of data for the 3rd quarter of 2019, as of the date of monitoring, has expired and the data was not published, the assessment for the relevance of the data was lowered.</t>
  </si>
  <si>
    <t>There is no analysis of prices in the wholesale market (score for depletability is lowered). Information is provided as a slideshare presentation info (score for usability is lowered). Available from January 2019 on a monthly basis.</t>
  </si>
  <si>
    <t>Information on marginality of retail oil products market (mark-ups)</t>
  </si>
  <si>
    <t>Gas storage capacity (volume and structure), maximum gas withdrawal capacity from gas storage facilities</t>
  </si>
  <si>
    <t>The information is available on the website of the TSO, but it is presented in a form inconvenient for processing</t>
  </si>
  <si>
    <t>Generation capacity: maximum net power (volume and structure), magnitude of peak electrical load and available power generation in the grid</t>
  </si>
  <si>
    <t>The information is available on the website of the transmission system operator</t>
  </si>
  <si>
    <t>Stocks of oil and liquid fuel (volumes and structure - by territory, storage facilities, form of ownership - monthly data)</t>
  </si>
  <si>
    <t>Art. 6 (1) of Directive 2009/119/EU on setting obligations to maintain minimum stocks of oil and/or petroleum products, paragraph 3.2.2 of Annex C to Regulation (EC) No 1099/2008 on energy statistics</t>
  </si>
  <si>
    <t>Extract from the list of stocks of oil and liquid fuel, indicating the volumes and nature of emergency reserves as of the last day of the previous calendar year</t>
  </si>
  <si>
    <t>Art. 6 (2) of Directive 2009/119 EU on setting obligations to maintain minimum stocks of oil and/or petroleum products</t>
  </si>
  <si>
    <t>Report on measures to ensure and verify the availability and physical availability of emergency stocks of oil and liquid fuel</t>
  </si>
  <si>
    <t>Art. 9 (5) of Directive 2009/119/EU on setting obligations to maintain minimum stocks of oil and/or petroleum products</t>
  </si>
  <si>
    <t>Stocks of steam coal at TPPs and CHPPs</t>
  </si>
  <si>
    <t>Clause 2.2.2 of Annex C to Regulation (EU) No 1099/2008 on energy statistics</t>
  </si>
  <si>
    <t>The information is available on the website of the Ministry of Energy and Environmental Protection</t>
  </si>
  <si>
    <t>4.2. Security of supply rules</t>
  </si>
  <si>
    <t>National Action Plan (in the event of a natural gas crisis)</t>
  </si>
  <si>
    <t xml:space="preserve">Information is available and accessible in full
</t>
  </si>
  <si>
    <t>Rules for the security of gas supply</t>
  </si>
  <si>
    <t>Power System Protection Plan</t>
  </si>
  <si>
    <t>Art. 4, 5 of Directive 2005/89/EU to safeguard security of electricity supply and infrastructure investment</t>
  </si>
  <si>
    <t>Rules for the security of electricity supply</t>
  </si>
  <si>
    <t>ст. 16 Закону України від 13.04.2017 № 2019-VIII "Про ринок електричної енергії"</t>
  </si>
  <si>
    <t>Contingency plan for emergency and special reserves in the event of significant disruption of oil supply</t>
  </si>
  <si>
    <t>Annex XXVI to Chapter 1 of Title V of the EU-Ukraine Association Agreement</t>
  </si>
  <si>
    <t>п. 749.3 плану заходів, затвердженого постановою Кабінету Міністрів України від 25.10.2017 № 1106</t>
  </si>
  <si>
    <t>Rules on security of supply of heat energy</t>
  </si>
  <si>
    <t>Best practice based on the security rules for natural gas and electricity supply</t>
  </si>
  <si>
    <t>Report on the results of monitoring the security of natural gas supply</t>
  </si>
  <si>
    <t>Information is availble in doc format</t>
  </si>
  <si>
    <t>Report on assessment of conformity (adequacy) of Generation capacity</t>
  </si>
  <si>
    <t>Art. 7 of Directive 2005/89/EU to safeguard security of electricity supply and infrastructure investment</t>
  </si>
  <si>
    <t>The transmission system operator publishes only draft reports annually</t>
  </si>
  <si>
    <t>The level of equipment of buildings with the units of commercial metering of heat supply</t>
  </si>
  <si>
    <t>Directive 2012/27EU paragraph 1 part 3 clause 9</t>
  </si>
  <si>
    <t xml:space="preserve">BRIEFING NOTE OF the State Agency on Energy Efficiency and Energy Saving on the State of Equipping with Units of Commercial Metering of Public Utilities. Displays the state of equipping buildings with units of metering of heat energy, hot and drinking water for residential and non-residential buildings. There is no historical data, so the score for regularity is lowered.
</t>
  </si>
  <si>
    <t>Providing consumers of district heating with individual heat consumption meters</t>
  </si>
  <si>
    <t>Part 3 of Art. 9 of Directive 2012/27/EU (individual consumption meters)</t>
  </si>
  <si>
    <t>Ministry for Development of Communities and Territories</t>
  </si>
  <si>
    <t>Providing end consumers with individual meters of natural gas consumption</t>
  </si>
  <si>
    <t>Irregular information from Naftogaz and information from the NEPURC. The information from the NEPURC is up-to-date, but every time it replaces historical indicators without storing archives of old data.
Based on the provisions of the Gas Distribution System Code and the Gas Distribution Licensing Terms and Conditions (clause 2.5.5), information is created and stored by DSOs, but is not disseminated by them.
The consolidated annual report of the Regulator provides summarized information.</t>
  </si>
  <si>
    <t>The level of implementation of smart metering systems for natural gas consumption</t>
  </si>
  <si>
    <t>Providing end consumers with individual electricity meters</t>
  </si>
  <si>
    <t>TSO,
DSOs,
Regulator</t>
  </si>
  <si>
    <t>The level of penetration of smart electricity metering systems</t>
  </si>
  <si>
    <t>Availability and compliance with minimum requirements for the quality of electricity supply (continuity, quality, service)</t>
  </si>
  <si>
    <t>NEPURC Resolution No. 375 of June 12, 2018 On Approval of the Procedure for Ensuring Power Supply Quality Standards and Compensating Consumers for Non-Compliance
NEPURC Resolution No. 373 of June 12, 2018 On Approval of Minimum Requirements for the Quality of Service of Electricity Consumers by Call Centers
NEPURC Resolution No. 374 of June 12, 2018 On Approval of Reporting Forms for Electricity Quality Indicators and Instructions for Filling in
NEPURC Annual Report</t>
  </si>
  <si>
    <t>Availability and compliance with the minimum requirements for the quality of natural gas supply (sustainability, quality, service)</t>
  </si>
  <si>
    <t>NEPURC Resolution No. 1156 of September 21, 2017 On Approval of Minimum Standards and Requirements for the Quality of Consumer Services and Natural Gas Supply
NEPURC Annual Report</t>
  </si>
  <si>
    <t>Availability and observance of minimum requirements for quality of heat supply</t>
  </si>
  <si>
    <t>Best Practices of European Regulators</t>
  </si>
  <si>
    <t>Частково питання якості постачання теплової енергії охоплюють додатки до COMMISSION RECOMMENDATION on the content of the comprehensive assessment of the potential for efficient heating and cooling under Article 14 of Directive 2012/27/EU. Тим не менш цей індикатор розглядається виятково в контексті енергоефективності теплопостачання.</t>
  </si>
  <si>
    <t>The information and standards for the indicator are set in:
NEPURC Annual Report
CMU Resolution No. 630 of July 21, 2005 On Approval of the Rules for the Provision of District Heating, Cold and Hot Water Supply and Drainage Services and the Standard Contract for the Provision of District Heating, Cold and Hot Water Supply and Drainage Services
NEPURC Forms of Reporting: No.15-NEPURC-District Heating Supply (Annual) "Report on the Continuity of Heat Supply and Quality of Heat Energy and No. 16-NEPURC-District Heating (Quarterly) "Report on Indicators of Commercial Quality of Providing Services in Heat Supply”.
However, the NEPURC annual report lacks information on the compliance with the standards set by CMU Resolution. Only the commercial aspect of the supply is covered. The score for depletability is lowered.</t>
  </si>
  <si>
    <t>Changes in prices and tariffs for the last 5 years, forecasts of changes in prices and tariffs</t>
  </si>
  <si>
    <t>Annex VII to Directive 2012/27/EU
Best Practices of European Regulators and ACER</t>
  </si>
  <si>
    <t>The NEPURC publishes data on price dynamics in the wholesale and retail markets for 2018-2019 without the corresponding forecasts of price changes.</t>
  </si>
  <si>
    <t>Comparison of prices and tariffs in different regions of Ukraine, comparison with prices and tariffs in other countries</t>
  </si>
  <si>
    <t>Зазначена інформація, згідно з положеннями Постанови НКРЕКП № 464 від 30.03.2017 року "Про щорічне забезпечення споживачів ключовою інформацією про послуги у сферах енергетики та комунальних послуг" (http://zakon.rada.gov.ua/laws/show/v0464874-17) , надається постачальниками споживача у платжіних документах та в особистому кабінеті на сайті (або виключно в особистому кабінеті на сайті).  Перевірити виконання немає можливості, тому оцінюється інформація, яку НКРЕКП готує на допомогу для постачальників і викладає на своєму сайті (http://www.nerc.gov.ua/?id=24775)
Стаття 1 Закону України Про особливості доступу до інформації у сферах постачання електричної енергії, природного газу, теплопостачання, централізованого постачання гарячої води, централізованого питного водопостачання та водовідведення</t>
  </si>
  <si>
    <t>There is information on comparisons with other countries. No regional data.</t>
  </si>
  <si>
    <t>Commercial offers (prices and terms of delivery) of gas suppliers in a competitive retail market</t>
  </si>
  <si>
    <t>Mostly there is no archival data.</t>
  </si>
  <si>
    <t>Services (information systems) for comparing the price offers of suppliers in the retail gas market</t>
  </si>
  <si>
    <t>The peculiarity of the assessment is to use a set of criteria, which are practiced in CEER: 1) independence of the service; 2) transparency; 3) clarity and readability of information; 4) convenience; 5) inclusiveness.
Within the framework of the USAID project, Energy Online mobile application was developed jointly with the NEPURC, which allows to compare commercial offers of natural gas suppliers throughout Ukraine. The application is free.</t>
  </si>
  <si>
    <t>The archive of tariffs for the last 4 years is available on the regulator's website. No data for 2018. The prices are also published in the regular market monitoring carried out by the NEPURC without appropriate forecasts of price changes.</t>
  </si>
  <si>
    <t>The information is available on the regulator's website but does not allow archiving of previous periods. There is also no information on the difference in PRP tariffs in different regions of Ukraine</t>
  </si>
  <si>
    <t>Sometimes there is no archival data, or there is no information on non-domestic consumers.</t>
  </si>
  <si>
    <t>Services (information systems) for comparing the bids of suppliers in the retail electricity market</t>
  </si>
  <si>
    <t>The peculiarity of the assessment is to use a set of criteria, which are practiced in CEER: 1) independence of the service; 2) transparency; 3) clarity and readability of information; 4) convenience; 5) inclusiveness.
Within the framework of the USAID project, Energy Online mobile application was developed jointly with the NEPURC, which allows to compare the commercial offers of electricity suppliers throughout Ukraine. The application is free.</t>
  </si>
  <si>
    <t>Prices and tariffs, their components for all categories of consumers</t>
  </si>
  <si>
    <t>Data are available in various sections of the NEPURC site.</t>
  </si>
  <si>
    <t>Annex VII to Directive 2012/27/EU
Best Practices of European Regulators</t>
  </si>
  <si>
    <t>Data is available without appropriate price changes forecasts.</t>
  </si>
  <si>
    <t>No historical data is available</t>
  </si>
  <si>
    <t>Price offers for operators of the liquid fuel retail market</t>
  </si>
  <si>
    <t>Retail market operators</t>
  </si>
  <si>
    <t>The information is unavailable in previous periods and does not allow for price comparisons</t>
  </si>
  <si>
    <t>Services (information systems) for comparison of price offers of operators of the retail market of liquid fuel</t>
  </si>
  <si>
    <t>В Україні відсутні органи влади, що мають формувати та реалізовувати державну політику розвитку ринків рідкого палива. Тому відповідні сервіси надають лише приватні компанії на умовах передоплати</t>
  </si>
  <si>
    <t>Services are provided only by private companies on a prepayment basis</t>
  </si>
  <si>
    <t>Comparison of prices of liquid fuel in different regions of Ukraine, comparison with prices in other countries</t>
  </si>
  <si>
    <t>Information on the right of consumers to privileges for payment of housing and communal services and privileges for purchase of solid fuel and liquefied gas; the procedure for granting privileges; list of privileged categories</t>
  </si>
  <si>
    <t>PROCEDURE for granting benefits for payment of housing and communal services in a monetary form was approved by CMU Resolution No. 373 of April 17, 2019</t>
  </si>
  <si>
    <t>Information on the procedure for allocating housing subsidies
The form of the application and declaration for a subsidy and instructions on how to fill it in
Social standards for the calculation of housing subsidies
Powers of the Commission for Allocating Housing Subsidies</t>
  </si>
  <si>
    <t>PROVISION on the Procedure for Allocating Housing Subsidies approved by CMU Resolution No. 848 of October 21, 1995</t>
  </si>
  <si>
    <t>5.3.3. Energy saving</t>
  </si>
  <si>
    <t>General information and recommendations on efficient use of energy by end consumers at the level of households and small businesses</t>
  </si>
  <si>
    <t>Article 12 Directive 2012/27/EU</t>
  </si>
  <si>
    <t>General tips on energy conservation and energy efficiency are available on the website the State Agency of Energy Effieincy and Energy Saving for businesses and consumers.
There are Recommendations for Different Categories of Consumers in the National Energy Efficiency Action Plan by 2020 (measures to be taken to improve energy efficiency)
In addition, information on achievements in this area is contained in a report to the Energy Community Secretariat on the official website in English.</t>
  </si>
  <si>
    <t>Information on the benefits and conditions of participation in energy efficiency financing programs ("warm credits", Energy Efficiency Fund products, etc.)</t>
  </si>
  <si>
    <t>Article 17 Directive 2012/27/EU</t>
  </si>
  <si>
    <t>Conditions for participation in the "warm loans" are detailed on the website of the State Agency of Energy Efficiency and Energy Saving, as well as on the relevant websites of state banks participating in the program. In all cases, the information is updated and provided in a convenient format. However, information on other mechanisms is lacking</t>
  </si>
  <si>
    <t>Information on the benefits and conditions of using legal mechanisms to improve energy efficiency (energy service contracts, etc.)</t>
  </si>
  <si>
    <t>Article 17 of Directive 2012/27/EU</t>
  </si>
  <si>
    <t>Detailed information on the conditions for organizing ESCO projects, lists of potential facilities and contractors can be found on the  website of the State Agency of Energy Effeciency and Energy Saving. The relevant information is also contained within the Prozorro portal, where such agreements may be concluded.
In addition, information on achievements in this area is contained in a report to the Energy Community Secretariat on the official website in English.</t>
  </si>
  <si>
    <t>Information on the benefits and conditions of participation in energy audit programs and the implementation of energy management</t>
  </si>
  <si>
    <t>A very limited amount of information is available on the website of the State Agency of Energy Efficiency and Energy Saving, data are not updated and generally do not highlight the benefits of using such mechanisms.
The State Agency of Energy Efficiency and Energy Saving regularly conducts information seminars and promotes energy management, but these events are organized exclusively for target organizations (such as local state administrations, ministries or self-government bodies), and relevant information is not disseminated to participants.
In addition, information on achievements in this area is contained in the report to the Energy Community Secretariat on the official website in English.</t>
  </si>
  <si>
    <t>6.1.1. Financial reporting (annual, quarterly), in particular consolidated</t>
  </si>
  <si>
    <t>Annual financial statements</t>
  </si>
  <si>
    <t>Most of the companies in the sample publish annual financial statements, the biggest problems are the low availability of published reports (scanned pdf files), the lack of reporting for the previous periods and the lack of separate reporting for companies that are part of holding companies</t>
  </si>
  <si>
    <t>Semi-annual/quarterly financial statements</t>
  </si>
  <si>
    <t>Art. 5 of Directive 2004/109/EC on the disclosure of semi-annual financial statements (for listed companies)</t>
  </si>
  <si>
    <t>З 2013 року оприлюднення квартальної фінансової звітності для компаній в ЄС, акції яких не котируються на біржі не є обов'язковим, тому підстава щодо оприлюднення квартальної фінансової звітності грунтується на вимозі українського законодавства (с. 13 Закону України "Про бухгалтерський облік та фінансову звітність в Україні")</t>
  </si>
  <si>
    <t>Most companies have stopped publishing their quarterly financial statements after the second half of 2017. The low level of usage of quarterly financial statements (scanned documents in pdf format)</t>
  </si>
  <si>
    <t>Consolidated financial statements (if consolidation is required)</t>
  </si>
  <si>
    <t>Chapter 6, Art. 21-29a of Directive 2013/34/EU on general requirements for consolidated financial and other statements</t>
  </si>
  <si>
    <t>All the companies in the sample published the consolidated financial statements (which have subsidiaries), however, except for NPC Naftogaz, all the reports are not applicable (scanned documents in pdf format).</t>
  </si>
  <si>
    <t>Almost all of the companies in the sample (except for PrJSC Pryrodni Resursy) published audit reports on financial statements, the problematic areas being the lack of recent up-to-date reports and the low level of usage of the vast majority of reports (scanned pdf documents).</t>
  </si>
  <si>
    <t>Notes to financial statements</t>
  </si>
  <si>
    <t>Chapter 4, Art. 15-18 of Directive 2013/34/EU on notes to financial statements</t>
  </si>
  <si>
    <t>Notes are an integrated part of the annual and quarterly financial statements and, accordingly, most of them have low level of usage.</t>
  </si>
  <si>
    <t>Management Report</t>
  </si>
  <si>
    <t>Chapter 5, Art. 19-20 of Directive 2013/34/EU on the requirements for a management report</t>
  </si>
  <si>
    <t>The management report is a relatively new document and is therefore not yet widely distributed to the companies in the sample. The best management reports were published by NPC Naftogaz of Ukraine, NNEGC Energoatom, Ukrhydroenergo and Poltava Gas and Oil Company.</t>
  </si>
  <si>
    <t>Environmental impact information</t>
  </si>
  <si>
    <t>Art. 19a, 29a of Directive 2013/34/EU on requirements for the disclosure of non-financial information, including environmental issues
GRI Standards (301-308)</t>
  </si>
  <si>
    <t>Policies and environmental impact assessments are an integrated part of management reports, and therefore the companies that have published such reports and companies that have detailed environmental policies and individual environmental impact assessments have the highest ratings.</t>
  </si>
  <si>
    <t>Information on engagement with employees and local communities</t>
  </si>
  <si>
    <t>Art. 19a, 29a of Directive 2013/34/EU on requirements for the disclosure of non-financial information, including issues of engagement with employees and local communities
GRI Standards (401, 402, 411, 413)</t>
  </si>
  <si>
    <t>Websites of the most companies in the sample have sections  that contain information and internal documents on standards of engagement with employees and cooperation with local communities; but highest ratings were received by the companies publishing the detailed internal policies on this issue and/or integrated them to the management report. Overall, only 4 companies disclose this information in accordance with best practices (UN development goals, GRI standards, etc.).</t>
  </si>
  <si>
    <t>Information on the protection of human rights</t>
  </si>
  <si>
    <t>Art. 19a, 29a of Directive 2013/34/EU on requirements for the disclosure of non-financial information, including the protection of human rights
GRI Standards (408, 409, 412)</t>
  </si>
  <si>
    <t>Creating and disclosing information about the availability of corporate standards in the field of human rights protection is not yet common practice for sampled companies. Best practices are demonstrated by the companies that have published modern management reports</t>
  </si>
  <si>
    <t>Information on counteracting corruption</t>
  </si>
  <si>
    <t>Art. 19a, 29a of Directive 2013/34/EU on requirements for the disclosure of non-financial information, including the fight against corruption
GRI Standards (205, 206)</t>
  </si>
  <si>
    <t>Information on anti-corruption practices and standards/channels has been made public by almost all companies in the sample. The main complaints are the incomplete completeness of this information, as these are often formal documents with low level of usability and/or fairly general information in the form of html pages</t>
  </si>
  <si>
    <t>Diversity policy information for administrative, management and supervisory bodies (in aspects such as age, gender or education and professional experience)</t>
  </si>
  <si>
    <t>Art. 19a of Directive 2013/34/EU on requirements for the disclosure of non-financial information, including diversity policy issues
GRI Standards (405, 406)</t>
  </si>
  <si>
    <t>Diversity policy information is hardly used by Ukrainian companies, except when management reports have been prepared in compliance with the best of world standards.</t>
  </si>
  <si>
    <t>Disclosure of business model of enterprise</t>
  </si>
  <si>
    <t>Art. 19a, 29a of Directive 2013/34/EU on requirements for the disclosure of non-financial information, including the protection of human rights
GRI Standards (102)</t>
  </si>
  <si>
    <t>The business model is revealed by almost all companies in the sample, or as general information in the sections of the websites that describe the business of the company, or in the relevant sections of the annual financial statements, or in the annual reports/management reports. The weakest points are the general nature of such information and its insufficient usability (html format)</t>
  </si>
  <si>
    <t>Disclosure of policies on non-financial issues and the results of their implementation</t>
  </si>
  <si>
    <t>Art. 19a, 29a of Directive 2013/34/EU on requirements for the disclosure of non-financial information, including the protection of human rights
GRI Standards (102, 103)</t>
  </si>
  <si>
    <t>Detailed policies on non-financial issues and relevant risk assessment are hardly developed or made public, as they are a relatively new reporting practice for Ukrainian companies, with few exceptions</t>
  </si>
  <si>
    <t>Disclosure of risks on non-financial issues</t>
  </si>
  <si>
    <t>Disclosure of non-financial key performance indicators</t>
  </si>
  <si>
    <t>Key non-financial performance indicators are typically part of the non-financial parts of corporate governance reports and are therefore almost absent from companies of the sample</t>
  </si>
  <si>
    <t>Publication of information about significant non-core assets</t>
  </si>
  <si>
    <t>IFRS 5 — Non-current Assets Held for Sale and Discontinued Operations</t>
  </si>
  <si>
    <t>Only a single detailed mention of policies and information about significant non-core assets is found in the reporting of sampled companies</t>
  </si>
  <si>
    <t>Publication of information on the payment of taxes by business entities and types of taxes</t>
  </si>
  <si>
    <t>Typically, companies publish only aggregated tax rates that are part of their annual financial statements. Individual web pages or tax reports, by type (except reporting to the EITI), published individually or as part of corporate annual reports, are less likely to be found. On the whole, such information is also rather irregular.</t>
  </si>
  <si>
    <t>Disclosure  of reporting on quasi-fiscal transactions and government aid by enterprises</t>
  </si>
  <si>
    <t>With the exception of NPC Naftogaz of Ukraine, such data are not identified and disclosed by the companies in the sample</t>
  </si>
  <si>
    <t>Submission of information in accordance with the Extractive Industries Transparency Initiative (EITI) standard for each project (license) and entity</t>
  </si>
  <si>
    <t>EITI Standard, paragraph 4.7</t>
  </si>
  <si>
    <t>Закон від 16 червня 2015 року № 521-VIII "Про внесення змін до деяких законодавчих актів України щодо забезпечення прозорості у видобувних галузях"
Закон "Про забезпечення прозорості у видобувних галузях"</t>
  </si>
  <si>
    <t>Almost all the companies in the sample provided information (except for ALC Bilozerska Mine) submitted information for the preparation of EITI initiative reports. The reason for the underestimation is the lack of the latest EITI report for 2017.</t>
  </si>
  <si>
    <t>Submission of reports on payments to the government</t>
  </si>
  <si>
    <t>Basically, the full set of data on payments to the state were submitted by companies in the sample to the EITI, separate reports are not published (with the exception of the parent company of JV Poltava Petroleum Company JKX Oil &amp; Gas Plc). The reason for the underestimation is the lack of the latest EITI report for 2017.</t>
  </si>
  <si>
    <t>6.3.1. Information on beneficiaries and corporate governance</t>
  </si>
  <si>
    <t>Publication of information about final beneficiaries</t>
  </si>
  <si>
    <t>With the exception of state-owned companies (where the ultimate beneficiary is designated by law) and DTEK Holding, all other companies do not disclose information about the final beneficiaries</t>
  </si>
  <si>
    <t>Publication of information on the membership of top management</t>
  </si>
  <si>
    <t>OECD Corporate Governance Principles, Section V, paragraph 5</t>
  </si>
  <si>
    <t>As a rule, this information is published in the relevant sections of the companies' websites and is quite general. The detailed membership of the top management is reported in detail by the companies that prepare annual corporate reports.</t>
  </si>
  <si>
    <t>Publication of documents regulating corporate governance relations</t>
  </si>
  <si>
    <t>OECD Corporate Governance Principles, Section V, paragraph 9</t>
  </si>
  <si>
    <t>The state-owned companies are the leaders in publishing the documents governing corporate governance relations. However, even these documents have relatively low usability (scanned PDF documents).</t>
  </si>
  <si>
    <t>6.3.2. Requirements for issuers of securities traded on the stock exchange</t>
  </si>
  <si>
    <t>Publication of annual and semi-annual financial statements</t>
  </si>
  <si>
    <t>Chapter 2 of Directive 2004/109/EC on the disclosure of annual and semiannual periodic information (for listed companies)
FCA's Disclosure Guidance, Transparency Rules and
Corporate Governance Rules</t>
  </si>
  <si>
    <t>National Securities and Stock Market Commission / Companies (sample)</t>
  </si>
  <si>
    <t>Рішення Національної комісія з цінних паперів та фондового ринку "Про затвердження Положення про розкриття інформації емітентами цінних паперів" № 2826 від 03.12.2012</t>
  </si>
  <si>
    <t>All sampled companies prepare and submit annual financial statements to the Stock Market Infrastructure Development Agency of Ukraine (SMIDAU) upon request of the National Securities and Stock Market Commission. However, not all companies duplicate the submission of annual reports on their own websites (and access to the SMIDAU requires authorization), reporting is often irregular, and the reports themselves are difficult to use (in unstructured html pages).</t>
  </si>
  <si>
    <t>Publication of the provisions for each branch and every representative office of the company</t>
  </si>
  <si>
    <t>Chapter 2 of Directive 2004/109/EC on the disclosure of annual and semiannual periodic information (for listed companies)
FCA’s Disclosure Guidance, Transparency Rules and
Corporate Governance Rules</t>
  </si>
  <si>
    <t>Рішення Національної комісія з цінних паперів та фондового ринку "Про затвердження Положення про розкриття інформації емітентами цінних паперів" № 2826 від 03.12.2013</t>
  </si>
  <si>
    <t>Quite a small proportion of the companies in the sample (typically state corporations and DTEK holding companies) publish separate provisions for each affiliate or company representation as separate documents. Published documents have low usability (scanned pdf documents)</t>
  </si>
  <si>
    <t>Publication of the minutes of the general meeting of the company</t>
  </si>
  <si>
    <t>With the exception of state corporations, DTEK holding companies and PJSC Pokrovske Mine Company, the minutes of the general meeting held are not published by the sampled companies</t>
  </si>
  <si>
    <t>Publication of the findings of the audit committee (auditor) and the auditor of the company</t>
  </si>
  <si>
    <t>Publication of audit committee findings on separate pages / sections of companies' websites in the sample is a rather rare practice. This is partly due to the fact that there are no audit committees for most state-owned joint stock companies</t>
  </si>
  <si>
    <t>Publication of prospectus(es) (changes to prospectus(es)) of securities issue (information on issuance of mortgage certificates - for issuers of mortgage certificates) (in case of public placement of securities), and certificate of state registration of issue of shares and other securities</t>
  </si>
  <si>
    <t>The prospectuses for the issue of securities and the certificate on the registration of shares and other securities have so far been recorded as isolated cases. The published documents have zero usability (scanned documents in pdf format)</t>
  </si>
  <si>
    <t>Publication of the list of affiliates of the company indicating the number, type and/or class of shares owned by them</t>
  </si>
  <si>
    <t>With the exception of several state and DTEK holding companies, such information was not disclosed by the sampled companies.</t>
  </si>
  <si>
    <t>Publication of notifications about holding a general meeting of a joint stock company together with draft decisions on each of the issues included in the draft agenda of the general meeting</t>
  </si>
  <si>
    <t>As a whole, companies in the sample publish notifications about holding a meeting of a joint-stock company. However, the assessment is underestimated due to the statutory optinality of holding general meetings for state-owned companies with only one shareholder, as well as the absence of the latest up-to-date notifications and the low usability of existing ones (scanned documents in pdf format)</t>
  </si>
  <si>
    <t>Report on the results of monitoring the consideration of the provisions of the Energy Strategy of Ukraine in the activity of entities of the energy sector</t>
  </si>
  <si>
    <t>Energy Strategy of Ukraine</t>
  </si>
  <si>
    <t>The report does not provide information on the timely fulfillment of the action plan, the achievement of quantitative target indicators.</t>
  </si>
  <si>
    <t>Report on the implementation of the Association Agreement with the European Union</t>
  </si>
  <si>
    <t xml:space="preserve">EU-Ukraine Association Agreement </t>
  </si>
  <si>
    <t>The data are available in full</t>
  </si>
  <si>
    <t xml:space="preserve">Resolution adopted by the General Assembly on 25 September 2015 No 70/1. Transforming our world: the 2030 Agenda for Sustainable Development  (para 78-79)
</t>
  </si>
  <si>
    <r>
      <rPr>
        <sz val="10"/>
        <color rgb="FF000000"/>
        <rFont val="Arial"/>
      </rPr>
      <t xml:space="preserve">The National </t>
    </r>
    <r>
      <rPr>
        <i/>
        <sz val="10"/>
        <color rgb="FF000000"/>
        <rFont val="Arial"/>
      </rPr>
      <t>Sustainable Development Goals: Ukraine</t>
    </r>
    <r>
      <rPr>
        <sz val="10"/>
        <color rgb="FF000000"/>
        <rFont val="Arial"/>
      </rPr>
      <t xml:space="preserve"> Report does not contain clear data on the comparison of the current status of the indicators and their targets.
There is no monitoring report for 2018.</t>
    </r>
  </si>
  <si>
    <t>7.2.1. Policy</t>
  </si>
  <si>
    <t>According to Art. 24 of the Directive, the National Action Plan is prepared every 3 years. Ukraine's current action plan was adopted in 2015, but there was no updated plan in 2018. Accordingly, the rating was downgraded.
The National Energy Efficiency Plan for the period up to 2020, approved by the CMU Order No. 1228 of November 25, 2015, is in force in Ukraine. 1228. According to the document, the national interim target is set at 5% for 2017 and the national indicative target at 9% for 2020.
The Energy Strategy of Ukraine provides for intermediate and final indicators of energy efficiency improvement up to 2020, 2025, 2030 and 2035, expressed as a decrease in energy intensity of GDP, total pripary energy supply in t o.e./th. $ GDP (PPP).</t>
  </si>
  <si>
    <t>Centralized database on Sustainable Energy Action Plans (SEAPs)</t>
  </si>
  <si>
    <t>Covenant of Mayors (good practice)</t>
  </si>
  <si>
    <t>The full database of such SEAPs is available on the official portal of the Covenant of Mayors. The website is designed and maintained by the Offices of the UM with the political support of the European Commission's Directorate-General for Development and Cooperation DG DEVCO.</t>
  </si>
  <si>
    <t>Results of the implementation of the National Energy Efficiency Action Plan and the National Energy Efficiency Target</t>
  </si>
  <si>
    <t>According to the Directive, a report has been submitted every year since 2017. There is no corresponding report on the website of the  State Agency of Energy Efficiency and Energy Saving. on the Energy Community website, there are two reports, both of which are published in 2018.</t>
  </si>
  <si>
    <t>Information on the results of the implementation of energy efficiency policy measures (energy efficiency obligation schemes)</t>
  </si>
  <si>
    <t>Directive 2012/27/EU, Art. 7 (Energy efficiency obligation schemes’)</t>
  </si>
  <si>
    <t>Відповідно до Директиви раз на рік держави-члени оприлюднюють дані про економію енергії, досягнуту кожною зобов’язаною стороною або кожною підкатегорією зобов’язаної сторони, а також про сумарну економію за діючою схемою зобов'язань з енергоефективності (або це можуть бути політичні заходи). Тим не менш в Україні політичні заходи підвищення енергоефективності наразі не передбачені законодавством. "</t>
  </si>
  <si>
    <t>No energy efficiency policy is provided for. Information on their implementation is not collected accordingly</t>
  </si>
  <si>
    <t>SEAPs implementation</t>
  </si>
  <si>
    <t>Signatories to the Covenant of Mayors undertake to prepare and submit, at least every two years, monitoring reports on the implementation of SEAPs. The database of such SEAPs is on the official portal of the Covenant of Mayors</t>
  </si>
  <si>
    <t>Strategy for attracting financial resources to improve energy efficiency and the actual amount of funds allocated for such purposes</t>
  </si>
  <si>
    <t>Directive 2012/27/EU, Art. 4</t>
  </si>
  <si>
    <t xml:space="preserve">Держави-члени приймають довгострокову стратегію залучення інвестицій у ремонт національного фонду житлових і комерційних будівель, як державних, так і приватних. 
Стратегія оновлюватиметься кожні три роки та подаватиметься Комісії в рамках Національних планів дій з енергоефективності. </t>
  </si>
  <si>
    <t>CMU Resolution No. 243 of March 1, 2010 On approval of the State Targeted Economic Program for Energy Efficiency .... ("warm loans") and the LU On the Energy Efficiency Fund No. 2095 of June 8, 2017 are the basic RLAs in the field as of 2018. The exact amounts attracted or allocated to these programs are determined by the laws on the State Budget and amendments thereto. Searching for data is similar to finding other data in the laws on SB.
In addition, information on achievements in this area is contained in a report to the Energy Community Secretariat on an official website in English.
Since an energy efficiency strategy that has not been updated to the requirements of European law is the key document that should reflect financing under the Directive, the rating for up-to-date and regularity has been lowered.</t>
  </si>
  <si>
    <t>The level of penetration of the marking of energy consumption classes by energy-consuming equipment</t>
  </si>
  <si>
    <t>Directive 2010/30/EU</t>
  </si>
  <si>
    <t>Ч. 3 ст. 3 Директиви - кожні чотири роки надавати звіт з детальним описом своєї діяльності з виконання і рівня виконання Директиви</t>
  </si>
  <si>
    <t xml:space="preserve">Inventory description of the heated and/or cooled buildings of the central government with a total usable area of more than 250 m2 (the floor space in m2 and the energy efficiency of each building or relevant energy consumption data.
</t>
  </si>
  <si>
    <t>Directive 2012/27/EU, Art. 5(5)</t>
  </si>
  <si>
    <t>7.3.1. Policy</t>
  </si>
  <si>
    <t>National Low Carbon Development Strategy and Ukraine's Nationally Defined Contribution to the Paris Agreement</t>
  </si>
  <si>
    <t>Intended Nationally-Determined Contribution (INDC) of Ukraine
to a New Global Climate Agreement
Ukraine's Low Carbon Development Strategy until 2050</t>
  </si>
  <si>
    <t>National strategy papers on emission reductions from large combustion plants</t>
  </si>
  <si>
    <t>Directive 2001/80/EU (Articles 3, 4)</t>
  </si>
  <si>
    <t xml:space="preserve">
On approval of the 2018 action plan for the implementation of the National Emission Reduction Plan for Large Combustion Plants</t>
  </si>
  <si>
    <t>Environmental Impact Assessment (EIA) reports and information on EIA process (including transboundary impact)</t>
  </si>
  <si>
    <t>Art. 6 of Directive 2011/92/EU, the Espoo Convention
Art. 4 of the LU On Environmental Impact Assessment of May 23, 2017 No. 2059-VIII</t>
  </si>
  <si>
    <t>Unified AIS registry</t>
  </si>
  <si>
    <t>Strategic Environmental Assessment (SEA) reports and SEA process information (including transboundary impact)</t>
  </si>
  <si>
    <t>Directive 2001/42/EU
Art. 12, 26 of the LU On Strategic Environmental Assessment of March 20, 2018 No. 2354-VIII</t>
  </si>
  <si>
    <t>The website has published reports about the publication of the report, in an inconvenient format.</t>
  </si>
  <si>
    <t>Information on progress in the implementation of the National Strategy for Low Carbon Development and Ukraine's nationally defined contribution to the Paris Agreement</t>
  </si>
  <si>
    <t>Ukraine's report on the UN website. The Ukrainian language version was not found.</t>
  </si>
  <si>
    <t>Information on progress towards planned emission reduction targets for large combustion plants</t>
  </si>
  <si>
    <t>Directive 2001/80/EU (Article 15)</t>
  </si>
  <si>
    <t>National inventory of anthropogenic emissions</t>
  </si>
  <si>
    <t>Actual data on pollutant and greenhouse gas emissions into the atmosphere</t>
  </si>
  <si>
    <t>ЗУ Про охорону атмосферного повітря (Розділ VI Державний облік та моніторинг у галузі охорони атмосферного повітря) ПКМУ № 1655 від 13.12.2001, що затверджує Порядок ведення державного обліку в галузі охорони атмосферного повітря</t>
  </si>
  <si>
    <t>The data are available on the State Statistics Service's website</t>
  </si>
  <si>
    <t>7.4.1. Policy</t>
  </si>
  <si>
    <t>Information on the National Renewable Energy Action Plan and the RES national target</t>
  </si>
  <si>
    <t>RES Action Plan
The ESU indicators up to 2035 provide for an action plan for the implementation of the first phase by 2020</t>
  </si>
  <si>
    <t>List and characteristics of state aid schemes for increasing RES installed capacity for all interested parties</t>
  </si>
  <si>
    <t>Directive 2009/28/EU (Article 14)</t>
  </si>
  <si>
    <t>A limited amount of materials is available on the website of the State Agency of Energy Efficiency and Energy Saving</t>
  </si>
  <si>
    <t>Information on the results of the implementation of the National Renewable Energy Action Plan and the RES national target</t>
  </si>
  <si>
    <t>The National RES Action Plan 2020 requires the authorities responsible for implementing the action plan to submit information on the progress of its implementation to the State Agency of Energy Efficiency and Energy Saving  every six months before the 20th of each month following the reporting period, but this information is not public.
However, data on the achievement of such objectives are presented in the national reports of Ukraine to the Energy Community Secretariat, which are submitted every two years.</t>
  </si>
  <si>
    <t>8.  Public authorities</t>
  </si>
  <si>
    <t>Passports of budget programs</t>
  </si>
  <si>
    <t>OECD Good Practices for Performance Budgeting (2019)
IMF Guidelines for Public Expenditure Management (1999)</t>
  </si>
  <si>
    <t>Passports of budget programs are available and accessible to all public authorities in the sample, but are of little use (scanned documents in pdf format)</t>
  </si>
  <si>
    <t>Budget passports implementation reports are available and acccessible to all public authorities in the sample, but are of little use (scanned documents in pdf format)</t>
  </si>
  <si>
    <t>Reports on budget funds allocation and use by relevant managing authority</t>
  </si>
  <si>
    <t>Ст. 28 (5) Бюджетного Кодексу України
Наказ Міністерства фінансів України "Про затвердження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Наказ Міністерства фінансів України "Про затвердження Вимог та форм публічного представлення головними розпорядниками коштів державного бюджету інформації про бюджет"</t>
  </si>
  <si>
    <t>Only the Ministry of Energy and Environmental Protection and the NEPURC provide the most up-to-date and complete reports on the use of budget funds;</t>
  </si>
  <si>
    <t>Reports on results of the independent financial audit of the implementation of budget programs</t>
  </si>
  <si>
    <t>There are only a few outdated reports on the Ministry of Energy and Environmental Protection and the AMCU on the website of the State Audit Service of Ukraine, that are not applicable (scanned documents in pdf format)</t>
  </si>
  <si>
    <t>Publication of the register of state aid recipients (with state aid volumes)</t>
  </si>
  <si>
    <t>Art. 18 (с) EnC Treaty
Art. 262-264, 267 EU-Ukraine Association Agreement
Article 9 (1), 11, Annex III to Regulation (EU) 651/2014 on requirements for the publication of information on recipients of state aid</t>
  </si>
  <si>
    <r>
      <rPr>
        <sz val="10"/>
        <color theme="1"/>
        <rFont val="Arial"/>
      </rPr>
      <t xml:space="preserve">The register is placed on a separate special AMCU </t>
    </r>
    <r>
      <rPr>
        <i/>
        <sz val="10"/>
        <color theme="1"/>
        <rFont val="Arial"/>
      </rPr>
      <t xml:space="preserve">State Aid </t>
    </r>
    <r>
      <rPr>
        <sz val="10"/>
        <color theme="1"/>
        <rFont val="Arial"/>
      </rPr>
      <t>web portal, and the AMCU also places the corresponding registry on the government portal of open data. However, state aid to energy companies is only presented in aggregate form.</t>
    </r>
  </si>
  <si>
    <t>Publication of the register of state aid decisions</t>
  </si>
  <si>
    <t>The register is placed on a separate special AMCU State Aid web portal, however, the decisions are given without the necessary level of detail.</t>
  </si>
  <si>
    <t>Publication of the annual report on state aid</t>
  </si>
  <si>
    <t>There is no information by individual energy sector companies showing state aid amounts</t>
  </si>
  <si>
    <t xml:space="preserve">8.1.3. Quasi-fiscal operations </t>
  </si>
  <si>
    <t>Publication of aggregate information on quasi-fiscal operations of enterprises</t>
  </si>
  <si>
    <t>subparagraph 3.1.2 (194) of IMF Manual on Fiscal Transparency (2007)</t>
  </si>
  <si>
    <t>Розпорядження Кабінету Міністрів України "Про затвердження переліку квазіфіскальних операцій і органів влади (управління), відповідальних за проведення оцінки можливого впливу таких операцій на показники бюджету" від 1 серпня 2012 р. № 692-р
Постанова Кабінету Міністрів України від 11 січня 2018 р. № 7 "Про затвердження Методики оцінювання фіскальних ризиків, пов'язаних з діяльністю суб'єктів господарювання державного сектору економіки"</t>
  </si>
  <si>
    <t>The Ministry of Finance's website has a list of business entities with which the greatest fiscal risks may be associated, and the corresponding regular report "Information on Fiscal Risks and Their Impact on State Budget Indicators ..." but analyzes only the provision of an additional state aid to cover the loss-making activities of economic entities in aggregate form and by individual operations</t>
  </si>
  <si>
    <t>8.2.1. Decision-making and implementation processes</t>
  </si>
  <si>
    <t>Draft regulatory acts and supporting documentation (justification for adoption, impact analysis), comments and proposals from individuals and legal entities, results of their consideration</t>
  </si>
  <si>
    <t>Drafts regulatory acts are published in separate sections of websites by all public authorities in the sample, but almost all documents are of little use (scanned documents in pdf format) and accompanying documents of each draft do not contain a description of proposals from individuals and legal entities and substantiated position of public authority regarding their consideration/non-consideration (with a few exceptions)</t>
  </si>
  <si>
    <t>Content and results of open discussions on draft regulatory acts</t>
  </si>
  <si>
    <t>Unless isolated instances on the part of the NEPURC, minutes (other records) of open discussions on draft regulatory acts are not made public.</t>
  </si>
  <si>
    <t>The adopted regulatory acts are promulgated by all public authorities in the sample, the problem is their low usability (scanned documents in pdf format) and in the case of the Ministry of Energy and Environmental Protection - the availability of only lists of document names without the documents themselves</t>
  </si>
  <si>
    <t>OECD Reccomendations of the Council on Regulatory Policy and Governance (2012)
EC Better regulation guidelines
Better Regulation / Law Making Initiatie (Guidelines on impact assessment: ex-post monitoring and evaluation; Guidelines on monitoring; Guidelines on evaluation (including fitness checks)</t>
  </si>
  <si>
    <t>Performance monitoring is available only on the websites of the Ministry of Energy and Environmental Protection and the AMCU, and even the documents posted are either irrelevant or incomplete (the assessment of the results of the implementation of the regulatory act and the degree of achievement of the defined goals is presented in general phrases without detail)</t>
  </si>
  <si>
    <t>8.2.2. Transparency of formation of governing bodies</t>
  </si>
  <si>
    <t>Publication of a set of clear requirements for candidates for management positions and procedures for their appointment</t>
  </si>
  <si>
    <t>OECD Public employment and management
OECD Principles of Public Administration: A Framework for ENP Countries</t>
  </si>
  <si>
    <t>Information is available, accessible, up-to-date, usable and comprehensive for all government bodies in the sample</t>
  </si>
  <si>
    <t>Openness and accessibility to the public of the process of selecting candidates for executive positions by an independent selection committee (video broadcasts, open meeting minutes or transcripts) if the appointment is not political.</t>
  </si>
  <si>
    <t>Any information concerning the registration of the competitive selection process for candidates for senior positions (if the position is not political) is not publicly available on the websites of the public authorities involved in the selection.</t>
  </si>
  <si>
    <t>Publication of the results of the decisions of the selection board with their justification in case the appointment is not political</t>
  </si>
  <si>
    <t>The results of the decisions of the selection boards indicating the information on the winners of the contest and the number of points they have obtained are available and accessable, but only in the format of html pages on the websites of the public bodies in the sample.</t>
  </si>
  <si>
    <t>8.2.3. Open data</t>
  </si>
  <si>
    <t>Global Open Data Index assessment</t>
  </si>
  <si>
    <t>Principles International Open Data Charter</t>
  </si>
  <si>
    <t xml:space="preserve">Закон №2939-VI "Про доступ до публічної інформації"
Постанова КМУ від 21 жовтня 2015 р. №835 "Про затвердження Положення про набори даних, які підлягають оприлюдненню у формі відкритих даних"
Принципи Міжнародної хартії відкритих даних (розпорядження КМУ від 22 вересня 2016 р. № 686-р)
Останнє наявне значення рейтингу в Global Open Data Index (2017) по Україні було переведене зі 100-бальної шкали до 4-бальної </t>
  </si>
  <si>
    <t>The most problematic parts of the Global Open Data Index (2017), for which Ukraine received low rating, were the sets of information on administrative and territorial structure, mapping data, land cadastre data, detailed weather forecasts, as well as data on water and air quality, budget expenditures and other</t>
  </si>
  <si>
    <t>Open Data Barometer assessment</t>
  </si>
  <si>
    <t>Principles of International Open Data Charter</t>
  </si>
  <si>
    <t xml:space="preserve">Закон №2939-VI "Про доступ до публічної інформації"
Постанова КМУ від 21 жовтня 2015 р. №835 "Про затвердження Положення про набори даних, які підлягають оприлюдненню у формі відкритих даних"
Принципи Міжнародної хартії відкритих даних (розпорядження КМУ від 22 вересня 2016 р. № 686-р)
Останнє наявне значення рейтингу в Open Data Barometer (2017) по Україні було переведене зі 100-бальної шкали до 4-бальної </t>
  </si>
  <si>
    <t>The most problematic parts of the Open Data Barometer (2017), for which Ukraine received low rating, were land cadastre data, environmental statistics, health and education sectors, as well as detailed information on budget expenditures</t>
  </si>
  <si>
    <t>Score (max=100)</t>
  </si>
  <si>
    <t>Characteristic</t>
  </si>
  <si>
    <t>С-</t>
  </si>
  <si>
    <t>average transparency</t>
  </si>
  <si>
    <t>good transparency</t>
  </si>
  <si>
    <t>unacceptable transparency</t>
  </si>
  <si>
    <t>insufficient transparency</t>
  </si>
  <si>
    <t>В+</t>
  </si>
  <si>
    <t>С</t>
  </si>
  <si>
    <t>Weighting</t>
  </si>
  <si>
    <t>vs 2018 Index</t>
  </si>
  <si>
    <t>+8</t>
  </si>
  <si>
    <t>+3</t>
  </si>
  <si>
    <t>+11</t>
  </si>
  <si>
    <t>+6</t>
  </si>
  <si>
    <t>+5</t>
  </si>
  <si>
    <t>+14</t>
  </si>
  <si>
    <t>Integral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</si>
</sst>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0.0"/>
  </numFmts>
  <fonts count="173">
    <font>
      <sz val="10"/>
      <color rgb="FF000000"/>
      <name val="Arial"/>
      <scheme val="minor"/>
    </font>
    <font>
      <b/>
      <sz val="14"/>
      <color rgb="FF000000"/>
      <name val="Arial"/>
    </font>
    <font>
      <sz val="10"/>
      <name val="Arial"/>
    </font>
    <font>
      <sz val="10"/>
      <color theme="1"/>
      <name val="Arial"/>
    </font>
    <font>
      <sz val="10"/>
      <color rgb="FF000000"/>
      <name val="Arial"/>
    </font>
    <font>
      <u/>
      <sz val="10"/>
      <color theme="10"/>
      <name val="Arial"/>
    </font>
    <font>
      <sz val="10"/>
      <color rgb="FF000000"/>
      <name val="Roboto"/>
    </font>
    <font>
      <u/>
      <sz val="10"/>
      <color theme="10"/>
      <name val="Arial"/>
    </font>
    <font>
      <u/>
      <sz val="10"/>
      <color rgb="FF000000"/>
      <name val="Arial"/>
    </font>
    <font>
      <b/>
      <sz val="11"/>
      <color rgb="FF0B5394"/>
      <name val="Arial"/>
    </font>
    <font>
      <b/>
      <sz val="11"/>
      <color theme="1"/>
      <name val="Arial"/>
    </font>
    <font>
      <b/>
      <sz val="11"/>
      <color rgb="FF000000"/>
      <name val="Arial"/>
    </font>
    <font>
      <sz val="10"/>
      <color theme="1"/>
      <name val="Arial"/>
    </font>
    <font>
      <sz val="10"/>
      <color rgb="FF000000"/>
      <name val="Arial"/>
      <scheme val="minor"/>
    </font>
    <font>
      <sz val="9"/>
      <color rgb="FF000000"/>
      <name val="Arial"/>
      <scheme val="minor"/>
    </font>
    <font>
      <sz val="10"/>
      <color theme="1"/>
      <name val="Arial"/>
      <scheme val="minor"/>
    </font>
    <font>
      <b/>
      <sz val="11"/>
      <color theme="1"/>
      <name val="Arial"/>
      <scheme val="minor"/>
    </font>
    <font>
      <b/>
      <sz val="12"/>
      <color rgb="FF0B5394"/>
      <name val="Arial"/>
    </font>
    <font>
      <b/>
      <sz val="12"/>
      <color theme="1"/>
      <name val="Arial"/>
      <scheme val="minor"/>
    </font>
    <font>
      <b/>
      <sz val="13"/>
      <color rgb="FF3C78D8"/>
      <name val="Arial"/>
      <scheme val="minor"/>
    </font>
    <font>
      <b/>
      <sz val="12"/>
      <color rgb="FFFFD966"/>
      <name val="Arial"/>
    </font>
    <font>
      <b/>
      <sz val="12"/>
      <color rgb="FF38761D"/>
      <name val="Arial"/>
    </font>
    <font>
      <b/>
      <sz val="11"/>
      <color rgb="FFFFFFFF"/>
      <name val="Arial"/>
      <scheme val="minor"/>
    </font>
    <font>
      <b/>
      <sz val="10"/>
      <color theme="1"/>
      <name val="Arial"/>
      <scheme val="minor"/>
    </font>
    <font>
      <b/>
      <sz val="11"/>
      <color rgb="FFFFFFFF"/>
      <name val="Arial"/>
    </font>
    <font>
      <b/>
      <sz val="14"/>
      <color rgb="FF0000FF"/>
      <name val="Arial"/>
    </font>
    <font>
      <b/>
      <sz val="10"/>
      <color theme="1"/>
      <name val="Arial"/>
    </font>
    <font>
      <b/>
      <sz val="13"/>
      <color rgb="FF000000"/>
      <name val="Arial"/>
    </font>
    <font>
      <sz val="9"/>
      <color theme="1"/>
      <name val="Arial"/>
    </font>
    <font>
      <sz val="11"/>
      <color rgb="FF444746"/>
      <name val="&quot;Google Sans&quot;"/>
    </font>
    <font>
      <u/>
      <sz val="10"/>
      <color rgb="FF1155CC"/>
      <name val="Arial"/>
    </font>
    <font>
      <u/>
      <sz val="10"/>
      <color rgb="FF0000FF"/>
      <name val="Arial"/>
    </font>
    <font>
      <sz val="10"/>
      <color rgb="FF1155CC"/>
      <name val="Arial"/>
    </font>
    <font>
      <sz val="10"/>
      <color theme="5"/>
      <name val="Arial"/>
    </font>
    <font>
      <sz val="10"/>
      <color rgb="FFFF0000"/>
      <name val="Arial"/>
    </font>
    <font>
      <u/>
      <sz val="10"/>
      <color rgb="FF0000FF"/>
      <name val="Arial"/>
    </font>
    <font>
      <u/>
      <sz val="10"/>
      <color rgb="FF0000FF"/>
      <name val="Arial"/>
    </font>
    <font>
      <u/>
      <sz val="10"/>
      <color rgb="FF1155CC"/>
      <name val="Arial"/>
    </font>
    <font>
      <u/>
      <sz val="10"/>
      <color rgb="FF1155CC"/>
      <name val="Arial"/>
    </font>
    <font>
      <b/>
      <sz val="10"/>
      <color theme="1"/>
      <name val="Arial"/>
    </font>
    <font>
      <sz val="11"/>
      <color theme="1"/>
      <name val="Arial"/>
    </font>
    <font>
      <u/>
      <sz val="10"/>
      <color rgb="FF1155CC"/>
      <name val="Arial"/>
    </font>
    <font>
      <u/>
      <sz val="10"/>
      <color rgb="FF1155CC"/>
      <name val="Arial"/>
    </font>
    <font>
      <u/>
      <sz val="10"/>
      <color theme="1"/>
      <name val="Arial"/>
    </font>
    <font>
      <u/>
      <sz val="11"/>
      <color rgb="FF0000FF"/>
      <name val="Arial"/>
    </font>
    <font>
      <u/>
      <sz val="11"/>
      <color rgb="FF0000FF"/>
      <name val="Arial"/>
    </font>
    <font>
      <u/>
      <sz val="10"/>
      <color rgb="FF1155CC"/>
      <name val="Arial"/>
    </font>
    <font>
      <u/>
      <sz val="10"/>
      <color rgb="FF1155CC"/>
      <name val="Arial"/>
    </font>
    <font>
      <u/>
      <sz val="10"/>
      <color rgb="FF0000FF"/>
      <name val="Arial"/>
    </font>
    <font>
      <u/>
      <sz val="10"/>
      <color rgb="FF000000"/>
      <name val="Arial"/>
    </font>
    <font>
      <u/>
      <sz val="10"/>
      <color rgb="FF1155CC"/>
      <name val="Arial"/>
    </font>
    <font>
      <u/>
      <sz val="10"/>
      <color rgb="FF0000FF"/>
      <name val="Arial"/>
    </font>
    <font>
      <sz val="8"/>
      <color theme="1"/>
      <name val="Arial"/>
    </font>
    <font>
      <u/>
      <sz val="10"/>
      <color rgb="FF1155CC"/>
      <name val="Arial"/>
    </font>
    <font>
      <u/>
      <sz val="10"/>
      <color rgb="FF0000FF"/>
      <name val="Arial"/>
    </font>
    <font>
      <u/>
      <sz val="10"/>
      <color rgb="FF1155CC"/>
      <name val="Arial"/>
    </font>
    <font>
      <u/>
      <sz val="10"/>
      <color rgb="FF0000FF"/>
      <name val="Arial"/>
    </font>
    <font>
      <u/>
      <sz val="10"/>
      <color rgb="FF1155CC"/>
      <name val="Arial"/>
    </font>
    <font>
      <u/>
      <sz val="10"/>
      <color rgb="FF1155CC"/>
      <name val="Arial"/>
    </font>
    <font>
      <u/>
      <sz val="10"/>
      <color theme="1"/>
      <name val="Arial"/>
    </font>
    <font>
      <u/>
      <sz val="10"/>
      <color rgb="FF1155CC"/>
      <name val="Arial"/>
    </font>
    <font>
      <sz val="10"/>
      <color rgb="FF000000"/>
      <name val="Arial"/>
    </font>
    <font>
      <sz val="9"/>
      <color rgb="FF000000"/>
      <name val="Arial"/>
    </font>
    <font>
      <u/>
      <sz val="10"/>
      <color rgb="FF000000"/>
      <name val="Arial"/>
    </font>
    <font>
      <u/>
      <sz val="10"/>
      <color rgb="FF1155CC"/>
      <name val="Arial"/>
    </font>
    <font>
      <u/>
      <sz val="10"/>
      <color rgb="FF1155CC"/>
      <name val="Arial"/>
    </font>
    <font>
      <sz val="10"/>
      <color rgb="FF1155CC"/>
      <name val="Arial"/>
    </font>
    <font>
      <b/>
      <sz val="10"/>
      <color rgb="FF277E40"/>
      <name val="Arial"/>
    </font>
    <font>
      <u/>
      <sz val="10"/>
      <color rgb="FF1155CC"/>
      <name val="Arial"/>
    </font>
    <font>
      <u/>
      <sz val="10"/>
      <color rgb="FF000000"/>
      <name val="Arial"/>
    </font>
    <font>
      <b/>
      <sz val="10"/>
      <color rgb="FF000000"/>
      <name val="Arial"/>
    </font>
    <font>
      <u/>
      <sz val="10"/>
      <color rgb="FF000000"/>
      <name val="Arial"/>
    </font>
    <font>
      <sz val="10"/>
      <color rgb="FF000000"/>
      <name val="Roboto"/>
    </font>
    <font>
      <u/>
      <sz val="10"/>
      <color rgb="FF000000"/>
      <name val="Arial"/>
    </font>
    <font>
      <u/>
      <sz val="10"/>
      <color rgb="FF1155CC"/>
      <name val="Arial"/>
    </font>
    <font>
      <u/>
      <sz val="10"/>
      <color rgb="FF0000FF"/>
      <name val="Arial"/>
    </font>
    <font>
      <u/>
      <sz val="10"/>
      <color rgb="FF000000"/>
      <name val="Roboto"/>
    </font>
    <font>
      <u/>
      <sz val="10"/>
      <color rgb="FF4285F4"/>
      <name val="Arial"/>
    </font>
    <font>
      <u/>
      <sz val="10"/>
      <color rgb="FF1155CC"/>
      <name val="Arial"/>
    </font>
    <font>
      <u/>
      <sz val="10"/>
      <color theme="1"/>
      <name val="Arial"/>
    </font>
    <font>
      <u/>
      <sz val="10"/>
      <color rgb="FF1155CC"/>
      <name val="Arial"/>
    </font>
    <font>
      <u/>
      <sz val="10"/>
      <color theme="1"/>
      <name val="Roboto"/>
    </font>
    <font>
      <u/>
      <sz val="10"/>
      <color theme="1"/>
      <name val="Arial"/>
    </font>
    <font>
      <b/>
      <sz val="10"/>
      <color rgb="FF000000"/>
      <name val="Arial"/>
    </font>
    <font>
      <u/>
      <sz val="10"/>
      <color rgb="FF000000"/>
      <name val="Arial"/>
    </font>
    <font>
      <u/>
      <sz val="10"/>
      <color rgb="FF1155CC"/>
      <name val="Arial"/>
    </font>
    <font>
      <u/>
      <sz val="10"/>
      <color rgb="FF000000"/>
      <name val="Roboto"/>
    </font>
    <font>
      <u/>
      <sz val="10"/>
      <color rgb="FF000000"/>
      <name val="Roboto"/>
    </font>
    <font>
      <u/>
      <sz val="10"/>
      <color rgb="FF000000"/>
      <name val="Arial"/>
    </font>
    <font>
      <u/>
      <sz val="10"/>
      <color rgb="FF000000"/>
      <name val="Arial"/>
    </font>
    <font>
      <u/>
      <sz val="10"/>
      <color rgb="FF000000"/>
      <name val="Arial"/>
    </font>
    <font>
      <u/>
      <sz val="10"/>
      <color rgb="FF0000FF"/>
      <name val="Arial"/>
    </font>
    <font>
      <u/>
      <sz val="10"/>
      <color rgb="FF1155CC"/>
      <name val="Arial"/>
    </font>
    <font>
      <u/>
      <sz val="10"/>
      <color rgb="FF1155CC"/>
      <name val="Arial"/>
    </font>
    <font>
      <u/>
      <sz val="10"/>
      <color rgb="FF000000"/>
      <name val="Arial"/>
    </font>
    <font>
      <u/>
      <sz val="10"/>
      <color rgb="FF1155CC"/>
      <name val="Arial"/>
    </font>
    <font>
      <u/>
      <sz val="10"/>
      <color rgb="FF0000FF"/>
      <name val="Arial"/>
    </font>
    <font>
      <u/>
      <sz val="10"/>
      <color rgb="FF1155CC"/>
      <name val="Arial"/>
    </font>
    <font>
      <u/>
      <sz val="10"/>
      <color rgb="FF0000FF"/>
      <name val="Arial"/>
    </font>
    <font>
      <u/>
      <sz val="10"/>
      <color rgb="FF000000"/>
      <name val="Arial"/>
    </font>
    <font>
      <u/>
      <sz val="10"/>
      <color rgb="FF1155CC"/>
      <name val="Arial"/>
    </font>
    <font>
      <u/>
      <sz val="10"/>
      <color rgb="FF1155CC"/>
      <name val="Arial"/>
    </font>
    <font>
      <u/>
      <sz val="10"/>
      <color rgb="FF1155CC"/>
      <name val="Arial"/>
    </font>
    <font>
      <u/>
      <sz val="10"/>
      <color rgb="FF1155CC"/>
      <name val="Arial"/>
    </font>
    <font>
      <u/>
      <sz val="10"/>
      <color rgb="FF000000"/>
      <name val="Arial"/>
    </font>
    <font>
      <b/>
      <sz val="10"/>
      <color rgb="FF277E40"/>
      <name val="Arial"/>
    </font>
    <font>
      <u/>
      <sz val="10"/>
      <color rgb="FF000000"/>
      <name val="Arial"/>
    </font>
    <font>
      <u/>
      <sz val="10"/>
      <color rgb="FF0000FF"/>
      <name val="Arial"/>
    </font>
    <font>
      <u/>
      <sz val="10"/>
      <color rgb="FF1155CC"/>
      <name val="Arial"/>
    </font>
    <font>
      <u/>
      <sz val="10"/>
      <color theme="4"/>
      <name val="Roboto"/>
    </font>
    <font>
      <u/>
      <sz val="10"/>
      <color theme="4"/>
      <name val="Arial"/>
    </font>
    <font>
      <u/>
      <sz val="10"/>
      <color rgb="FF4285F4"/>
      <name val="Roboto"/>
    </font>
    <font>
      <u/>
      <sz val="10"/>
      <color rgb="FF1155CC"/>
      <name val="Arial"/>
    </font>
    <font>
      <u/>
      <sz val="10"/>
      <color rgb="FF1155CC"/>
      <name val="Arial"/>
    </font>
    <font>
      <u/>
      <sz val="10"/>
      <color rgb="FFFF0000"/>
      <name val="Arial"/>
    </font>
    <font>
      <u/>
      <sz val="10"/>
      <color theme="1"/>
      <name val="Roboto"/>
    </font>
    <font>
      <u/>
      <sz val="10"/>
      <color rgb="FF000000"/>
      <name val="Arial"/>
    </font>
    <font>
      <u/>
      <sz val="10"/>
      <color rgb="FF000000"/>
      <name val="Roboto"/>
    </font>
    <font>
      <b/>
      <sz val="12"/>
      <color rgb="FFFF0000"/>
      <name val="Arial"/>
    </font>
    <font>
      <b/>
      <sz val="8"/>
      <color theme="1"/>
      <name val="Arial"/>
    </font>
    <font>
      <b/>
      <sz val="10"/>
      <color rgb="FF1155CC"/>
      <name val="Arial"/>
    </font>
    <font>
      <u/>
      <sz val="10"/>
      <color rgb="FF1155CC"/>
      <name val="Arial"/>
    </font>
    <font>
      <u/>
      <sz val="10"/>
      <color rgb="FF1155CC"/>
      <name val="Arial"/>
    </font>
    <font>
      <u/>
      <sz val="10"/>
      <color rgb="FF1155CC"/>
      <name val="Arial"/>
    </font>
    <font>
      <u/>
      <sz val="10"/>
      <color rgb="FF000000"/>
      <name val="Arial"/>
    </font>
    <font>
      <u/>
      <sz val="10"/>
      <color rgb="FF0000FF"/>
      <name val="Arial"/>
    </font>
    <font>
      <u/>
      <sz val="10"/>
      <color rgb="FF1155CC"/>
      <name val="Arial"/>
    </font>
    <font>
      <u/>
      <sz val="10"/>
      <color theme="1"/>
      <name val="Arial"/>
    </font>
    <font>
      <u/>
      <sz val="10"/>
      <color rgb="FF0000FF"/>
      <name val="Arial"/>
    </font>
    <font>
      <u/>
      <sz val="10"/>
      <color rgb="FF0000FF"/>
      <name val="Arial"/>
    </font>
    <font>
      <u/>
      <sz val="10"/>
      <color rgb="FF0000FF"/>
      <name val="Arial"/>
    </font>
    <font>
      <u/>
      <sz val="10"/>
      <color rgb="FF000000"/>
      <name val="Roboto"/>
    </font>
    <font>
      <u/>
      <sz val="10"/>
      <color rgb="FF1155CC"/>
      <name val="Arial"/>
    </font>
    <font>
      <u/>
      <sz val="10"/>
      <color rgb="FF1155CC"/>
      <name val="Arial"/>
    </font>
    <font>
      <u/>
      <sz val="10"/>
      <color rgb="FF0000FF"/>
      <name val="Arial"/>
    </font>
    <font>
      <sz val="12"/>
      <color rgb="FF000000"/>
      <name val="Arial"/>
    </font>
    <font>
      <u/>
      <sz val="10"/>
      <color rgb="FF0000FF"/>
      <name val="Arial"/>
    </font>
    <font>
      <b/>
      <sz val="10"/>
      <color rgb="FF339966"/>
      <name val="Arial"/>
    </font>
    <font>
      <u/>
      <sz val="10"/>
      <color rgb="FF000000"/>
      <name val="Arial"/>
    </font>
    <font>
      <u/>
      <sz val="10"/>
      <color rgb="FF000000"/>
      <name val="Arial"/>
    </font>
    <font>
      <u/>
      <sz val="10"/>
      <color rgb="FF0066CC"/>
      <name val="Arial"/>
    </font>
    <font>
      <sz val="12"/>
      <color rgb="FFFF0000"/>
      <name val="Arial"/>
    </font>
    <font>
      <u/>
      <sz val="10"/>
      <color rgb="FFFF0000"/>
      <name val="Arial"/>
    </font>
    <font>
      <u/>
      <sz val="10"/>
      <color rgb="FF0000FF"/>
      <name val="Arial"/>
    </font>
    <font>
      <u/>
      <sz val="10"/>
      <color rgb="FF1155CC"/>
      <name val="Arial"/>
    </font>
    <font>
      <u/>
      <sz val="10"/>
      <color rgb="FF0000FF"/>
      <name val="Arial"/>
    </font>
    <font>
      <u/>
      <sz val="10"/>
      <color rgb="FF1155CC"/>
      <name val="Arial"/>
    </font>
    <font>
      <sz val="10"/>
      <color rgb="FF000000"/>
      <name val="Inherit"/>
    </font>
    <font>
      <sz val="11"/>
      <color theme="1"/>
      <name val="Calibri"/>
    </font>
    <font>
      <sz val="12"/>
      <color rgb="FF000000"/>
      <name val="Calibri"/>
    </font>
    <font>
      <sz val="10"/>
      <color rgb="FF0B5394"/>
      <name val="Arial"/>
    </font>
    <font>
      <b/>
      <sz val="9"/>
      <color theme="1"/>
      <name val="Arial"/>
    </font>
    <font>
      <sz val="11"/>
      <color rgb="FF000000"/>
      <name val="Arial"/>
    </font>
    <font>
      <sz val="11"/>
      <color rgb="FF000000"/>
      <name val="Calibri"/>
    </font>
    <font>
      <sz val="11"/>
      <color theme="1"/>
      <name val="Noto Sans Symbols"/>
    </font>
    <font>
      <u/>
      <sz val="10"/>
      <color rgb="FF0000FF"/>
      <name val="Arial"/>
    </font>
    <font>
      <u/>
      <sz val="10"/>
      <color rgb="FF0000FF"/>
      <name val="Arial"/>
    </font>
    <font>
      <u/>
      <sz val="10"/>
      <color rgb="FF0000FF"/>
      <name val="Arial"/>
    </font>
    <font>
      <sz val="11"/>
      <color rgb="FF000000"/>
      <name val="Noto Sans Symbols"/>
    </font>
    <font>
      <b/>
      <sz val="10"/>
      <color rgb="FF0B5394"/>
      <name val="Arial"/>
    </font>
    <font>
      <b/>
      <sz val="14"/>
      <color theme="1"/>
      <name val="Arial"/>
    </font>
    <font>
      <b/>
      <sz val="11"/>
      <color theme="1"/>
      <name val="Calibri"/>
    </font>
    <font>
      <b/>
      <sz val="10"/>
      <color rgb="FF000000"/>
      <name val="Calibri"/>
    </font>
    <font>
      <sz val="10"/>
      <color rgb="FF000000"/>
      <name val="Calibri"/>
    </font>
    <font>
      <b/>
      <sz val="12"/>
      <color theme="1"/>
      <name val="Calibri"/>
    </font>
    <font>
      <sz val="10"/>
      <color theme="10"/>
      <name val="Arial"/>
    </font>
    <font>
      <u/>
      <sz val="10"/>
      <color rgb="FF1155CC"/>
      <name val="Roboto"/>
    </font>
    <font>
      <u/>
      <sz val="10"/>
      <color rgb="FF000000"/>
      <name val="Arial, sans-serif"/>
    </font>
    <font>
      <u/>
      <sz val="10"/>
      <color rgb="FF1155CC"/>
      <name val="Arial, sans-serif"/>
    </font>
    <font>
      <b/>
      <sz val="10"/>
      <color rgb="FFFF0000"/>
      <name val="Arial"/>
    </font>
    <font>
      <sz val="10"/>
      <color rgb="FF000000"/>
      <name val="Arial, sans-serif"/>
    </font>
    <font>
      <i/>
      <sz val="10"/>
      <color rgb="FF000000"/>
      <name val="Arial"/>
    </font>
    <font>
      <i/>
      <sz val="10"/>
      <color theme="1"/>
      <name val="Arial"/>
    </font>
  </fonts>
  <fills count="36">
    <fill>
      <patternFill patternType="none"/>
    </fill>
    <fill>
      <patternFill patternType="gray125"/>
    </fill>
    <fill>
      <patternFill patternType="solid">
        <fgColor rgb="FFFFFFFF"/>
        <bgColor rgb="FFFFFFFF"/>
      </patternFill>
    </fill>
    <fill>
      <patternFill patternType="solid">
        <fgColor theme="7"/>
        <bgColor theme="7"/>
      </patternFill>
    </fill>
    <fill>
      <patternFill patternType="solid">
        <fgColor theme="0"/>
        <bgColor theme="0"/>
      </patternFill>
    </fill>
    <fill>
      <patternFill patternType="solid">
        <fgColor rgb="FFFFFF00"/>
        <bgColor rgb="FFFFFF00"/>
      </patternFill>
    </fill>
    <fill>
      <patternFill patternType="solid">
        <fgColor rgb="FF00B050"/>
        <bgColor rgb="FF00B050"/>
      </patternFill>
    </fill>
    <fill>
      <patternFill patternType="solid">
        <fgColor rgb="FFF3F3F3"/>
        <bgColor rgb="FFF3F3F3"/>
      </patternFill>
    </fill>
    <fill>
      <patternFill patternType="solid">
        <fgColor rgb="FFFFE599"/>
        <bgColor rgb="FFFFE599"/>
      </patternFill>
    </fill>
    <fill>
      <patternFill patternType="solid">
        <fgColor rgb="FFC9DAF8"/>
        <bgColor rgb="FFC9DAF8"/>
      </patternFill>
    </fill>
    <fill>
      <patternFill patternType="solid">
        <fgColor rgb="FFFFF2CC"/>
        <bgColor rgb="FFFFF2CC"/>
      </patternFill>
    </fill>
    <fill>
      <patternFill patternType="solid">
        <fgColor rgb="FF6AA84F"/>
        <bgColor rgb="FF6AA84F"/>
      </patternFill>
    </fill>
    <fill>
      <patternFill patternType="solid">
        <fgColor rgb="FF000000"/>
        <bgColor rgb="FF000000"/>
      </patternFill>
    </fill>
    <fill>
      <patternFill patternType="solid">
        <fgColor rgb="FFA4C2F4"/>
        <bgColor rgb="FFA4C2F4"/>
      </patternFill>
    </fill>
    <fill>
      <patternFill patternType="solid">
        <fgColor rgb="FFFCE5CD"/>
        <bgColor rgb="FFFCE5CD"/>
      </patternFill>
    </fill>
    <fill>
      <patternFill patternType="solid">
        <fgColor rgb="FFB6D7A8"/>
        <bgColor rgb="FFB6D7A8"/>
      </patternFill>
    </fill>
    <fill>
      <patternFill patternType="solid">
        <fgColor rgb="FF00FF00"/>
        <bgColor rgb="FF00FF00"/>
      </patternFill>
    </fill>
    <fill>
      <patternFill patternType="solid">
        <fgColor rgb="FFEA9999"/>
        <bgColor rgb="FFEA9999"/>
      </patternFill>
    </fill>
    <fill>
      <patternFill patternType="solid">
        <fgColor rgb="FF9FC5E8"/>
        <bgColor rgb="FF9FC5E8"/>
      </patternFill>
    </fill>
    <fill>
      <patternFill patternType="solid">
        <fgColor rgb="FFA64D79"/>
        <bgColor rgb="FFA64D79"/>
      </patternFill>
    </fill>
    <fill>
      <patternFill patternType="solid">
        <fgColor rgb="FFD9D9D9"/>
        <bgColor rgb="FFD9D9D9"/>
      </patternFill>
    </fill>
    <fill>
      <patternFill patternType="solid">
        <fgColor rgb="FFCCCCCC"/>
        <bgColor rgb="FFCCCCCC"/>
      </patternFill>
    </fill>
    <fill>
      <patternFill patternType="solid">
        <fgColor rgb="FFFF9900"/>
        <bgColor rgb="FFFF9900"/>
      </patternFill>
    </fill>
    <fill>
      <patternFill patternType="solid">
        <fgColor rgb="FFCCFFCC"/>
        <bgColor rgb="FFCCFFCC"/>
      </patternFill>
    </fill>
    <fill>
      <patternFill patternType="solid">
        <fgColor rgb="FFFFF861"/>
        <bgColor rgb="FFFFF861"/>
      </patternFill>
    </fill>
    <fill>
      <patternFill patternType="solid">
        <fgColor rgb="FFCFE2F3"/>
        <bgColor rgb="FFCFE2F3"/>
      </patternFill>
    </fill>
    <fill>
      <patternFill patternType="solid">
        <fgColor rgb="FF93C47D"/>
        <bgColor rgb="FF93C47D"/>
      </patternFill>
    </fill>
    <fill>
      <patternFill patternType="solid">
        <fgColor rgb="FFF4CCCC"/>
        <bgColor rgb="FFF4CCCC"/>
      </patternFill>
    </fill>
    <fill>
      <patternFill patternType="solid">
        <fgColor rgb="FF34A853"/>
        <bgColor rgb="FF34A853"/>
      </patternFill>
    </fill>
    <fill>
      <patternFill patternType="solid">
        <fgColor rgb="FFA6E3B6"/>
        <bgColor rgb="FFA6E3B6"/>
      </patternFill>
    </fill>
    <fill>
      <patternFill patternType="solid">
        <fgColor theme="8"/>
        <bgColor theme="8"/>
      </patternFill>
    </fill>
    <fill>
      <patternFill patternType="solid">
        <fgColor rgb="FFFF0000"/>
        <bgColor rgb="FFFF0000"/>
      </patternFill>
    </fill>
    <fill>
      <patternFill patternType="solid">
        <fgColor rgb="FFF6B26B"/>
        <bgColor rgb="FFF6B26B"/>
      </patternFill>
    </fill>
    <fill>
      <patternFill patternType="solid">
        <fgColor rgb="FF99CCFF"/>
        <bgColor rgb="FF99CCFF"/>
      </patternFill>
    </fill>
    <fill>
      <patternFill patternType="solid">
        <fgColor rgb="FFEFEFEF"/>
        <bgColor rgb="FFEFEFEF"/>
      </patternFill>
    </fill>
    <fill>
      <patternFill patternType="solid">
        <fgColor rgb="FFE6B8AF"/>
        <bgColor rgb="FFE6B8AF"/>
      </patternFill>
    </fill>
  </fills>
  <borders count="42">
    <border>
      <left/>
      <right/>
      <top/>
      <bottom/>
      <diagonal/>
    </border>
    <border>
      <left/>
      <right/>
      <top/>
      <bottom style="medium">
        <color rgb="FFCCCCCC"/>
      </bottom>
      <diagonal/>
    </border>
    <border>
      <left style="medium">
        <color rgb="FFCCCCCC"/>
      </left>
      <right style="medium">
        <color rgb="FFCCCCCC"/>
      </right>
      <top style="medium">
        <color rgb="FFCCCCCC"/>
      </top>
      <bottom style="medium">
        <color rgb="FFCCCCCC"/>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876">
    <xf numFmtId="0" fontId="0" fillId="0" borderId="0" xfId="0" applyFont="1" applyAlignment="1"/>
    <xf numFmtId="0" fontId="1"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2" xfId="0" applyFont="1" applyBorder="1" applyAlignment="1">
      <alignment vertical="center" wrapText="1"/>
    </xf>
    <xf numFmtId="0" fontId="4" fillId="2" borderId="2" xfId="0" applyFont="1" applyFill="1" applyBorder="1" applyAlignment="1">
      <alignment vertical="center" wrapText="1"/>
    </xf>
    <xf numFmtId="0" fontId="4" fillId="0" borderId="2" xfId="0" applyFont="1" applyBorder="1" applyAlignment="1">
      <alignment horizontal="center" vertical="center" wrapText="1"/>
    </xf>
    <xf numFmtId="0" fontId="3" fillId="3"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0" xfId="0" applyFont="1" applyAlignment="1">
      <alignment horizontal="left" vertical="center" wrapText="1"/>
    </xf>
    <xf numFmtId="0" fontId="4" fillId="3" borderId="3" xfId="0" applyFont="1" applyFill="1" applyBorder="1" applyAlignment="1">
      <alignment horizontal="left" vertical="center" wrapText="1"/>
    </xf>
    <xf numFmtId="2" fontId="3"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3" fillId="4" borderId="3" xfId="0" applyFont="1" applyFill="1" applyBorder="1" applyAlignment="1">
      <alignment horizontal="left" vertical="center" wrapText="1"/>
    </xf>
    <xf numFmtId="49" fontId="4" fillId="4" borderId="3" xfId="0" applyNumberFormat="1" applyFont="1" applyFill="1" applyBorder="1" applyAlignment="1">
      <alignment horizontal="center" vertical="center"/>
    </xf>
    <xf numFmtId="0" fontId="4" fillId="3" borderId="3" xfId="0" applyFont="1" applyFill="1" applyBorder="1" applyAlignment="1">
      <alignment horizontal="left" vertical="center"/>
    </xf>
    <xf numFmtId="0" fontId="4" fillId="0" borderId="0" xfId="0" applyFont="1" applyAlignment="1">
      <alignment horizontal="left" vertical="center"/>
    </xf>
    <xf numFmtId="0" fontId="5" fillId="0" borderId="2" xfId="0" applyFont="1" applyBorder="1" applyAlignment="1">
      <alignment vertical="center" wrapText="1"/>
    </xf>
    <xf numFmtId="0" fontId="4" fillId="0" borderId="2" xfId="0" applyFont="1" applyBorder="1" applyAlignment="1">
      <alignment wrapText="1"/>
    </xf>
    <xf numFmtId="0" fontId="4" fillId="2"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2" borderId="2" xfId="0" applyFont="1" applyFill="1" applyBorder="1" applyAlignment="1">
      <alignment vertical="top" wrapText="1"/>
    </xf>
    <xf numFmtId="0" fontId="4" fillId="4" borderId="3" xfId="0" applyFont="1" applyFill="1" applyBorder="1" applyAlignment="1">
      <alignment horizontal="left" vertical="center" wrapText="1"/>
    </xf>
    <xf numFmtId="0" fontId="4" fillId="3" borderId="3" xfId="0" applyFont="1" applyFill="1" applyBorder="1" applyAlignment="1">
      <alignment wrapText="1"/>
    </xf>
    <xf numFmtId="0" fontId="4" fillId="2" borderId="2" xfId="0" applyFont="1" applyFill="1" applyBorder="1" applyAlignment="1">
      <alignment wrapText="1"/>
    </xf>
    <xf numFmtId="0" fontId="6" fillId="2" borderId="2" xfId="0" applyFont="1" applyFill="1" applyBorder="1" applyAlignment="1">
      <alignment vertical="center" wrapText="1"/>
    </xf>
    <xf numFmtId="0" fontId="7" fillId="2" borderId="2" xfId="0" applyFont="1" applyFill="1" applyBorder="1" applyAlignment="1">
      <alignment vertical="center" wrapText="1"/>
    </xf>
    <xf numFmtId="0" fontId="4" fillId="3" borderId="3" xfId="0" applyFont="1" applyFill="1" applyBorder="1" applyAlignment="1">
      <alignment horizontal="left" wrapText="1"/>
    </xf>
    <xf numFmtId="0" fontId="4" fillId="0" borderId="0" xfId="0" applyFont="1" applyAlignment="1">
      <alignment horizontal="left" wrapText="1"/>
    </xf>
    <xf numFmtId="0" fontId="4" fillId="3" borderId="2" xfId="0" applyFont="1" applyFill="1" applyBorder="1" applyAlignment="1">
      <alignment vertical="center" wrapText="1"/>
    </xf>
    <xf numFmtId="0" fontId="4" fillId="5" borderId="2" xfId="0" applyFont="1" applyFill="1" applyBorder="1" applyAlignment="1">
      <alignment vertical="center" wrapText="1"/>
    </xf>
    <xf numFmtId="0" fontId="4" fillId="5" borderId="2" xfId="0" applyFont="1" applyFill="1" applyBorder="1" applyAlignment="1">
      <alignment horizontal="center" vertical="center" wrapText="1"/>
    </xf>
    <xf numFmtId="0" fontId="3" fillId="6" borderId="3"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3" borderId="3" xfId="0" applyFont="1" applyFill="1" applyBorder="1"/>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8" fillId="2" borderId="2" xfId="0" applyFont="1" applyFill="1" applyBorder="1" applyAlignment="1">
      <alignment vertical="center" wrapText="1"/>
    </xf>
    <xf numFmtId="0" fontId="4" fillId="7" borderId="2" xfId="0" applyFont="1" applyFill="1" applyBorder="1" applyAlignment="1">
      <alignment vertical="center" wrapText="1"/>
    </xf>
    <xf numFmtId="0" fontId="4" fillId="7" borderId="2" xfId="0" applyFont="1" applyFill="1" applyBorder="1" applyAlignment="1">
      <alignment horizontal="center" vertical="center" wrapText="1"/>
    </xf>
    <xf numFmtId="0" fontId="9" fillId="8" borderId="0" xfId="0" applyFont="1" applyFill="1" applyAlignment="1">
      <alignment horizontal="left"/>
    </xf>
    <xf numFmtId="0" fontId="10" fillId="0" borderId="0" xfId="0" applyFont="1" applyAlignment="1">
      <alignment vertical="top"/>
    </xf>
    <xf numFmtId="1" fontId="11" fillId="2" borderId="0" xfId="0" applyNumberFormat="1" applyFont="1" applyFill="1"/>
    <xf numFmtId="0" fontId="12" fillId="0" borderId="0" xfId="0" applyFont="1" applyAlignment="1">
      <alignment vertical="top"/>
    </xf>
    <xf numFmtId="1" fontId="4" fillId="0" borderId="0" xfId="0" applyNumberFormat="1" applyFont="1"/>
    <xf numFmtId="1" fontId="4" fillId="2" borderId="0" xfId="0" applyNumberFormat="1" applyFont="1" applyFill="1"/>
    <xf numFmtId="0" fontId="12" fillId="2" borderId="0" xfId="0" applyFont="1" applyFill="1" applyAlignment="1">
      <alignment vertical="top" wrapText="1"/>
    </xf>
    <xf numFmtId="1" fontId="13" fillId="0" borderId="0" xfId="0" applyNumberFormat="1" applyFont="1"/>
    <xf numFmtId="1" fontId="14" fillId="2" borderId="0" xfId="0" applyNumberFormat="1" applyFont="1" applyFill="1"/>
    <xf numFmtId="0" fontId="12" fillId="0" borderId="0" xfId="0" applyFont="1" applyAlignment="1">
      <alignment vertical="top" wrapText="1"/>
    </xf>
    <xf numFmtId="0" fontId="3" fillId="2" borderId="4" xfId="0" applyFont="1" applyFill="1" applyBorder="1" applyAlignment="1">
      <alignment horizontal="left" vertical="center" wrapText="1"/>
    </xf>
    <xf numFmtId="1" fontId="10" fillId="0" borderId="0" xfId="0" applyNumberFormat="1" applyFont="1"/>
    <xf numFmtId="1" fontId="15" fillId="0" borderId="0" xfId="0" applyNumberFormat="1" applyFont="1"/>
    <xf numFmtId="1" fontId="15" fillId="0" borderId="0" xfId="0" applyNumberFormat="1" applyFont="1" applyAlignment="1"/>
    <xf numFmtId="0" fontId="10" fillId="2" borderId="0" xfId="0" applyFont="1" applyFill="1" applyAlignment="1">
      <alignment vertical="top" wrapText="1"/>
    </xf>
    <xf numFmtId="1" fontId="16" fillId="0" borderId="0" xfId="0" applyNumberFormat="1" applyFont="1"/>
    <xf numFmtId="0" fontId="10" fillId="0" borderId="0" xfId="0" applyFont="1" applyAlignment="1">
      <alignment vertical="top" wrapText="1"/>
    </xf>
    <xf numFmtId="1" fontId="16" fillId="0" borderId="0" xfId="0" applyNumberFormat="1" applyFont="1" applyAlignment="1"/>
    <xf numFmtId="0" fontId="17" fillId="0" borderId="0" xfId="0" applyFont="1" applyAlignment="1"/>
    <xf numFmtId="1" fontId="18" fillId="0" borderId="0" xfId="0" applyNumberFormat="1" applyFont="1"/>
    <xf numFmtId="0" fontId="19" fillId="9" borderId="0" xfId="0" applyFont="1" applyFill="1" applyAlignment="1">
      <alignment horizontal="right"/>
    </xf>
    <xf numFmtId="1" fontId="20" fillId="10" borderId="0" xfId="0" applyNumberFormat="1" applyFont="1" applyFill="1" applyAlignment="1">
      <alignment horizontal="right"/>
    </xf>
    <xf numFmtId="1" fontId="21" fillId="11" borderId="0" xfId="0" applyNumberFormat="1" applyFont="1" applyFill="1" applyAlignment="1">
      <alignment horizontal="right"/>
    </xf>
    <xf numFmtId="0" fontId="22" fillId="12" borderId="0" xfId="0" applyFont="1" applyFill="1" applyAlignment="1">
      <alignment horizontal="right"/>
    </xf>
    <xf numFmtId="0" fontId="15" fillId="13" borderId="0" xfId="0" applyFont="1" applyFill="1"/>
    <xf numFmtId="0" fontId="10" fillId="8" borderId="0" xfId="0" applyFont="1" applyFill="1" applyAlignment="1">
      <alignment horizontal="center"/>
    </xf>
    <xf numFmtId="0" fontId="23" fillId="0" borderId="0" xfId="0" applyFont="1"/>
    <xf numFmtId="0" fontId="3" fillId="0" borderId="0" xfId="0" applyFont="1" applyAlignment="1">
      <alignment vertical="top"/>
    </xf>
    <xf numFmtId="2" fontId="15" fillId="0" borderId="0" xfId="0" applyNumberFormat="1" applyFont="1"/>
    <xf numFmtId="0" fontId="3" fillId="2" borderId="0" xfId="0" applyFont="1" applyFill="1" applyAlignment="1">
      <alignment vertical="top" wrapText="1"/>
    </xf>
    <xf numFmtId="0" fontId="3" fillId="0" borderId="0" xfId="0" applyFont="1" applyAlignment="1">
      <alignment vertical="top" wrapText="1"/>
    </xf>
    <xf numFmtId="0" fontId="9" fillId="8" borderId="0" xfId="0" applyFont="1" applyFill="1" applyAlignment="1">
      <alignment horizontal="center"/>
    </xf>
    <xf numFmtId="0" fontId="12" fillId="0" borderId="0" xfId="0" applyFont="1" applyAlignment="1"/>
    <xf numFmtId="0" fontId="9" fillId="9" borderId="0" xfId="0" applyFont="1" applyFill="1" applyAlignment="1">
      <alignment horizontal="center"/>
    </xf>
    <xf numFmtId="0" fontId="12" fillId="0" borderId="0" xfId="0" applyFont="1" applyAlignment="1">
      <alignment horizontal="center"/>
    </xf>
    <xf numFmtId="0" fontId="12" fillId="0" borderId="0" xfId="0" applyFont="1" applyAlignment="1">
      <alignment horizontal="center"/>
    </xf>
    <xf numFmtId="0" fontId="9" fillId="14" borderId="0" xfId="0" applyFont="1" applyFill="1" applyAlignment="1">
      <alignment horizontal="center"/>
    </xf>
    <xf numFmtId="0" fontId="9" fillId="15" borderId="0" xfId="0" applyFont="1" applyFill="1" applyAlignment="1">
      <alignment horizontal="center"/>
    </xf>
    <xf numFmtId="0" fontId="24" fillId="12" borderId="0" xfId="0" applyFont="1" applyFill="1" applyAlignment="1">
      <alignment horizontal="center"/>
    </xf>
    <xf numFmtId="0" fontId="9" fillId="9" borderId="0" xfId="0" applyFont="1" applyFill="1" applyAlignment="1">
      <alignment horizontal="center"/>
    </xf>
    <xf numFmtId="0" fontId="9" fillId="10" borderId="0" xfId="0" applyFont="1" applyFill="1" applyAlignment="1">
      <alignment horizontal="center"/>
    </xf>
    <xf numFmtId="0" fontId="9" fillId="15" borderId="0" xfId="0" applyFont="1" applyFill="1" applyAlignment="1">
      <alignment horizontal="center"/>
    </xf>
    <xf numFmtId="0" fontId="24" fillId="12" borderId="0" xfId="0" applyFont="1" applyFill="1" applyAlignment="1">
      <alignment horizontal="center"/>
    </xf>
    <xf numFmtId="1" fontId="23" fillId="0" borderId="0" xfId="0" applyNumberFormat="1" applyFont="1"/>
    <xf numFmtId="1" fontId="10" fillId="0" borderId="0" xfId="0" applyNumberFormat="1" applyFont="1" applyAlignment="1">
      <alignment horizontal="right"/>
    </xf>
    <xf numFmtId="1" fontId="23" fillId="5" borderId="0" xfId="0" applyNumberFormat="1" applyFont="1" applyFill="1"/>
    <xf numFmtId="1" fontId="23" fillId="16" borderId="0" xfId="0" applyNumberFormat="1" applyFont="1" applyFill="1"/>
    <xf numFmtId="1" fontId="23" fillId="17" borderId="0" xfId="0" applyNumberFormat="1" applyFont="1" applyFill="1"/>
    <xf numFmtId="0" fontId="15" fillId="0" borderId="0" xfId="0" applyFont="1"/>
    <xf numFmtId="1" fontId="12" fillId="0" borderId="0" xfId="0" applyNumberFormat="1" applyFont="1" applyAlignment="1">
      <alignment horizontal="right"/>
    </xf>
    <xf numFmtId="1" fontId="15" fillId="5" borderId="0" xfId="0" applyNumberFormat="1" applyFont="1" applyFill="1"/>
    <xf numFmtId="1" fontId="15" fillId="17" borderId="0" xfId="0" applyNumberFormat="1" applyFont="1" applyFill="1"/>
    <xf numFmtId="1" fontId="15" fillId="16" borderId="0" xfId="0" applyNumberFormat="1" applyFont="1" applyFill="1"/>
    <xf numFmtId="0" fontId="16" fillId="0" borderId="0" xfId="0" applyFont="1"/>
    <xf numFmtId="1" fontId="16" fillId="16" borderId="0" xfId="0" applyNumberFormat="1" applyFont="1" applyFill="1"/>
    <xf numFmtId="1" fontId="16" fillId="17" borderId="0" xfId="0" applyNumberFormat="1" applyFont="1" applyFill="1"/>
    <xf numFmtId="1" fontId="15" fillId="2" borderId="0" xfId="0" applyNumberFormat="1" applyFont="1" applyFill="1"/>
    <xf numFmtId="1" fontId="12" fillId="2" borderId="0" xfId="0" applyNumberFormat="1" applyFont="1" applyFill="1" applyAlignment="1">
      <alignment horizontal="right"/>
    </xf>
    <xf numFmtId="1" fontId="16" fillId="2" borderId="0" xfId="0" applyNumberFormat="1" applyFont="1" applyFill="1"/>
    <xf numFmtId="1" fontId="10" fillId="2" borderId="0" xfId="0" applyNumberFormat="1" applyFont="1" applyFill="1" applyAlignment="1">
      <alignment horizontal="right"/>
    </xf>
    <xf numFmtId="1" fontId="16" fillId="5" borderId="0" xfId="0" applyNumberFormat="1" applyFont="1" applyFill="1"/>
    <xf numFmtId="1" fontId="15" fillId="4" borderId="0" xfId="0" applyNumberFormat="1" applyFont="1" applyFill="1"/>
    <xf numFmtId="1" fontId="9" fillId="0" borderId="0" xfId="0" applyNumberFormat="1" applyFont="1" applyAlignment="1">
      <alignment horizontal="right"/>
    </xf>
    <xf numFmtId="0" fontId="15" fillId="2" borderId="0" xfId="0" applyFont="1" applyFill="1"/>
    <xf numFmtId="0" fontId="25" fillId="5" borderId="0" xfId="0" applyFont="1" applyFill="1" applyAlignment="1"/>
    <xf numFmtId="1" fontId="12" fillId="0" borderId="0" xfId="0" applyNumberFormat="1" applyFont="1" applyAlignment="1">
      <alignment horizontal="right"/>
    </xf>
    <xf numFmtId="0" fontId="26" fillId="0" borderId="0" xfId="0" applyFont="1" applyAlignment="1"/>
    <xf numFmtId="0" fontId="12" fillId="0" borderId="0" xfId="0" applyFont="1" applyAlignment="1">
      <alignment horizontal="right"/>
    </xf>
    <xf numFmtId="0" fontId="12" fillId="0" borderId="0" xfId="0" applyFont="1" applyAlignment="1">
      <alignment horizontal="right"/>
    </xf>
    <xf numFmtId="0" fontId="16" fillId="15" borderId="0" xfId="0" applyFont="1" applyFill="1" applyAlignment="1">
      <alignment horizontal="center" vertical="center"/>
    </xf>
    <xf numFmtId="0" fontId="15" fillId="0" borderId="0" xfId="0" applyFont="1" applyAlignment="1"/>
    <xf numFmtId="0" fontId="16" fillId="0" borderId="0" xfId="0" applyFont="1" applyAlignment="1"/>
    <xf numFmtId="9" fontId="15" fillId="0" borderId="0" xfId="0" applyNumberFormat="1" applyFont="1"/>
    <xf numFmtId="0" fontId="3" fillId="18" borderId="4" xfId="0" applyFont="1" applyFill="1" applyBorder="1" applyAlignment="1">
      <alignment horizontal="center" vertical="center"/>
    </xf>
    <xf numFmtId="0" fontId="3" fillId="18" borderId="4" xfId="0" applyFont="1" applyFill="1" applyBorder="1" applyAlignment="1">
      <alignment horizontal="center" vertical="center" wrapText="1"/>
    </xf>
    <xf numFmtId="49" fontId="28" fillId="18" borderId="4" xfId="0" applyNumberFormat="1" applyFont="1" applyFill="1" applyBorder="1" applyAlignment="1">
      <alignment horizontal="center" vertical="center" wrapText="1"/>
    </xf>
    <xf numFmtId="0" fontId="4" fillId="0" borderId="0" xfId="0" applyFont="1"/>
    <xf numFmtId="0" fontId="3" fillId="0" borderId="4" xfId="0" applyFont="1" applyBorder="1" applyAlignment="1">
      <alignment horizontal="left" vertical="center" wrapText="1"/>
    </xf>
    <xf numFmtId="0" fontId="15" fillId="2" borderId="4" xfId="0" applyFont="1" applyFill="1" applyBorder="1" applyAlignment="1"/>
    <xf numFmtId="0" fontId="3" fillId="2" borderId="4" xfId="0" applyFont="1" applyFill="1" applyBorder="1" applyAlignment="1">
      <alignment horizontal="center" vertical="center" wrapText="1"/>
    </xf>
    <xf numFmtId="0" fontId="15" fillId="2" borderId="4" xfId="0" applyFont="1" applyFill="1" applyBorder="1"/>
    <xf numFmtId="0" fontId="4" fillId="2" borderId="4" xfId="0" applyFont="1" applyFill="1" applyBorder="1" applyAlignment="1">
      <alignment horizontal="left" vertical="center" wrapText="1"/>
    </xf>
    <xf numFmtId="2" fontId="3" fillId="2" borderId="4" xfId="0" applyNumberFormat="1" applyFont="1" applyFill="1" applyBorder="1" applyAlignment="1">
      <alignment horizontal="left" vertical="center" wrapText="1"/>
    </xf>
    <xf numFmtId="49" fontId="3" fillId="2" borderId="4" xfId="0" applyNumberFormat="1" applyFont="1" applyFill="1" applyBorder="1" applyAlignment="1">
      <alignment horizontal="center" vertical="center" wrapText="1"/>
    </xf>
    <xf numFmtId="0" fontId="4" fillId="2" borderId="4" xfId="0" applyFont="1" applyFill="1" applyBorder="1" applyAlignment="1">
      <alignment horizontal="left" vertical="center"/>
    </xf>
    <xf numFmtId="49" fontId="4" fillId="2" borderId="4" xfId="0" applyNumberFormat="1" applyFont="1" applyFill="1" applyBorder="1" applyAlignment="1">
      <alignment horizontal="center" vertical="center"/>
    </xf>
    <xf numFmtId="0" fontId="4" fillId="2" borderId="4" xfId="0" applyFont="1" applyFill="1" applyBorder="1" applyAlignment="1">
      <alignment wrapText="1"/>
    </xf>
    <xf numFmtId="0" fontId="4" fillId="0" borderId="0" xfId="0" applyFont="1" applyAlignment="1">
      <alignment wrapText="1"/>
    </xf>
    <xf numFmtId="0" fontId="4" fillId="0" borderId="0" xfId="0" applyFont="1" applyAlignment="1">
      <alignment horizontal="center" vertical="center"/>
    </xf>
    <xf numFmtId="0" fontId="4" fillId="2" borderId="4" xfId="0" applyFont="1" applyFill="1" applyBorder="1" applyAlignment="1">
      <alignment horizontal="left" wrapText="1"/>
    </xf>
    <xf numFmtId="0" fontId="4" fillId="2" borderId="4" xfId="0" applyFont="1" applyFill="1" applyBorder="1" applyAlignment="1">
      <alignment horizontal="left" vertical="center" wrapText="1"/>
    </xf>
    <xf numFmtId="0" fontId="3" fillId="13" borderId="4" xfId="0" applyFont="1" applyFill="1" applyBorder="1" applyAlignment="1">
      <alignment horizontal="left" vertical="center" wrapText="1"/>
    </xf>
    <xf numFmtId="0" fontId="4" fillId="13" borderId="4" xfId="0" applyFont="1" applyFill="1" applyBorder="1" applyAlignment="1">
      <alignment vertical="center" wrapText="1"/>
    </xf>
    <xf numFmtId="0" fontId="4" fillId="13" borderId="4" xfId="0" applyFont="1" applyFill="1" applyBorder="1" applyAlignment="1">
      <alignment vertical="center" wrapText="1"/>
    </xf>
    <xf numFmtId="0" fontId="4" fillId="13" borderId="4" xfId="0" applyFont="1" applyFill="1" applyBorder="1"/>
    <xf numFmtId="0" fontId="3" fillId="13" borderId="4" xfId="0" applyFont="1" applyFill="1" applyBorder="1" applyAlignment="1">
      <alignment horizontal="center" vertical="center" wrapText="1"/>
    </xf>
    <xf numFmtId="0" fontId="4" fillId="2" borderId="4" xfId="0" applyFont="1" applyFill="1" applyBorder="1"/>
    <xf numFmtId="0" fontId="3" fillId="18" borderId="4" xfId="0" applyFont="1" applyFill="1" applyBorder="1" applyAlignment="1">
      <alignment horizontal="left" vertical="center" wrapText="1"/>
    </xf>
    <xf numFmtId="0" fontId="4" fillId="18" borderId="4" xfId="0" applyFont="1" applyFill="1" applyBorder="1" applyAlignment="1">
      <alignment horizontal="left" vertical="center"/>
    </xf>
    <xf numFmtId="0" fontId="4" fillId="18" borderId="4" xfId="0" applyFont="1" applyFill="1" applyBorder="1" applyAlignment="1">
      <alignment horizontal="left" vertical="center" wrapText="1"/>
    </xf>
    <xf numFmtId="0" fontId="4" fillId="18" borderId="4" xfId="0" applyFont="1" applyFill="1" applyBorder="1"/>
    <xf numFmtId="0" fontId="12" fillId="16" borderId="4" xfId="0" applyFont="1" applyFill="1" applyBorder="1" applyAlignment="1">
      <alignment wrapText="1"/>
    </xf>
    <xf numFmtId="0" fontId="12" fillId="16" borderId="5" xfId="0" applyFont="1" applyFill="1" applyBorder="1" applyAlignment="1">
      <alignment wrapText="1"/>
    </xf>
    <xf numFmtId="0" fontId="12" fillId="16" borderId="6" xfId="0" applyFont="1" applyFill="1" applyBorder="1" applyAlignment="1">
      <alignment wrapText="1"/>
    </xf>
    <xf numFmtId="0" fontId="12" fillId="16" borderId="5" xfId="0" applyFont="1" applyFill="1" applyBorder="1" applyAlignment="1"/>
    <xf numFmtId="0" fontId="12" fillId="16" borderId="5" xfId="0" applyFont="1" applyFill="1" applyBorder="1" applyAlignment="1">
      <alignment horizontal="center" wrapText="1"/>
    </xf>
    <xf numFmtId="0" fontId="15" fillId="5" borderId="0" xfId="0" applyFont="1" applyFill="1"/>
    <xf numFmtId="0" fontId="4" fillId="5" borderId="0" xfId="0" applyFont="1" applyFill="1" applyAlignment="1">
      <alignment horizontal="left" vertical="center" wrapText="1"/>
    </xf>
    <xf numFmtId="0" fontId="12" fillId="16" borderId="7" xfId="0" applyFont="1" applyFill="1" applyBorder="1" applyAlignment="1">
      <alignment wrapText="1"/>
    </xf>
    <xf numFmtId="0" fontId="12" fillId="16" borderId="8" xfId="0" applyFont="1" applyFill="1" applyBorder="1" applyAlignment="1">
      <alignment wrapText="1"/>
    </xf>
    <xf numFmtId="0" fontId="12" fillId="16" borderId="0" xfId="0" applyFont="1" applyFill="1" applyAlignment="1">
      <alignment wrapText="1"/>
    </xf>
    <xf numFmtId="0" fontId="12" fillId="16" borderId="8" xfId="0" applyFont="1" applyFill="1" applyBorder="1" applyAlignment="1"/>
    <xf numFmtId="0" fontId="12" fillId="16" borderId="8" xfId="0" applyFont="1" applyFill="1" applyBorder="1" applyAlignment="1">
      <alignment horizontal="center" wrapText="1"/>
    </xf>
    <xf numFmtId="0" fontId="12" fillId="16" borderId="5" xfId="0" applyFont="1" applyFill="1" applyBorder="1" applyAlignment="1">
      <alignment wrapText="1"/>
    </xf>
    <xf numFmtId="0" fontId="12" fillId="16" borderId="5" xfId="0" applyFont="1" applyFill="1" applyBorder="1" applyAlignment="1"/>
    <xf numFmtId="0" fontId="12" fillId="16" borderId="8" xfId="0" applyFont="1" applyFill="1" applyBorder="1" applyAlignment="1"/>
    <xf numFmtId="0" fontId="3" fillId="5" borderId="0" xfId="0" applyFont="1" applyFill="1" applyAlignment="1">
      <alignment horizontal="left" vertical="center" wrapText="1"/>
    </xf>
    <xf numFmtId="0" fontId="4" fillId="2" borderId="3" xfId="0" applyFont="1" applyFill="1" applyBorder="1"/>
    <xf numFmtId="0" fontId="4" fillId="0" borderId="3" xfId="0" applyFont="1" applyBorder="1"/>
    <xf numFmtId="0" fontId="3" fillId="9" borderId="4" xfId="0" applyFont="1" applyFill="1" applyBorder="1" applyAlignment="1">
      <alignment horizontal="center" vertical="center" wrapText="1"/>
    </xf>
    <xf numFmtId="49" fontId="28" fillId="9" borderId="4" xfId="0" applyNumberFormat="1" applyFont="1" applyFill="1" applyBorder="1" applyAlignment="1">
      <alignment horizontal="center" vertical="center" wrapText="1"/>
    </xf>
    <xf numFmtId="0" fontId="28" fillId="9"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29" fillId="2" borderId="0" xfId="0" applyFont="1" applyFill="1" applyAlignment="1">
      <alignment horizontal="left"/>
    </xf>
    <xf numFmtId="4" fontId="3" fillId="2" borderId="4" xfId="0" applyNumberFormat="1" applyFont="1" applyFill="1" applyBorder="1" applyAlignment="1">
      <alignment horizontal="right" vertical="center" wrapText="1"/>
    </xf>
    <xf numFmtId="0" fontId="3" fillId="2" borderId="4" xfId="0" applyFont="1" applyFill="1" applyBorder="1" applyAlignment="1">
      <alignment vertical="center" wrapText="1"/>
    </xf>
    <xf numFmtId="0" fontId="30" fillId="2" borderId="4" xfId="0" applyFont="1" applyFill="1" applyBorder="1" applyAlignment="1">
      <alignment vertical="center" wrapText="1"/>
    </xf>
    <xf numFmtId="0" fontId="4" fillId="2" borderId="4" xfId="0" applyFont="1" applyFill="1" applyBorder="1" applyAlignment="1">
      <alignment wrapText="1"/>
    </xf>
    <xf numFmtId="0" fontId="3" fillId="2" borderId="4" xfId="0" applyFont="1" applyFill="1" applyBorder="1" applyAlignment="1">
      <alignment vertical="center" wrapText="1"/>
    </xf>
    <xf numFmtId="0" fontId="31" fillId="2" borderId="4" xfId="0" applyFont="1" applyFill="1" applyBorder="1" applyAlignment="1">
      <alignment vertical="center" wrapText="1"/>
    </xf>
    <xf numFmtId="0" fontId="4" fillId="2" borderId="4" xfId="0" applyFont="1" applyFill="1" applyBorder="1" applyAlignment="1">
      <alignment horizontal="left" vertical="top" wrapText="1"/>
    </xf>
    <xf numFmtId="0" fontId="15" fillId="4" borderId="4" xfId="0" applyFont="1" applyFill="1" applyBorder="1" applyAlignment="1"/>
    <xf numFmtId="0" fontId="32" fillId="2" borderId="4" xfId="0" applyFont="1" applyFill="1" applyBorder="1" applyAlignment="1">
      <alignment vertical="center" wrapText="1"/>
    </xf>
    <xf numFmtId="0" fontId="3" fillId="4" borderId="4"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4" xfId="0" applyFont="1" applyFill="1" applyBorder="1" applyAlignment="1">
      <alignment wrapText="1"/>
    </xf>
    <xf numFmtId="0" fontId="3" fillId="4" borderId="4" xfId="0" applyFont="1" applyFill="1" applyBorder="1" applyAlignment="1">
      <alignment horizontal="center" vertical="center" wrapText="1"/>
    </xf>
    <xf numFmtId="4" fontId="3" fillId="4" borderId="4" xfId="0" applyNumberFormat="1" applyFont="1" applyFill="1" applyBorder="1" applyAlignment="1">
      <alignment horizontal="right" vertical="center" wrapText="1"/>
    </xf>
    <xf numFmtId="0" fontId="3" fillId="4" borderId="4" xfId="0" applyFont="1" applyFill="1" applyBorder="1" applyAlignment="1">
      <alignment vertical="center" wrapText="1"/>
    </xf>
    <xf numFmtId="0" fontId="32" fillId="4" borderId="4" xfId="0" applyFont="1" applyFill="1" applyBorder="1" applyAlignment="1">
      <alignment vertical="center" wrapText="1"/>
    </xf>
    <xf numFmtId="0" fontId="15" fillId="4" borderId="0" xfId="0" applyFont="1" applyFill="1"/>
    <xf numFmtId="0" fontId="3" fillId="2" borderId="4" xfId="0" applyFont="1" applyFill="1" applyBorder="1" applyAlignment="1">
      <alignment vertical="center"/>
    </xf>
    <xf numFmtId="4" fontId="3" fillId="2" borderId="4" xfId="0" applyNumberFormat="1" applyFont="1" applyFill="1" applyBorder="1" applyAlignment="1">
      <alignment horizontal="right" vertical="center" wrapText="1"/>
    </xf>
    <xf numFmtId="0" fontId="33" fillId="2" borderId="4" xfId="0" applyFont="1" applyFill="1" applyBorder="1" applyAlignment="1">
      <alignment vertical="center"/>
    </xf>
    <xf numFmtId="0" fontId="34" fillId="2" borderId="4" xfId="0" applyFont="1" applyFill="1" applyBorder="1" applyAlignment="1">
      <alignment vertical="top" wrapText="1"/>
    </xf>
    <xf numFmtId="0" fontId="35" fillId="2" borderId="4" xfId="0" applyFont="1" applyFill="1" applyBorder="1" applyAlignment="1">
      <alignment vertical="top" wrapText="1"/>
    </xf>
    <xf numFmtId="0" fontId="3" fillId="2" borderId="4" xfId="0" applyFont="1" applyFill="1" applyBorder="1" applyAlignment="1">
      <alignment vertical="top" wrapText="1"/>
    </xf>
    <xf numFmtId="0" fontId="32" fillId="2" borderId="4" xfId="0" applyFont="1" applyFill="1" applyBorder="1" applyAlignment="1">
      <alignment vertical="top" wrapText="1"/>
    </xf>
    <xf numFmtId="0" fontId="3" fillId="2" borderId="4" xfId="0" applyFont="1" applyFill="1" applyBorder="1" applyAlignment="1">
      <alignment vertical="top" wrapText="1"/>
    </xf>
    <xf numFmtId="0" fontId="3" fillId="2" borderId="4" xfId="0" applyFont="1" applyFill="1" applyBorder="1" applyAlignment="1">
      <alignment horizontal="left" vertical="top" wrapText="1"/>
    </xf>
    <xf numFmtId="0" fontId="36" fillId="2" borderId="4" xfId="0" applyFont="1" applyFill="1" applyBorder="1" applyAlignment="1">
      <alignment horizontal="left" vertical="top" wrapText="1"/>
    </xf>
    <xf numFmtId="0" fontId="37" fillId="2" borderId="4" xfId="0" applyFont="1" applyFill="1" applyBorder="1" applyAlignment="1">
      <alignment vertical="top" wrapText="1"/>
    </xf>
    <xf numFmtId="4" fontId="4" fillId="2" borderId="4" xfId="0" applyNumberFormat="1" applyFont="1" applyFill="1" applyBorder="1" applyAlignment="1">
      <alignment horizontal="left" vertical="top" wrapText="1"/>
    </xf>
    <xf numFmtId="0" fontId="4" fillId="2" borderId="4" xfId="0" applyFont="1" applyFill="1" applyBorder="1" applyAlignment="1">
      <alignment horizontal="left" vertical="top" wrapText="1"/>
    </xf>
    <xf numFmtId="4" fontId="3" fillId="2" borderId="4" xfId="0" applyNumberFormat="1" applyFont="1" applyFill="1" applyBorder="1" applyAlignment="1">
      <alignment horizontal="right" vertical="center"/>
    </xf>
    <xf numFmtId="49" fontId="4" fillId="2" borderId="4" xfId="0" applyNumberFormat="1" applyFont="1" applyFill="1" applyBorder="1" applyAlignment="1">
      <alignment horizontal="center" vertical="center" wrapText="1"/>
    </xf>
    <xf numFmtId="4" fontId="4" fillId="2" borderId="4" xfId="0" applyNumberFormat="1" applyFont="1" applyFill="1" applyBorder="1" applyAlignment="1">
      <alignment horizontal="right" vertical="center"/>
    </xf>
    <xf numFmtId="4" fontId="4" fillId="2" borderId="4" xfId="0" applyNumberFormat="1" applyFont="1" applyFill="1" applyBorder="1" applyAlignment="1">
      <alignment horizontal="right" vertical="center"/>
    </xf>
    <xf numFmtId="0" fontId="38" fillId="2" borderId="4" xfId="0" applyFont="1" applyFill="1" applyBorder="1" applyAlignment="1">
      <alignment vertical="center" wrapText="1"/>
    </xf>
    <xf numFmtId="0" fontId="32" fillId="2" borderId="4" xfId="0" applyFont="1" applyFill="1" applyBorder="1" applyAlignment="1">
      <alignment vertical="center" wrapText="1"/>
    </xf>
    <xf numFmtId="0" fontId="4" fillId="4" borderId="4" xfId="0" applyFont="1" applyFill="1" applyBorder="1" applyAlignment="1">
      <alignment wrapText="1"/>
    </xf>
    <xf numFmtId="0" fontId="39" fillId="4" borderId="4" xfId="0" applyFont="1" applyFill="1" applyBorder="1" applyAlignment="1">
      <alignment vertical="center" wrapText="1"/>
    </xf>
    <xf numFmtId="0" fontId="40" fillId="2" borderId="4" xfId="0" applyFont="1" applyFill="1" applyBorder="1" applyAlignment="1">
      <alignment wrapText="1"/>
    </xf>
    <xf numFmtId="0" fontId="41" fillId="2" borderId="4" xfId="0" applyFont="1" applyFill="1" applyBorder="1" applyAlignment="1">
      <alignment wrapText="1"/>
    </xf>
    <xf numFmtId="0" fontId="40" fillId="2" borderId="7" xfId="0" applyFont="1" applyFill="1" applyBorder="1" applyAlignment="1">
      <alignment wrapText="1"/>
    </xf>
    <xf numFmtId="0" fontId="42" fillId="2" borderId="7" xfId="0" applyFont="1" applyFill="1" applyBorder="1" applyAlignment="1">
      <alignment wrapText="1"/>
    </xf>
    <xf numFmtId="0" fontId="15" fillId="5" borderId="4" xfId="0" applyFont="1" applyFill="1" applyBorder="1" applyAlignment="1"/>
    <xf numFmtId="4" fontId="4" fillId="4" borderId="4" xfId="0" applyNumberFormat="1" applyFont="1" applyFill="1" applyBorder="1" applyAlignment="1">
      <alignment horizontal="right" vertical="center"/>
    </xf>
    <xf numFmtId="4" fontId="3" fillId="5" borderId="4" xfId="0" applyNumberFormat="1" applyFont="1" applyFill="1" applyBorder="1" applyAlignment="1">
      <alignment horizontal="right" vertical="center" wrapText="1"/>
    </xf>
    <xf numFmtId="0" fontId="15" fillId="5" borderId="4" xfId="0" applyFont="1" applyFill="1" applyBorder="1"/>
    <xf numFmtId="4" fontId="3" fillId="5" borderId="4" xfId="0" applyNumberFormat="1" applyFont="1" applyFill="1" applyBorder="1" applyAlignment="1">
      <alignment horizontal="right" vertical="center" wrapText="1"/>
    </xf>
    <xf numFmtId="0" fontId="32" fillId="2" borderId="4" xfId="0" applyFont="1" applyFill="1" applyBorder="1" applyAlignment="1">
      <alignment horizontal="left"/>
    </xf>
    <xf numFmtId="0" fontId="43" fillId="2" borderId="4" xfId="0" applyFont="1" applyFill="1" applyBorder="1" applyAlignment="1">
      <alignment vertical="center" wrapText="1"/>
    </xf>
    <xf numFmtId="0" fontId="4" fillId="2" borderId="4" xfId="0" applyFont="1" applyFill="1" applyBorder="1" applyAlignment="1">
      <alignment vertical="center" wrapText="1"/>
    </xf>
    <xf numFmtId="0" fontId="4" fillId="2" borderId="4" xfId="0" applyFont="1" applyFill="1" applyBorder="1" applyAlignment="1">
      <alignment vertical="center" wrapText="1"/>
    </xf>
    <xf numFmtId="0" fontId="40" fillId="2" borderId="7" xfId="0" applyFont="1" applyFill="1" applyBorder="1" applyAlignment="1">
      <alignment wrapText="1"/>
    </xf>
    <xf numFmtId="0" fontId="44" fillId="2" borderId="4" xfId="0" applyFont="1" applyFill="1" applyBorder="1" applyAlignment="1">
      <alignment wrapText="1"/>
    </xf>
    <xf numFmtId="0" fontId="45" fillId="2" borderId="9" xfId="0" applyFont="1" applyFill="1" applyBorder="1" applyAlignment="1">
      <alignment wrapText="1"/>
    </xf>
    <xf numFmtId="0" fontId="46" fillId="2" borderId="9" xfId="0" applyFont="1" applyFill="1" applyBorder="1" applyAlignment="1">
      <alignment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4" fontId="3" fillId="2" borderId="4" xfId="0" applyNumberFormat="1" applyFont="1" applyFill="1" applyBorder="1" applyAlignment="1">
      <alignment horizontal="right" vertical="center"/>
    </xf>
    <xf numFmtId="0" fontId="47" fillId="2" borderId="4" xfId="0" applyFont="1" applyFill="1" applyBorder="1" applyAlignment="1">
      <alignment vertical="center" wrapText="1"/>
    </xf>
    <xf numFmtId="0" fontId="3" fillId="4" borderId="4" xfId="0" applyFont="1" applyFill="1" applyBorder="1" applyAlignment="1">
      <alignment horizontal="left" vertical="center" wrapText="1"/>
    </xf>
    <xf numFmtId="0" fontId="4" fillId="2" borderId="4" xfId="0" applyFont="1" applyFill="1" applyBorder="1" applyAlignment="1">
      <alignment horizontal="left" wrapText="1"/>
    </xf>
    <xf numFmtId="0" fontId="15" fillId="4" borderId="4" xfId="0" applyFont="1" applyFill="1" applyBorder="1"/>
    <xf numFmtId="0" fontId="12" fillId="4" borderId="4" xfId="0" applyFont="1" applyFill="1" applyBorder="1" applyAlignment="1">
      <alignment wrapText="1"/>
    </xf>
    <xf numFmtId="0" fontId="12" fillId="4" borderId="5" xfId="0" applyFont="1" applyFill="1" applyBorder="1" applyAlignment="1">
      <alignment wrapText="1"/>
    </xf>
    <xf numFmtId="4" fontId="3" fillId="4" borderId="4" xfId="0" applyNumberFormat="1" applyFont="1" applyFill="1" applyBorder="1" applyAlignment="1">
      <alignment horizontal="right" vertical="center" wrapText="1"/>
    </xf>
    <xf numFmtId="0" fontId="3" fillId="4" borderId="4" xfId="0" applyFont="1" applyFill="1" applyBorder="1" applyAlignment="1">
      <alignment vertical="center" wrapText="1"/>
    </xf>
    <xf numFmtId="0" fontId="12" fillId="4" borderId="7" xfId="0" applyFont="1" applyFill="1" applyBorder="1" applyAlignment="1">
      <alignment wrapText="1"/>
    </xf>
    <xf numFmtId="0" fontId="12" fillId="4" borderId="8" xfId="0" applyFont="1" applyFill="1" applyBorder="1" applyAlignment="1">
      <alignment wrapText="1"/>
    </xf>
    <xf numFmtId="0" fontId="48" fillId="4" borderId="4" xfId="0" applyFont="1" applyFill="1" applyBorder="1" applyAlignment="1">
      <alignment horizontal="left" vertical="center" wrapText="1"/>
    </xf>
    <xf numFmtId="0" fontId="49" fillId="4" borderId="4" xfId="0" applyFont="1" applyFill="1" applyBorder="1" applyAlignment="1">
      <alignment vertical="center" wrapText="1"/>
    </xf>
    <xf numFmtId="0" fontId="12" fillId="4" borderId="5" xfId="0" applyFont="1" applyFill="1" applyBorder="1" applyAlignment="1">
      <alignment wrapText="1"/>
    </xf>
    <xf numFmtId="0" fontId="12" fillId="4" borderId="5" xfId="0" applyFont="1" applyFill="1" applyBorder="1" applyAlignment="1"/>
    <xf numFmtId="0" fontId="12" fillId="4" borderId="5" xfId="0" applyFont="1" applyFill="1" applyBorder="1" applyAlignment="1"/>
    <xf numFmtId="0" fontId="12" fillId="4" borderId="5" xfId="0" applyFont="1" applyFill="1" applyBorder="1" applyAlignment="1">
      <alignment horizontal="center" wrapText="1"/>
    </xf>
    <xf numFmtId="0" fontId="4" fillId="4" borderId="4" xfId="0" applyFont="1" applyFill="1" applyBorder="1" applyAlignment="1">
      <alignment horizontal="left" vertical="top" wrapText="1"/>
    </xf>
    <xf numFmtId="0" fontId="50" fillId="4" borderId="4" xfId="0" applyFont="1" applyFill="1" applyBorder="1" applyAlignment="1">
      <alignment vertical="center" wrapText="1"/>
    </xf>
    <xf numFmtId="0" fontId="12" fillId="4" borderId="8" xfId="0" applyFont="1" applyFill="1" applyBorder="1" applyAlignment="1"/>
    <xf numFmtId="0" fontId="12" fillId="4" borderId="8" xfId="0" applyFont="1" applyFill="1" applyBorder="1" applyAlignment="1"/>
    <xf numFmtId="0" fontId="12" fillId="4" borderId="8" xfId="0" applyFont="1" applyFill="1" applyBorder="1" applyAlignment="1">
      <alignment horizontal="center" wrapText="1"/>
    </xf>
    <xf numFmtId="0" fontId="51" fillId="0" borderId="0" xfId="0" applyFont="1" applyAlignment="1"/>
    <xf numFmtId="0" fontId="15" fillId="0" borderId="0" xfId="0" applyFont="1" applyAlignment="1">
      <alignment wrapText="1"/>
    </xf>
    <xf numFmtId="4" fontId="3" fillId="0" borderId="0" xfId="0" applyNumberFormat="1" applyFont="1" applyAlignment="1">
      <alignment horizontal="right" vertical="center" wrapText="1"/>
    </xf>
    <xf numFmtId="0" fontId="3" fillId="0" borderId="0" xfId="0" applyFont="1" applyAlignment="1">
      <alignment vertical="center" wrapText="1"/>
    </xf>
    <xf numFmtId="0" fontId="3" fillId="0" borderId="0" xfId="0" applyFont="1" applyAlignment="1">
      <alignment vertical="center"/>
    </xf>
    <xf numFmtId="0" fontId="32" fillId="0" borderId="0" xfId="0" applyFont="1" applyAlignment="1">
      <alignment vertical="center" wrapText="1"/>
    </xf>
    <xf numFmtId="4" fontId="3" fillId="4" borderId="3" xfId="0" applyNumberFormat="1" applyFont="1" applyFill="1" applyBorder="1" applyAlignment="1">
      <alignment horizontal="right" vertical="center" wrapText="1"/>
    </xf>
    <xf numFmtId="0" fontId="3" fillId="4" borderId="3" xfId="0" applyFont="1" applyFill="1" applyBorder="1" applyAlignment="1">
      <alignment vertical="center" wrapText="1"/>
    </xf>
    <xf numFmtId="0" fontId="3" fillId="4" borderId="3" xfId="0" applyFont="1" applyFill="1" applyBorder="1" applyAlignment="1">
      <alignment vertical="center"/>
    </xf>
    <xf numFmtId="0" fontId="52" fillId="18" borderId="3" xfId="0" applyFont="1" applyFill="1" applyBorder="1" applyAlignment="1">
      <alignment horizontal="center" vertical="center" wrapText="1"/>
    </xf>
    <xf numFmtId="0" fontId="3" fillId="18" borderId="3" xfId="0" applyFont="1" applyFill="1" applyBorder="1" applyAlignment="1">
      <alignment horizontal="center" vertical="center"/>
    </xf>
    <xf numFmtId="0" fontId="3" fillId="18" borderId="3" xfId="0" applyFont="1" applyFill="1" applyBorder="1" applyAlignment="1">
      <alignment horizontal="center" vertical="center" wrapText="1"/>
    </xf>
    <xf numFmtId="49" fontId="28" fillId="18" borderId="3" xfId="0" applyNumberFormat="1" applyFont="1" applyFill="1" applyBorder="1" applyAlignment="1">
      <alignment horizontal="center" vertical="center" wrapText="1"/>
    </xf>
    <xf numFmtId="0" fontId="28" fillId="18" borderId="3" xfId="0" applyFont="1" applyFill="1" applyBorder="1" applyAlignment="1">
      <alignment horizontal="center" vertical="center" wrapText="1"/>
    </xf>
    <xf numFmtId="0" fontId="3" fillId="19" borderId="3" xfId="0" applyFont="1" applyFill="1" applyBorder="1" applyAlignment="1">
      <alignment horizontal="left" vertical="center" wrapText="1"/>
    </xf>
    <xf numFmtId="0" fontId="53" fillId="0" borderId="0" xfId="0" applyFont="1" applyAlignment="1">
      <alignment vertical="center" wrapText="1"/>
    </xf>
    <xf numFmtId="0" fontId="3" fillId="0" borderId="0" xfId="0" applyFont="1" applyAlignment="1">
      <alignment wrapText="1"/>
    </xf>
    <xf numFmtId="0" fontId="4" fillId="2" borderId="3" xfId="0" applyFont="1" applyFill="1" applyBorder="1" applyAlignment="1">
      <alignment horizontal="left" vertical="top" wrapText="1"/>
    </xf>
    <xf numFmtId="0" fontId="33" fillId="4" borderId="3" xfId="0" applyFont="1" applyFill="1" applyBorder="1" applyAlignment="1">
      <alignment vertical="center"/>
    </xf>
    <xf numFmtId="0" fontId="54" fillId="0" borderId="0" xfId="0" applyFont="1" applyAlignment="1">
      <alignment vertical="center" wrapText="1"/>
    </xf>
    <xf numFmtId="0" fontId="34" fillId="4" borderId="3" xfId="0" applyFont="1" applyFill="1" applyBorder="1" applyAlignment="1">
      <alignment vertical="top" wrapText="1"/>
    </xf>
    <xf numFmtId="0" fontId="55" fillId="2" borderId="3" xfId="0" applyFont="1" applyFill="1" applyBorder="1" applyAlignment="1">
      <alignment vertical="top" wrapText="1"/>
    </xf>
    <xf numFmtId="0" fontId="3" fillId="2" borderId="3" xfId="0" applyFont="1" applyFill="1" applyBorder="1" applyAlignment="1">
      <alignment vertical="top" wrapText="1"/>
    </xf>
    <xf numFmtId="0" fontId="3" fillId="2" borderId="3" xfId="0" applyFont="1" applyFill="1" applyBorder="1" applyAlignment="1">
      <alignment horizontal="left" vertical="top" wrapText="1"/>
    </xf>
    <xf numFmtId="0" fontId="56" fillId="0" borderId="0" xfId="0" applyFont="1" applyAlignment="1">
      <alignment horizontal="left" vertical="top" wrapText="1"/>
    </xf>
    <xf numFmtId="0" fontId="57" fillId="0" borderId="0" xfId="0" applyFont="1" applyAlignment="1">
      <alignment vertical="top" wrapText="1"/>
    </xf>
    <xf numFmtId="0" fontId="3" fillId="0" borderId="0" xfId="0" applyFont="1" applyAlignment="1">
      <alignment vertical="top" wrapText="1"/>
    </xf>
    <xf numFmtId="4" fontId="4" fillId="2" borderId="3" xfId="0" applyNumberFormat="1" applyFont="1" applyFill="1" applyBorder="1" applyAlignment="1">
      <alignment horizontal="left" vertical="top" wrapText="1"/>
    </xf>
    <xf numFmtId="0" fontId="4" fillId="0" borderId="0" xfId="0" applyFont="1" applyAlignment="1">
      <alignment horizontal="left" vertical="top" wrapText="1"/>
    </xf>
    <xf numFmtId="4" fontId="3" fillId="0" borderId="0" xfId="0" applyNumberFormat="1" applyFont="1" applyAlignment="1">
      <alignment horizontal="right" vertical="center"/>
    </xf>
    <xf numFmtId="4" fontId="4" fillId="0" borderId="0" xfId="0" applyNumberFormat="1" applyFont="1" applyAlignment="1">
      <alignment horizontal="right" vertical="center"/>
    </xf>
    <xf numFmtId="0" fontId="3" fillId="0" borderId="0" xfId="0" applyFont="1"/>
    <xf numFmtId="4" fontId="4" fillId="4" borderId="3" xfId="0" applyNumberFormat="1" applyFont="1" applyFill="1" applyBorder="1" applyAlignment="1">
      <alignment horizontal="right" vertical="center"/>
    </xf>
    <xf numFmtId="0" fontId="58" fillId="4" borderId="3" xfId="0" applyFont="1" applyFill="1" applyBorder="1" applyAlignment="1">
      <alignment vertical="center" wrapText="1"/>
    </xf>
    <xf numFmtId="0" fontId="3" fillId="4" borderId="3" xfId="0" applyFont="1" applyFill="1" applyBorder="1" applyAlignment="1">
      <alignment wrapText="1"/>
    </xf>
    <xf numFmtId="0" fontId="3" fillId="4" borderId="3" xfId="0" applyFont="1" applyFill="1" applyBorder="1"/>
    <xf numFmtId="0" fontId="32" fillId="0" borderId="0" xfId="0" applyFont="1" applyAlignment="1">
      <alignment horizontal="left"/>
    </xf>
    <xf numFmtId="4" fontId="3" fillId="2" borderId="3" xfId="0" applyNumberFormat="1" applyFont="1" applyFill="1" applyBorder="1" applyAlignment="1">
      <alignment horizontal="right" vertical="center" wrapText="1"/>
    </xf>
    <xf numFmtId="4" fontId="3" fillId="2" borderId="3" xfId="0" applyNumberFormat="1" applyFont="1" applyFill="1" applyBorder="1" applyAlignment="1">
      <alignment horizontal="right" vertical="center"/>
    </xf>
    <xf numFmtId="0" fontId="32" fillId="4" borderId="3" xfId="0" applyFont="1" applyFill="1" applyBorder="1" applyAlignment="1">
      <alignment vertical="center" wrapText="1"/>
    </xf>
    <xf numFmtId="0" fontId="4" fillId="2" borderId="3" xfId="0" applyFont="1" applyFill="1" applyBorder="1" applyAlignment="1">
      <alignment horizontal="left" wrapText="1"/>
    </xf>
    <xf numFmtId="0" fontId="4" fillId="4" borderId="3" xfId="0" applyFont="1" applyFill="1" applyBorder="1" applyAlignment="1">
      <alignment horizontal="left" vertical="top" wrapText="1"/>
    </xf>
    <xf numFmtId="0" fontId="59" fillId="0" borderId="0" xfId="0" applyFont="1" applyAlignment="1">
      <alignment vertical="center" wrapText="1"/>
    </xf>
    <xf numFmtId="0" fontId="60" fillId="0" borderId="0" xfId="0" applyFont="1" applyAlignment="1">
      <alignment horizontal="left"/>
    </xf>
    <xf numFmtId="1" fontId="52" fillId="0" borderId="0" xfId="0" applyNumberFormat="1" applyFont="1"/>
    <xf numFmtId="1" fontId="3" fillId="0" borderId="0" xfId="0" applyNumberFormat="1" applyFont="1"/>
    <xf numFmtId="0" fontId="61" fillId="18" borderId="4" xfId="0" applyFont="1" applyFill="1" applyBorder="1" applyAlignment="1">
      <alignment horizontal="center" wrapText="1"/>
    </xf>
    <xf numFmtId="0" fontId="61" fillId="18" borderId="5" xfId="0" applyFont="1" applyFill="1" applyBorder="1" applyAlignment="1">
      <alignment horizontal="center" wrapText="1"/>
    </xf>
    <xf numFmtId="49" fontId="62" fillId="18" borderId="5" xfId="0" applyNumberFormat="1" applyFont="1" applyFill="1" applyBorder="1" applyAlignment="1">
      <alignment horizontal="center" wrapText="1"/>
    </xf>
    <xf numFmtId="0" fontId="62" fillId="18" borderId="5" xfId="0" applyFont="1" applyFill="1" applyBorder="1" applyAlignment="1">
      <alignment horizontal="center" wrapText="1"/>
    </xf>
    <xf numFmtId="0" fontId="61" fillId="0" borderId="7" xfId="0" applyFont="1" applyBorder="1" applyAlignment="1"/>
    <xf numFmtId="0" fontId="61" fillId="2" borderId="8" xfId="0" applyFont="1" applyFill="1" applyBorder="1" applyAlignment="1">
      <alignment horizontal="left" wrapText="1"/>
    </xf>
    <xf numFmtId="0" fontId="61" fillId="2" borderId="8" xfId="0" applyFont="1" applyFill="1" applyBorder="1" applyAlignment="1">
      <alignment horizontal="left" wrapText="1"/>
    </xf>
    <xf numFmtId="0" fontId="61" fillId="2" borderId="8" xfId="0" applyFont="1" applyFill="1" applyBorder="1" applyAlignment="1">
      <alignment wrapText="1"/>
    </xf>
    <xf numFmtId="0" fontId="61" fillId="2" borderId="8" xfId="0" applyFont="1" applyFill="1" applyBorder="1" applyAlignment="1">
      <alignment horizontal="center" wrapText="1"/>
    </xf>
    <xf numFmtId="4" fontId="61" fillId="2" borderId="8" xfId="0" applyNumberFormat="1" applyFont="1" applyFill="1" applyBorder="1" applyAlignment="1">
      <alignment horizontal="center" wrapText="1"/>
    </xf>
    <xf numFmtId="0" fontId="63" fillId="2" borderId="8" xfId="0" applyFont="1" applyFill="1" applyBorder="1" applyAlignment="1">
      <alignment horizontal="left" wrapText="1"/>
    </xf>
    <xf numFmtId="0" fontId="64" fillId="2" borderId="8" xfId="0" applyFont="1" applyFill="1" applyBorder="1" applyAlignment="1">
      <alignment wrapText="1"/>
    </xf>
    <xf numFmtId="0" fontId="61" fillId="2" borderId="8" xfId="0" applyFont="1" applyFill="1" applyBorder="1" applyAlignment="1">
      <alignment horizontal="left" wrapText="1"/>
    </xf>
    <xf numFmtId="0" fontId="65" fillId="2" borderId="8" xfId="0" applyFont="1" applyFill="1" applyBorder="1" applyAlignment="1">
      <alignment horizontal="left" wrapText="1"/>
    </xf>
    <xf numFmtId="0" fontId="61" fillId="2" borderId="8" xfId="0" applyFont="1" applyFill="1" applyBorder="1" applyAlignment="1">
      <alignment wrapText="1"/>
    </xf>
    <xf numFmtId="0" fontId="66" fillId="2" borderId="8" xfId="0" applyFont="1" applyFill="1" applyBorder="1" applyAlignment="1">
      <alignment horizontal="left" wrapText="1"/>
    </xf>
    <xf numFmtId="0" fontId="66" fillId="2" borderId="8" xfId="0" applyFont="1" applyFill="1" applyBorder="1" applyAlignment="1">
      <alignment wrapText="1"/>
    </xf>
    <xf numFmtId="0" fontId="61" fillId="0" borderId="7" xfId="0" applyFont="1" applyBorder="1" applyAlignment="1"/>
    <xf numFmtId="4" fontId="61" fillId="2" borderId="8" xfId="0" applyNumberFormat="1" applyFont="1" applyFill="1" applyBorder="1" applyAlignment="1">
      <alignment horizontal="center" wrapText="1"/>
    </xf>
    <xf numFmtId="0" fontId="66" fillId="2" borderId="8" xfId="0" applyFont="1" applyFill="1" applyBorder="1" applyAlignment="1">
      <alignment wrapText="1"/>
    </xf>
    <xf numFmtId="4" fontId="67" fillId="2" borderId="8" xfId="0" applyNumberFormat="1" applyFont="1" applyFill="1" applyBorder="1" applyAlignment="1">
      <alignment horizontal="center" wrapText="1"/>
    </xf>
    <xf numFmtId="2" fontId="61" fillId="2" borderId="8" xfId="0" applyNumberFormat="1" applyFont="1" applyFill="1" applyBorder="1" applyAlignment="1">
      <alignment horizontal="left" wrapText="1"/>
    </xf>
    <xf numFmtId="0" fontId="68" fillId="2" borderId="8" xfId="0" applyFont="1" applyFill="1" applyBorder="1" applyAlignment="1">
      <alignment wrapText="1"/>
    </xf>
    <xf numFmtId="49" fontId="61" fillId="2" borderId="8" xfId="0" applyNumberFormat="1" applyFont="1" applyFill="1" applyBorder="1" applyAlignment="1">
      <alignment horizontal="center" wrapText="1"/>
    </xf>
    <xf numFmtId="0" fontId="61" fillId="2" borderId="8" xfId="0" applyFont="1" applyFill="1" applyBorder="1" applyAlignment="1">
      <alignment wrapText="1"/>
    </xf>
    <xf numFmtId="0" fontId="61" fillId="2" borderId="8" xfId="0" applyFont="1" applyFill="1" applyBorder="1" applyAlignment="1">
      <alignment wrapText="1"/>
    </xf>
    <xf numFmtId="0" fontId="69" fillId="2" borderId="8" xfId="0" applyFont="1" applyFill="1" applyBorder="1" applyAlignment="1">
      <alignment wrapText="1"/>
    </xf>
    <xf numFmtId="4" fontId="61" fillId="2" borderId="8" xfId="0" applyNumberFormat="1" applyFont="1" applyFill="1" applyBorder="1" applyAlignment="1">
      <alignment horizontal="left" wrapText="1"/>
    </xf>
    <xf numFmtId="0" fontId="66" fillId="2" borderId="8" xfId="0" applyFont="1" applyFill="1" applyBorder="1" applyAlignment="1">
      <alignment wrapText="1"/>
    </xf>
    <xf numFmtId="4" fontId="61" fillId="2" borderId="8" xfId="0" applyNumberFormat="1" applyFont="1" applyFill="1" applyBorder="1" applyAlignment="1">
      <alignment horizontal="center" vertical="center" wrapText="1"/>
    </xf>
    <xf numFmtId="0" fontId="70" fillId="2" borderId="8" xfId="0" applyFont="1" applyFill="1" applyBorder="1" applyAlignment="1">
      <alignment wrapText="1"/>
    </xf>
    <xf numFmtId="0" fontId="61" fillId="0" borderId="7" xfId="0" applyFont="1" applyBorder="1" applyAlignment="1">
      <alignment horizontal="center" vertical="center"/>
    </xf>
    <xf numFmtId="0" fontId="71" fillId="2" borderId="8" xfId="0" applyFont="1" applyFill="1" applyBorder="1" applyAlignment="1">
      <alignment horizontal="left" wrapText="1"/>
    </xf>
    <xf numFmtId="0" fontId="61" fillId="2" borderId="8" xfId="0" applyFont="1" applyFill="1" applyBorder="1" applyAlignment="1">
      <alignment horizontal="center" vertical="center" wrapText="1"/>
    </xf>
    <xf numFmtId="0" fontId="61" fillId="20" borderId="8" xfId="0" applyFont="1" applyFill="1" applyBorder="1" applyAlignment="1">
      <alignment horizontal="left" wrapText="1"/>
    </xf>
    <xf numFmtId="0" fontId="66" fillId="2" borderId="8" xfId="0" applyFont="1" applyFill="1" applyBorder="1" applyAlignment="1">
      <alignment horizontal="left" wrapText="1"/>
    </xf>
    <xf numFmtId="0" fontId="72" fillId="2" borderId="8" xfId="0" applyFont="1" applyFill="1" applyBorder="1" applyAlignment="1">
      <alignment wrapText="1"/>
    </xf>
    <xf numFmtId="0" fontId="73" fillId="2" borderId="8" xfId="0" applyFont="1" applyFill="1" applyBorder="1" applyAlignment="1">
      <alignment horizontal="left" wrapText="1"/>
    </xf>
    <xf numFmtId="0" fontId="61" fillId="21" borderId="8" xfId="0" applyFont="1" applyFill="1" applyBorder="1" applyAlignment="1">
      <alignment horizontal="left" wrapText="1"/>
    </xf>
    <xf numFmtId="0" fontId="61" fillId="16" borderId="4" xfId="0" applyFont="1" applyFill="1" applyBorder="1" applyAlignment="1">
      <alignment wrapText="1"/>
    </xf>
    <xf numFmtId="0" fontId="61" fillId="16" borderId="5" xfId="0" applyFont="1" applyFill="1" applyBorder="1" applyAlignment="1">
      <alignment wrapText="1"/>
    </xf>
    <xf numFmtId="0" fontId="61" fillId="16" borderId="6" xfId="0" applyFont="1" applyFill="1" applyBorder="1" applyAlignment="1">
      <alignment wrapText="1"/>
    </xf>
    <xf numFmtId="0" fontId="61" fillId="2" borderId="7" xfId="0" applyFont="1" applyFill="1" applyBorder="1" applyAlignment="1">
      <alignment horizontal="left" wrapText="1"/>
    </xf>
    <xf numFmtId="0" fontId="61" fillId="16" borderId="5" xfId="0" applyFont="1" applyFill="1" applyBorder="1" applyAlignment="1">
      <alignment horizontal="center" wrapText="1"/>
    </xf>
    <xf numFmtId="4" fontId="61" fillId="2" borderId="7" xfId="0" applyNumberFormat="1" applyFont="1" applyFill="1" applyBorder="1" applyAlignment="1">
      <alignment horizontal="center" wrapText="1"/>
    </xf>
    <xf numFmtId="0" fontId="61" fillId="2" borderId="8" xfId="0" applyFont="1" applyFill="1" applyBorder="1" applyAlignment="1">
      <alignment horizontal="left" wrapText="1"/>
    </xf>
    <xf numFmtId="0" fontId="74" fillId="2" borderId="8" xfId="0" applyFont="1" applyFill="1" applyBorder="1" applyAlignment="1">
      <alignment horizontal="left" wrapText="1"/>
    </xf>
    <xf numFmtId="0" fontId="61" fillId="16" borderId="7" xfId="0" applyFont="1" applyFill="1" applyBorder="1" applyAlignment="1">
      <alignment wrapText="1"/>
    </xf>
    <xf numFmtId="0" fontId="61" fillId="16" borderId="8" xfId="0" applyFont="1" applyFill="1" applyBorder="1" applyAlignment="1">
      <alignment wrapText="1"/>
    </xf>
    <xf numFmtId="0" fontId="61" fillId="16" borderId="0" xfId="0" applyFont="1" applyFill="1" applyAlignment="1">
      <alignment wrapText="1"/>
    </xf>
    <xf numFmtId="0" fontId="61" fillId="2" borderId="7" xfId="0" applyFont="1" applyFill="1" applyBorder="1" applyAlignment="1">
      <alignment wrapText="1"/>
    </xf>
    <xf numFmtId="0" fontId="61" fillId="16" borderId="8" xfId="0" applyFont="1" applyFill="1" applyBorder="1" applyAlignment="1">
      <alignment horizontal="center" wrapText="1"/>
    </xf>
    <xf numFmtId="0" fontId="61" fillId="16" borderId="10" xfId="0" applyFont="1" applyFill="1" applyBorder="1" applyAlignment="1">
      <alignment wrapText="1"/>
    </xf>
    <xf numFmtId="0" fontId="61" fillId="5" borderId="8" xfId="0" applyFont="1" applyFill="1" applyBorder="1" applyAlignment="1">
      <alignment horizontal="left" wrapText="1"/>
    </xf>
    <xf numFmtId="0" fontId="61" fillId="2" borderId="5" xfId="0" applyFont="1" applyFill="1" applyBorder="1" applyAlignment="1">
      <alignment horizontal="left" wrapText="1"/>
    </xf>
    <xf numFmtId="0" fontId="61" fillId="2" borderId="5" xfId="0" applyFont="1" applyFill="1" applyBorder="1" applyAlignment="1">
      <alignment horizontal="center" wrapText="1"/>
    </xf>
    <xf numFmtId="0" fontId="61" fillId="2" borderId="8" xfId="0" applyFont="1" applyFill="1" applyBorder="1" applyAlignment="1">
      <alignment horizontal="left" wrapText="1"/>
    </xf>
    <xf numFmtId="2" fontId="61" fillId="2" borderId="8" xfId="0" applyNumberFormat="1" applyFont="1" applyFill="1" applyBorder="1" applyAlignment="1">
      <alignment horizontal="center" wrapText="1"/>
    </xf>
    <xf numFmtId="0" fontId="28" fillId="18" borderId="4" xfId="0" applyFont="1" applyFill="1" applyBorder="1" applyAlignment="1">
      <alignment horizontal="center" vertical="center" wrapText="1"/>
    </xf>
    <xf numFmtId="0" fontId="75" fillId="2" borderId="4" xfId="0" applyFont="1" applyFill="1" applyBorder="1" applyAlignment="1">
      <alignment wrapText="1"/>
    </xf>
    <xf numFmtId="4" fontId="4" fillId="2" borderId="4" xfId="0" applyNumberFormat="1" applyFont="1" applyFill="1" applyBorder="1" applyAlignment="1">
      <alignment horizontal="right" vertical="center" wrapText="1"/>
    </xf>
    <xf numFmtId="0" fontId="32" fillId="2" borderId="4" xfId="0" applyFont="1" applyFill="1" applyBorder="1" applyAlignment="1">
      <alignment wrapText="1"/>
    </xf>
    <xf numFmtId="0" fontId="3" fillId="2" borderId="4" xfId="0" applyFont="1" applyFill="1" applyBorder="1" applyAlignment="1">
      <alignment wrapText="1"/>
    </xf>
    <xf numFmtId="0" fontId="76" fillId="2" borderId="4" xfId="0" applyFont="1" applyFill="1" applyBorder="1" applyAlignment="1">
      <alignment wrapText="1"/>
    </xf>
    <xf numFmtId="0" fontId="77" fillId="2" borderId="4" xfId="0" applyFont="1" applyFill="1" applyBorder="1" applyAlignment="1">
      <alignment horizontal="left" vertical="center" wrapText="1"/>
    </xf>
    <xf numFmtId="4" fontId="78" fillId="2" borderId="4" xfId="0" applyNumberFormat="1" applyFont="1" applyFill="1" applyBorder="1" applyAlignment="1">
      <alignment horizontal="right" vertical="center" wrapText="1"/>
    </xf>
    <xf numFmtId="0" fontId="79" fillId="2" borderId="4" xfId="0" applyFont="1" applyFill="1" applyBorder="1" applyAlignment="1">
      <alignment vertical="center" wrapText="1"/>
    </xf>
    <xf numFmtId="0" fontId="80" fillId="2" borderId="4" xfId="0" applyFont="1" applyFill="1" applyBorder="1" applyAlignment="1">
      <alignment horizontal="left" vertical="center" wrapText="1"/>
    </xf>
    <xf numFmtId="4" fontId="4" fillId="2" borderId="4" xfId="0" applyNumberFormat="1" applyFont="1" applyFill="1" applyBorder="1" applyAlignment="1">
      <alignment horizontal="right" vertical="center" wrapText="1"/>
    </xf>
    <xf numFmtId="0" fontId="3" fillId="2" borderId="4" xfId="0" applyFont="1" applyFill="1" applyBorder="1" applyAlignment="1">
      <alignment vertical="center" wrapText="1"/>
    </xf>
    <xf numFmtId="0" fontId="81" fillId="2" borderId="4" xfId="0" applyFont="1" applyFill="1" applyBorder="1" applyAlignment="1">
      <alignment wrapText="1"/>
    </xf>
    <xf numFmtId="0" fontId="3" fillId="2" borderId="4" xfId="0" applyFont="1" applyFill="1" applyBorder="1"/>
    <xf numFmtId="0" fontId="82" fillId="2" borderId="4" xfId="0" applyFont="1" applyFill="1" applyBorder="1" applyAlignment="1">
      <alignment vertical="center" wrapText="1"/>
    </xf>
    <xf numFmtId="0" fontId="34" fillId="2" borderId="4" xfId="0" applyFont="1" applyFill="1" applyBorder="1" applyAlignment="1">
      <alignment vertical="center" wrapText="1"/>
    </xf>
    <xf numFmtId="4" fontId="39" fillId="2" borderId="4" xfId="0" applyNumberFormat="1" applyFont="1" applyFill="1" applyBorder="1" applyAlignment="1">
      <alignment horizontal="right" vertical="center" wrapText="1"/>
    </xf>
    <xf numFmtId="0" fontId="39" fillId="2" borderId="4" xfId="0" applyFont="1" applyFill="1" applyBorder="1" applyAlignment="1">
      <alignment vertical="center" wrapText="1"/>
    </xf>
    <xf numFmtId="4" fontId="39" fillId="2" borderId="4" xfId="0" applyNumberFormat="1" applyFont="1" applyFill="1" applyBorder="1" applyAlignment="1">
      <alignment horizontal="right" vertical="center"/>
    </xf>
    <xf numFmtId="4" fontId="83" fillId="2" borderId="4" xfId="0" applyNumberFormat="1" applyFont="1" applyFill="1" applyBorder="1" applyAlignment="1">
      <alignment horizontal="right" vertical="center"/>
    </xf>
    <xf numFmtId="0" fontId="84" fillId="2" borderId="4" xfId="0" applyFont="1" applyFill="1" applyBorder="1" applyAlignment="1">
      <alignment vertical="center" wrapText="1"/>
    </xf>
    <xf numFmtId="0" fontId="85" fillId="2" borderId="4" xfId="0" applyFont="1" applyFill="1" applyBorder="1" applyAlignment="1">
      <alignment horizontal="left" vertical="center" wrapText="1"/>
    </xf>
    <xf numFmtId="0" fontId="86" fillId="2" borderId="4" xfId="0" applyFont="1" applyFill="1" applyBorder="1" applyAlignment="1">
      <alignment wrapText="1"/>
    </xf>
    <xf numFmtId="0" fontId="87" fillId="2" borderId="4" xfId="0" applyFont="1" applyFill="1" applyBorder="1" applyAlignment="1">
      <alignment wrapText="1"/>
    </xf>
    <xf numFmtId="0" fontId="88" fillId="2" borderId="4" xfId="0" applyFont="1" applyFill="1" applyBorder="1" applyAlignment="1">
      <alignment vertical="center" wrapText="1"/>
    </xf>
    <xf numFmtId="0" fontId="89" fillId="2" borderId="4" xfId="0" applyFont="1" applyFill="1" applyBorder="1" applyAlignment="1">
      <alignment horizontal="left" wrapText="1"/>
    </xf>
    <xf numFmtId="0" fontId="3" fillId="22" borderId="4" xfId="0" applyFont="1" applyFill="1" applyBorder="1" applyAlignment="1">
      <alignment horizontal="left" vertical="center" wrapText="1"/>
    </xf>
    <xf numFmtId="0" fontId="4" fillId="22" borderId="4" xfId="0" applyFont="1" applyFill="1" applyBorder="1" applyAlignment="1">
      <alignment horizontal="left" vertical="center" wrapText="1"/>
    </xf>
    <xf numFmtId="0" fontId="3" fillId="22" borderId="4" xfId="0" applyFont="1" applyFill="1" applyBorder="1" applyAlignment="1">
      <alignment horizontal="left" vertical="center" wrapText="1"/>
    </xf>
    <xf numFmtId="0" fontId="4" fillId="22" borderId="4" xfId="0" applyFont="1" applyFill="1" applyBorder="1" applyAlignment="1">
      <alignment wrapText="1"/>
    </xf>
    <xf numFmtId="0" fontId="3" fillId="22" borderId="4" xfId="0" applyFont="1" applyFill="1" applyBorder="1" applyAlignment="1">
      <alignment horizontal="center" vertical="center" wrapText="1"/>
    </xf>
    <xf numFmtId="4" fontId="4" fillId="22" borderId="4" xfId="0" applyNumberFormat="1" applyFont="1" applyFill="1" applyBorder="1" applyAlignment="1">
      <alignment horizontal="right" vertical="center"/>
    </xf>
    <xf numFmtId="0" fontId="4" fillId="22" borderId="4" xfId="0" applyFont="1" applyFill="1" applyBorder="1" applyAlignment="1">
      <alignment vertical="center" wrapText="1"/>
    </xf>
    <xf numFmtId="0" fontId="4" fillId="22" borderId="4" xfId="0" applyFont="1" applyFill="1" applyBorder="1" applyAlignment="1">
      <alignment vertical="center" wrapText="1"/>
    </xf>
    <xf numFmtId="0" fontId="15" fillId="22" borderId="0" xfId="0" applyFont="1" applyFill="1"/>
    <xf numFmtId="0" fontId="90" fillId="2" borderId="4" xfId="0" applyFont="1" applyFill="1" applyBorder="1" applyAlignment="1">
      <alignment vertical="center" wrapText="1"/>
    </xf>
    <xf numFmtId="0" fontId="12" fillId="16" borderId="8" xfId="0" applyFont="1" applyFill="1" applyBorder="1" applyAlignment="1">
      <alignment wrapText="1"/>
    </xf>
    <xf numFmtId="0" fontId="91" fillId="0" borderId="0" xfId="0" applyFont="1" applyAlignment="1"/>
    <xf numFmtId="0" fontId="12" fillId="16" borderId="5" xfId="0" applyFont="1" applyFill="1" applyBorder="1" applyAlignment="1"/>
    <xf numFmtId="0" fontId="12" fillId="16" borderId="8" xfId="0" applyFont="1" applyFill="1" applyBorder="1" applyAlignment="1"/>
    <xf numFmtId="0" fontId="4" fillId="2" borderId="0" xfId="0" applyFont="1" applyFill="1" applyAlignment="1">
      <alignment wrapText="1"/>
    </xf>
    <xf numFmtId="4" fontId="12" fillId="2" borderId="4" xfId="0" applyNumberFormat="1" applyFont="1" applyFill="1" applyBorder="1" applyAlignment="1">
      <alignment horizontal="right" wrapText="1"/>
    </xf>
    <xf numFmtId="0" fontId="12" fillId="2" borderId="4" xfId="0" applyFont="1" applyFill="1" applyBorder="1" applyAlignment="1">
      <alignment wrapText="1"/>
    </xf>
    <xf numFmtId="0" fontId="92" fillId="0" borderId="4" xfId="0" applyFont="1" applyBorder="1" applyAlignment="1">
      <alignment wrapText="1"/>
    </xf>
    <xf numFmtId="4" fontId="12" fillId="22" borderId="4" xfId="0" applyNumberFormat="1" applyFont="1" applyFill="1" applyBorder="1" applyAlignment="1">
      <alignment horizontal="right" wrapText="1"/>
    </xf>
    <xf numFmtId="0" fontId="12" fillId="2" borderId="4" xfId="0" applyFont="1" applyFill="1" applyBorder="1" applyAlignment="1">
      <alignment wrapText="1"/>
    </xf>
    <xf numFmtId="0" fontId="12" fillId="0" borderId="4" xfId="0" applyFont="1" applyBorder="1" applyAlignment="1"/>
    <xf numFmtId="0" fontId="93" fillId="0" borderId="4" xfId="0" applyFont="1" applyBorder="1" applyAlignment="1">
      <alignment wrapText="1"/>
    </xf>
    <xf numFmtId="0" fontId="94" fillId="2" borderId="4" xfId="0" applyFont="1" applyFill="1" applyBorder="1" applyAlignment="1">
      <alignment wrapText="1"/>
    </xf>
    <xf numFmtId="0" fontId="95" fillId="0" borderId="4" xfId="0" applyFont="1" applyBorder="1" applyAlignment="1">
      <alignment wrapText="1"/>
    </xf>
    <xf numFmtId="4" fontId="12" fillId="2" borderId="4" xfId="0" applyNumberFormat="1" applyFont="1" applyFill="1" applyBorder="1" applyAlignment="1">
      <alignment wrapText="1"/>
    </xf>
    <xf numFmtId="4" fontId="12" fillId="2" borderId="4" xfId="0" applyNumberFormat="1" applyFont="1" applyFill="1" applyBorder="1" applyAlignment="1">
      <alignment wrapText="1"/>
    </xf>
    <xf numFmtId="4" fontId="12" fillId="2" borderId="4" xfId="0" applyNumberFormat="1" applyFont="1" applyFill="1" applyBorder="1" applyAlignment="1">
      <alignment horizontal="right"/>
    </xf>
    <xf numFmtId="4" fontId="12" fillId="22" borderId="4" xfId="0" applyNumberFormat="1" applyFont="1" applyFill="1" applyBorder="1" applyAlignment="1">
      <alignment horizontal="right"/>
    </xf>
    <xf numFmtId="0" fontId="96" fillId="0" borderId="4" xfId="0" applyFont="1" applyBorder="1" applyAlignment="1">
      <alignment wrapText="1"/>
    </xf>
    <xf numFmtId="4" fontId="12" fillId="22" borderId="4" xfId="0" applyNumberFormat="1" applyFont="1" applyFill="1" applyBorder="1" applyAlignment="1">
      <alignment horizontal="right"/>
    </xf>
    <xf numFmtId="0" fontId="61" fillId="2" borderId="4" xfId="0" applyFont="1" applyFill="1" applyBorder="1" applyAlignment="1">
      <alignment horizontal="left" wrapText="1"/>
    </xf>
    <xf numFmtId="0" fontId="97" fillId="2" borderId="4" xfId="0" applyFont="1" applyFill="1" applyBorder="1" applyAlignment="1">
      <alignment wrapText="1"/>
    </xf>
    <xf numFmtId="0" fontId="12" fillId="2" borderId="4" xfId="0" applyFont="1" applyFill="1" applyBorder="1" applyAlignment="1"/>
    <xf numFmtId="0" fontId="61" fillId="2" borderId="4" xfId="0" applyFont="1" applyFill="1" applyBorder="1" applyAlignment="1">
      <alignment wrapText="1"/>
    </xf>
    <xf numFmtId="0" fontId="98" fillId="2" borderId="4" xfId="0" applyFont="1" applyFill="1" applyBorder="1" applyAlignment="1">
      <alignment wrapText="1"/>
    </xf>
    <xf numFmtId="0" fontId="99" fillId="2" borderId="4" xfId="0" applyFont="1" applyFill="1" applyBorder="1" applyAlignment="1">
      <alignment wrapText="1"/>
    </xf>
    <xf numFmtId="0" fontId="100" fillId="5" borderId="4" xfId="0" applyFont="1" applyFill="1" applyBorder="1" applyAlignment="1">
      <alignment wrapText="1"/>
    </xf>
    <xf numFmtId="0" fontId="12" fillId="0" borderId="4" xfId="0" applyFont="1" applyBorder="1" applyAlignment="1">
      <alignment wrapText="1"/>
    </xf>
    <xf numFmtId="4" fontId="12" fillId="0" borderId="4" xfId="0" applyNumberFormat="1" applyFont="1" applyBorder="1" applyAlignment="1">
      <alignment horizontal="right" wrapText="1"/>
    </xf>
    <xf numFmtId="0" fontId="12" fillId="2" borderId="4" xfId="0" applyFont="1" applyFill="1" applyBorder="1" applyAlignment="1">
      <alignment wrapText="1"/>
    </xf>
    <xf numFmtId="0" fontId="12" fillId="16" borderId="4" xfId="0" applyFont="1" applyFill="1" applyBorder="1" applyAlignment="1">
      <alignment horizontal="center" wrapText="1"/>
    </xf>
    <xf numFmtId="4" fontId="12" fillId="2" borderId="4" xfId="0" applyNumberFormat="1" applyFont="1" applyFill="1" applyBorder="1" applyAlignment="1">
      <alignment horizontal="right" wrapText="1"/>
    </xf>
    <xf numFmtId="0" fontId="101" fillId="2" borderId="4" xfId="0" applyFont="1" applyFill="1" applyBorder="1" applyAlignment="1">
      <alignment wrapText="1"/>
    </xf>
    <xf numFmtId="0" fontId="12" fillId="16" borderId="4" xfId="0" applyFont="1" applyFill="1" applyBorder="1" applyAlignment="1">
      <alignment wrapText="1"/>
    </xf>
    <xf numFmtId="0" fontId="12" fillId="16" borderId="4" xfId="0" applyFont="1" applyFill="1" applyBorder="1" applyAlignment="1"/>
    <xf numFmtId="4" fontId="3" fillId="0" borderId="0" xfId="0" applyNumberFormat="1" applyFont="1" applyAlignment="1">
      <alignment horizontal="right"/>
    </xf>
    <xf numFmtId="0" fontId="102" fillId="0" borderId="0" xfId="0" applyFont="1" applyAlignment="1">
      <alignment wrapText="1"/>
    </xf>
    <xf numFmtId="0" fontId="103" fillId="0" borderId="0" xfId="0" applyFont="1" applyAlignment="1">
      <alignment horizontal="left" wrapText="1"/>
    </xf>
    <xf numFmtId="0" fontId="104" fillId="0" borderId="0" xfId="0" applyFont="1" applyAlignment="1">
      <alignment wrapText="1"/>
    </xf>
    <xf numFmtId="0" fontId="32" fillId="0" borderId="0" xfId="0" applyFont="1" applyAlignment="1">
      <alignment wrapText="1"/>
    </xf>
    <xf numFmtId="0" fontId="3" fillId="23" borderId="3" xfId="0" applyFont="1" applyFill="1" applyBorder="1" applyAlignment="1">
      <alignment horizontal="left" vertical="center" wrapText="1"/>
    </xf>
    <xf numFmtId="0" fontId="4" fillId="23" borderId="3" xfId="0" applyFont="1" applyFill="1" applyBorder="1" applyAlignment="1">
      <alignment horizontal="left" vertical="center" wrapText="1"/>
    </xf>
    <xf numFmtId="0" fontId="3" fillId="23" borderId="3" xfId="0" applyFont="1" applyFill="1" applyBorder="1" applyAlignment="1">
      <alignment horizontal="center" vertical="center" wrapText="1"/>
    </xf>
    <xf numFmtId="4" fontId="3" fillId="23" borderId="3" xfId="0" applyNumberFormat="1" applyFont="1" applyFill="1" applyBorder="1" applyAlignment="1">
      <alignment horizontal="right"/>
    </xf>
    <xf numFmtId="0" fontId="4" fillId="23" borderId="3" xfId="0" applyFont="1" applyFill="1" applyBorder="1" applyAlignment="1">
      <alignment wrapText="1"/>
    </xf>
    <xf numFmtId="4" fontId="3" fillId="4" borderId="3" xfId="0" applyNumberFormat="1" applyFont="1" applyFill="1" applyBorder="1" applyAlignment="1">
      <alignment horizontal="right"/>
    </xf>
    <xf numFmtId="0" fontId="3" fillId="0" borderId="0" xfId="0" applyFont="1" applyAlignment="1">
      <alignment horizontal="left" wrapText="1"/>
    </xf>
    <xf numFmtId="4" fontId="105" fillId="0" borderId="0" xfId="0" applyNumberFormat="1" applyFont="1" applyAlignment="1">
      <alignment horizontal="right"/>
    </xf>
    <xf numFmtId="4" fontId="4" fillId="0" borderId="0" xfId="0" applyNumberFormat="1" applyFont="1" applyAlignment="1">
      <alignment horizontal="right"/>
    </xf>
    <xf numFmtId="0" fontId="106" fillId="0" borderId="0" xfId="0" applyFont="1" applyAlignment="1">
      <alignment horizontal="left" wrapText="1"/>
    </xf>
    <xf numFmtId="0" fontId="107" fillId="0" borderId="0" xfId="0" applyFont="1" applyAlignment="1">
      <alignment wrapText="1"/>
    </xf>
    <xf numFmtId="4" fontId="4" fillId="0" borderId="0" xfId="0" applyNumberFormat="1" applyFont="1" applyAlignment="1">
      <alignment horizontal="left" wrapText="1"/>
    </xf>
    <xf numFmtId="4" fontId="3" fillId="23" borderId="3" xfId="0" applyNumberFormat="1" applyFont="1" applyFill="1" applyBorder="1" applyAlignment="1">
      <alignment horizontal="right" vertical="center" wrapText="1"/>
    </xf>
    <xf numFmtId="0" fontId="32" fillId="23" borderId="3" xfId="0" applyFont="1" applyFill="1" applyBorder="1" applyAlignment="1">
      <alignment vertical="center" wrapText="1"/>
    </xf>
    <xf numFmtId="4" fontId="3" fillId="23" borderId="3" xfId="0" applyNumberFormat="1" applyFont="1" applyFill="1" applyBorder="1" applyAlignment="1">
      <alignment horizontal="right" vertical="center"/>
    </xf>
    <xf numFmtId="0" fontId="4" fillId="23" borderId="3" xfId="0" applyFont="1" applyFill="1" applyBorder="1" applyAlignment="1">
      <alignment horizontal="left" wrapText="1"/>
    </xf>
    <xf numFmtId="0" fontId="3" fillId="23" borderId="3" xfId="0" applyFont="1" applyFill="1" applyBorder="1" applyAlignment="1">
      <alignment vertical="center" wrapText="1"/>
    </xf>
    <xf numFmtId="0" fontId="6" fillId="2" borderId="3" xfId="0" applyFont="1" applyFill="1" applyBorder="1" applyAlignment="1">
      <alignment wrapText="1"/>
    </xf>
    <xf numFmtId="0" fontId="4" fillId="0" borderId="0" xfId="0" applyFont="1" applyAlignment="1">
      <alignment horizontal="left"/>
    </xf>
    <xf numFmtId="0" fontId="3" fillId="4" borderId="3" xfId="0" applyFont="1" applyFill="1" applyBorder="1" applyAlignment="1">
      <alignment horizontal="left" wrapText="1"/>
    </xf>
    <xf numFmtId="0" fontId="108" fillId="0" borderId="0" xfId="0" applyFont="1"/>
    <xf numFmtId="4" fontId="34" fillId="0" borderId="0" xfId="0" applyNumberFormat="1" applyFont="1" applyAlignment="1">
      <alignment horizontal="right" vertical="center" wrapText="1"/>
    </xf>
    <xf numFmtId="0" fontId="109" fillId="0" borderId="0" xfId="0" applyFont="1" applyAlignment="1">
      <alignment wrapText="1"/>
    </xf>
    <xf numFmtId="0" fontId="110" fillId="0" borderId="0" xfId="0" applyFont="1" applyAlignment="1">
      <alignment horizontal="left" vertical="center" wrapText="1"/>
    </xf>
    <xf numFmtId="0" fontId="111" fillId="0" borderId="0" xfId="0" applyFont="1" applyAlignment="1">
      <alignment wrapText="1"/>
    </xf>
    <xf numFmtId="4" fontId="112" fillId="0" borderId="0" xfId="0" applyNumberFormat="1" applyFont="1" applyAlignment="1">
      <alignment horizontal="right" vertical="center" wrapText="1"/>
    </xf>
    <xf numFmtId="0" fontId="4" fillId="0" borderId="0" xfId="0" applyFont="1" applyAlignment="1">
      <alignment horizontal="center" vertical="center" wrapText="1"/>
    </xf>
    <xf numFmtId="0" fontId="113"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center" vertical="center" wrapText="1"/>
    </xf>
    <xf numFmtId="0" fontId="34" fillId="0" borderId="0" xfId="0" applyFont="1" applyAlignment="1">
      <alignment vertical="center" wrapText="1"/>
    </xf>
    <xf numFmtId="0" fontId="114" fillId="0" borderId="0" xfId="0" applyFont="1" applyAlignment="1">
      <alignment vertical="center" wrapText="1"/>
    </xf>
    <xf numFmtId="0" fontId="34" fillId="0" borderId="0" xfId="0" applyFont="1"/>
    <xf numFmtId="0" fontId="115" fillId="0" borderId="0" xfId="0" applyFont="1" applyAlignment="1">
      <alignment wrapText="1"/>
    </xf>
    <xf numFmtId="0" fontId="39" fillId="0" borderId="0" xfId="0" applyFont="1" applyAlignment="1">
      <alignment horizontal="left" vertical="center" wrapText="1"/>
    </xf>
    <xf numFmtId="0" fontId="83" fillId="0" borderId="0" xfId="0" applyFont="1" applyAlignment="1">
      <alignment horizontal="left" vertical="center"/>
    </xf>
    <xf numFmtId="49" fontId="39" fillId="0" borderId="0" xfId="0" applyNumberFormat="1" applyFont="1" applyAlignment="1">
      <alignment horizontal="center" vertical="center" wrapText="1"/>
    </xf>
    <xf numFmtId="4" fontId="39" fillId="0" borderId="0" xfId="0" applyNumberFormat="1" applyFont="1" applyAlignment="1">
      <alignment horizontal="right" vertical="center" wrapText="1"/>
    </xf>
    <xf numFmtId="0" fontId="39" fillId="0" borderId="0" xfId="0" applyFont="1" applyAlignment="1">
      <alignment vertical="center" wrapText="1"/>
    </xf>
    <xf numFmtId="0" fontId="39" fillId="0" borderId="0" xfId="0" applyFont="1"/>
    <xf numFmtId="0" fontId="83" fillId="0" borderId="0" xfId="0" applyFont="1" applyAlignment="1">
      <alignment horizontal="left" vertical="center" wrapText="1"/>
    </xf>
    <xf numFmtId="4" fontId="39" fillId="0" borderId="0" xfId="0" applyNumberFormat="1" applyFont="1" applyAlignment="1">
      <alignment horizontal="right" vertical="center"/>
    </xf>
    <xf numFmtId="4" fontId="83" fillId="0" borderId="0" xfId="0" applyNumberFormat="1" applyFont="1" applyAlignment="1">
      <alignment horizontal="right" vertical="center"/>
    </xf>
    <xf numFmtId="49" fontId="3" fillId="0" borderId="0" xfId="0" applyNumberFormat="1" applyFont="1" applyAlignment="1">
      <alignment horizontal="center" vertical="center"/>
    </xf>
    <xf numFmtId="0" fontId="116" fillId="0" borderId="0" xfId="0" applyFont="1" applyAlignment="1">
      <alignment vertical="center" wrapText="1"/>
    </xf>
    <xf numFmtId="0" fontId="117" fillId="0" borderId="0" xfId="0" applyFont="1" applyAlignment="1">
      <alignment wrapText="1"/>
    </xf>
    <xf numFmtId="4" fontId="4" fillId="0" borderId="0" xfId="0" applyNumberFormat="1" applyFont="1" applyAlignment="1">
      <alignment horizontal="right" vertical="center" wrapText="1"/>
    </xf>
    <xf numFmtId="0" fontId="4" fillId="0" borderId="0" xfId="0" applyFont="1" applyAlignment="1">
      <alignment vertical="center" wrapText="1"/>
    </xf>
    <xf numFmtId="0" fontId="9" fillId="8" borderId="3" xfId="0" applyFont="1" applyFill="1" applyBorder="1" applyAlignment="1">
      <alignment horizontal="left"/>
    </xf>
    <xf numFmtId="0" fontId="118" fillId="0" borderId="0" xfId="0" applyFont="1"/>
    <xf numFmtId="0" fontId="10" fillId="0" borderId="0" xfId="0" applyFont="1" applyAlignment="1">
      <alignment vertical="top"/>
    </xf>
    <xf numFmtId="1" fontId="10" fillId="0" borderId="0" xfId="0" applyNumberFormat="1" applyFont="1" applyAlignment="1">
      <alignment horizontal="right"/>
    </xf>
    <xf numFmtId="0" fontId="3" fillId="0" borderId="0" xfId="0" applyFont="1" applyAlignment="1">
      <alignment vertical="top"/>
    </xf>
    <xf numFmtId="1" fontId="3" fillId="0" borderId="0" xfId="0" applyNumberFormat="1" applyFont="1" applyAlignment="1">
      <alignment horizontal="right"/>
    </xf>
    <xf numFmtId="0" fontId="10" fillId="2" borderId="3" xfId="0" applyFont="1" applyFill="1" applyBorder="1" applyAlignment="1">
      <alignment vertical="top" wrapText="1"/>
    </xf>
    <xf numFmtId="0" fontId="10" fillId="0" borderId="0" xfId="0" applyFont="1" applyAlignment="1">
      <alignment vertical="top" wrapText="1"/>
    </xf>
    <xf numFmtId="0" fontId="17" fillId="0" borderId="0" xfId="0" applyFont="1"/>
    <xf numFmtId="1" fontId="17" fillId="24" borderId="3" xfId="0" applyNumberFormat="1" applyFont="1" applyFill="1" applyBorder="1" applyAlignment="1">
      <alignment horizontal="right"/>
    </xf>
    <xf numFmtId="1" fontId="17" fillId="10" borderId="3" xfId="0" applyNumberFormat="1" applyFont="1" applyFill="1" applyBorder="1" applyAlignment="1">
      <alignment horizontal="right"/>
    </xf>
    <xf numFmtId="1" fontId="17" fillId="13" borderId="3" xfId="0" applyNumberFormat="1" applyFont="1" applyFill="1" applyBorder="1" applyAlignment="1">
      <alignment horizontal="right"/>
    </xf>
    <xf numFmtId="1" fontId="17" fillId="5" borderId="3" xfId="0" applyNumberFormat="1" applyFont="1" applyFill="1" applyBorder="1" applyAlignment="1">
      <alignment horizontal="right"/>
    </xf>
    <xf numFmtId="0" fontId="3" fillId="18" borderId="3" xfId="0" applyFont="1" applyFill="1" applyBorder="1"/>
    <xf numFmtId="0" fontId="10" fillId="8" borderId="3" xfId="0" applyFont="1" applyFill="1" applyBorder="1" applyAlignment="1">
      <alignment horizontal="center"/>
    </xf>
    <xf numFmtId="0" fontId="119" fillId="0" borderId="0" xfId="0" applyFont="1" applyAlignment="1">
      <alignment horizontal="center"/>
    </xf>
    <xf numFmtId="0" fontId="28" fillId="0" borderId="0" xfId="0" applyFont="1" applyAlignment="1">
      <alignment vertical="top"/>
    </xf>
    <xf numFmtId="0" fontId="3" fillId="0" borderId="0" xfId="0" applyFont="1" applyAlignment="1">
      <alignment horizontal="right"/>
    </xf>
    <xf numFmtId="2" fontId="52" fillId="0" borderId="0" xfId="0" applyNumberFormat="1" applyFont="1" applyAlignment="1">
      <alignment horizontal="right"/>
    </xf>
    <xf numFmtId="0" fontId="28" fillId="2" borderId="3" xfId="0" applyFont="1" applyFill="1" applyBorder="1" applyAlignment="1">
      <alignment vertical="top" wrapText="1"/>
    </xf>
    <xf numFmtId="0" fontId="28" fillId="0" borderId="0" xfId="0" applyFont="1" applyAlignment="1">
      <alignment vertical="top" wrapText="1"/>
    </xf>
    <xf numFmtId="0" fontId="9" fillId="8" borderId="3" xfId="0" applyFont="1" applyFill="1" applyBorder="1" applyAlignment="1">
      <alignment horizontal="center"/>
    </xf>
    <xf numFmtId="0" fontId="25" fillId="5" borderId="3" xfId="0" applyFont="1" applyFill="1" applyBorder="1"/>
    <xf numFmtId="0" fontId="9" fillId="24" borderId="3" xfId="0" applyFont="1" applyFill="1" applyBorder="1" applyAlignment="1">
      <alignment horizontal="center"/>
    </xf>
    <xf numFmtId="0" fontId="3" fillId="0" borderId="0" xfId="0" applyFont="1" applyAlignment="1">
      <alignment horizontal="center"/>
    </xf>
    <xf numFmtId="0" fontId="9" fillId="10" borderId="3" xfId="0" applyFont="1" applyFill="1" applyBorder="1" applyAlignment="1">
      <alignment horizontal="center"/>
    </xf>
    <xf numFmtId="0" fontId="9" fillId="25" borderId="3" xfId="0" applyFont="1" applyFill="1" applyBorder="1" applyAlignment="1">
      <alignment horizontal="center"/>
    </xf>
    <xf numFmtId="0" fontId="9" fillId="5" borderId="3" xfId="0" applyFont="1" applyFill="1" applyBorder="1" applyAlignment="1">
      <alignment horizontal="center"/>
    </xf>
    <xf numFmtId="0" fontId="10" fillId="0" borderId="0" xfId="0" applyFont="1"/>
    <xf numFmtId="1" fontId="3" fillId="5" borderId="3" xfId="0" applyNumberFormat="1" applyFont="1" applyFill="1" applyBorder="1"/>
    <xf numFmtId="0" fontId="9" fillId="0" borderId="0" xfId="0" applyFont="1"/>
    <xf numFmtId="1" fontId="9" fillId="0" borderId="0" xfId="0" applyNumberFormat="1" applyFont="1" applyAlignment="1">
      <alignment horizontal="right"/>
    </xf>
    <xf numFmtId="0" fontId="40" fillId="0" borderId="0" xfId="0" applyFont="1"/>
    <xf numFmtId="1" fontId="40" fillId="0" borderId="0" xfId="0" applyNumberFormat="1" applyFont="1"/>
    <xf numFmtId="0" fontId="120" fillId="0" borderId="0" xfId="0" applyFont="1"/>
    <xf numFmtId="1" fontId="120" fillId="0" borderId="0" xfId="0" applyNumberFormat="1" applyFont="1"/>
    <xf numFmtId="0" fontId="121" fillId="0" borderId="0" xfId="0" applyFont="1" applyAlignment="1">
      <alignment horizontal="left" vertical="center"/>
    </xf>
    <xf numFmtId="0" fontId="4" fillId="2" borderId="3" xfId="0" applyFont="1" applyFill="1" applyBorder="1" applyAlignment="1">
      <alignment horizontal="left" vertical="center"/>
    </xf>
    <xf numFmtId="4" fontId="3" fillId="0" borderId="0" xfId="0" applyNumberFormat="1" applyFont="1" applyAlignment="1">
      <alignment vertical="center" wrapText="1"/>
    </xf>
    <xf numFmtId="0" fontId="3" fillId="26" borderId="3" xfId="0" applyFont="1" applyFill="1" applyBorder="1" applyAlignment="1">
      <alignment horizontal="left" vertical="center" wrapText="1"/>
    </xf>
    <xf numFmtId="49" fontId="4" fillId="26" borderId="3" xfId="0" applyNumberFormat="1" applyFont="1" applyFill="1" applyBorder="1" applyAlignment="1">
      <alignment horizontal="center" vertical="center"/>
    </xf>
    <xf numFmtId="4" fontId="4" fillId="26" borderId="3" xfId="0" applyNumberFormat="1" applyFont="1" applyFill="1" applyBorder="1" applyAlignment="1">
      <alignment horizontal="right" vertical="center"/>
    </xf>
    <xf numFmtId="4" fontId="3" fillId="26" borderId="3" xfId="0" applyNumberFormat="1" applyFont="1" applyFill="1" applyBorder="1" applyAlignment="1">
      <alignment horizontal="right" vertical="center" wrapText="1"/>
    </xf>
    <xf numFmtId="0" fontId="3" fillId="26" borderId="3" xfId="0" applyFont="1" applyFill="1" applyBorder="1" applyAlignment="1">
      <alignment vertical="center" wrapText="1"/>
    </xf>
    <xf numFmtId="0" fontId="122" fillId="26" borderId="3" xfId="0" applyFont="1" applyFill="1" applyBorder="1" applyAlignment="1">
      <alignment vertical="center" wrapText="1"/>
    </xf>
    <xf numFmtId="0" fontId="3" fillId="26" borderId="3" xfId="0" applyFont="1" applyFill="1" applyBorder="1"/>
    <xf numFmtId="0" fontId="3" fillId="24" borderId="3" xfId="0" applyFont="1" applyFill="1" applyBorder="1" applyAlignment="1">
      <alignment vertical="center" wrapText="1"/>
    </xf>
    <xf numFmtId="0" fontId="32" fillId="0" borderId="0" xfId="0" applyFont="1" applyAlignment="1">
      <alignment horizontal="left" vertical="center"/>
    </xf>
    <xf numFmtId="0" fontId="3" fillId="27" borderId="3" xfId="0" applyFont="1" applyFill="1" applyBorder="1" applyAlignment="1">
      <alignment horizontal="left" vertical="center" wrapText="1"/>
    </xf>
    <xf numFmtId="0" fontId="4" fillId="27" borderId="3" xfId="0" applyFont="1" applyFill="1" applyBorder="1" applyAlignment="1">
      <alignment horizontal="left" vertical="center" wrapText="1"/>
    </xf>
    <xf numFmtId="0" fontId="3" fillId="27" borderId="3" xfId="0" applyFont="1" applyFill="1" applyBorder="1" applyAlignment="1">
      <alignment horizontal="center" vertical="center" wrapText="1"/>
    </xf>
    <xf numFmtId="4" fontId="3" fillId="27" borderId="3" xfId="0" applyNumberFormat="1" applyFont="1" applyFill="1" applyBorder="1" applyAlignment="1">
      <alignment horizontal="right" vertical="center" wrapText="1"/>
    </xf>
    <xf numFmtId="0" fontId="3" fillId="27" borderId="3" xfId="0" applyFont="1" applyFill="1" applyBorder="1" applyAlignment="1">
      <alignment vertical="center" wrapText="1"/>
    </xf>
    <xf numFmtId="0" fontId="3" fillId="27" borderId="3" xfId="0" applyFont="1" applyFill="1" applyBorder="1"/>
    <xf numFmtId="0" fontId="4" fillId="26" borderId="3" xfId="0" applyFont="1" applyFill="1" applyBorder="1" applyAlignment="1">
      <alignment horizontal="left" vertical="center" wrapText="1"/>
    </xf>
    <xf numFmtId="0" fontId="3" fillId="26" borderId="3" xfId="0" applyFont="1" applyFill="1" applyBorder="1" applyAlignment="1">
      <alignment horizontal="center" vertical="center" wrapText="1"/>
    </xf>
    <xf numFmtId="1" fontId="52" fillId="0" borderId="0" xfId="0" applyNumberFormat="1" applyFont="1" applyAlignment="1">
      <alignment vertical="center"/>
    </xf>
    <xf numFmtId="1" fontId="3" fillId="0" borderId="0" xfId="0" applyNumberFormat="1" applyFont="1" applyAlignment="1">
      <alignment vertical="center"/>
    </xf>
    <xf numFmtId="0" fontId="39" fillId="0" borderId="0" xfId="0" applyFont="1" applyAlignment="1">
      <alignment wrapText="1"/>
    </xf>
    <xf numFmtId="0" fontId="28" fillId="23" borderId="3" xfId="0" applyFont="1" applyFill="1" applyBorder="1" applyAlignment="1">
      <alignment horizontal="center" vertical="center" wrapText="1"/>
    </xf>
    <xf numFmtId="0" fontId="3" fillId="3" borderId="0" xfId="0" applyFont="1" applyFill="1"/>
    <xf numFmtId="0" fontId="3" fillId="0" borderId="0" xfId="0" applyFont="1" applyAlignment="1">
      <alignment horizontal="right"/>
    </xf>
    <xf numFmtId="0" fontId="3" fillId="0" borderId="0" xfId="0" applyFont="1" applyAlignment="1">
      <alignment horizontal="center"/>
    </xf>
    <xf numFmtId="0" fontId="12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wrapText="1"/>
    </xf>
    <xf numFmtId="0" fontId="124"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wrapText="1"/>
    </xf>
    <xf numFmtId="0" fontId="125" fillId="0" borderId="0" xfId="0" applyFont="1" applyAlignment="1">
      <alignment vertical="top" wrapText="1"/>
    </xf>
    <xf numFmtId="0" fontId="12" fillId="0" borderId="11" xfId="0" applyFont="1" applyBorder="1" applyAlignment="1"/>
    <xf numFmtId="0" fontId="12" fillId="2" borderId="5" xfId="0" applyFont="1" applyFill="1" applyBorder="1" applyAlignment="1">
      <alignment wrapText="1"/>
    </xf>
    <xf numFmtId="0" fontId="10" fillId="2" borderId="0" xfId="0" applyFont="1" applyFill="1" applyAlignment="1">
      <alignment wrapText="1"/>
    </xf>
    <xf numFmtId="0" fontId="28" fillId="23" borderId="0" xfId="0" applyFont="1" applyFill="1" applyAlignment="1">
      <alignment horizontal="center" wrapText="1"/>
    </xf>
    <xf numFmtId="0" fontId="12" fillId="28" borderId="0" xfId="0" applyFont="1" applyFill="1" applyAlignment="1"/>
    <xf numFmtId="4" fontId="12" fillId="0" borderId="0" xfId="0" applyNumberFormat="1" applyFont="1" applyAlignment="1">
      <alignment horizontal="right"/>
    </xf>
    <xf numFmtId="0" fontId="12" fillId="0" borderId="0" xfId="0" applyFont="1" applyAlignment="1">
      <alignment horizontal="center" wrapText="1"/>
    </xf>
    <xf numFmtId="0" fontId="126" fillId="0" borderId="0" xfId="0" applyFont="1" applyAlignment="1">
      <alignment vertical="top" wrapText="1"/>
    </xf>
    <xf numFmtId="0" fontId="12" fillId="2" borderId="0" xfId="0" applyFont="1" applyFill="1" applyAlignment="1">
      <alignment horizontal="center"/>
    </xf>
    <xf numFmtId="0" fontId="12" fillId="0" borderId="0" xfId="0" applyFont="1" applyAlignment="1">
      <alignment wrapText="1"/>
    </xf>
    <xf numFmtId="0" fontId="12" fillId="0" borderId="0" xfId="0" applyFont="1" applyAlignment="1">
      <alignment horizontal="center"/>
    </xf>
    <xf numFmtId="0" fontId="127" fillId="0" borderId="0" xfId="0" applyFont="1" applyAlignment="1">
      <alignment vertical="top" wrapText="1"/>
    </xf>
    <xf numFmtId="0" fontId="128" fillId="0" borderId="0" xfId="0" applyFont="1" applyAlignment="1">
      <alignment horizontal="left" vertical="top"/>
    </xf>
    <xf numFmtId="0" fontId="23" fillId="0" borderId="0" xfId="0" applyFont="1" applyAlignment="1"/>
    <xf numFmtId="0" fontId="3" fillId="28" borderId="0" xfId="0" applyFont="1" applyFill="1"/>
    <xf numFmtId="0" fontId="3" fillId="0" borderId="0" xfId="0" applyFont="1" applyAlignment="1">
      <alignment horizontal="left" vertical="top"/>
    </xf>
    <xf numFmtId="0" fontId="12" fillId="2" borderId="7" xfId="0" applyFont="1" applyFill="1" applyBorder="1" applyAlignment="1">
      <alignment wrapText="1"/>
    </xf>
    <xf numFmtId="0" fontId="3" fillId="3" borderId="0" xfId="0" applyFont="1" applyFill="1" applyAlignment="1">
      <alignment vertical="center" wrapText="1"/>
    </xf>
    <xf numFmtId="0" fontId="3" fillId="0" borderId="0" xfId="0" applyFont="1" applyAlignment="1">
      <alignment vertical="top" wrapText="1"/>
    </xf>
    <xf numFmtId="0" fontId="3" fillId="3" borderId="0" xfId="0" applyFont="1" applyFill="1" applyAlignment="1">
      <alignment wrapText="1"/>
    </xf>
    <xf numFmtId="0" fontId="3" fillId="0" borderId="0" xfId="0" applyFont="1" applyAlignment="1">
      <alignment horizontal="left" vertical="top"/>
    </xf>
    <xf numFmtId="0" fontId="129" fillId="0" borderId="0" xfId="0" applyFont="1" applyAlignment="1">
      <alignment vertical="top" wrapText="1"/>
    </xf>
    <xf numFmtId="0" fontId="3" fillId="22" borderId="0" xfId="0" applyFont="1" applyFill="1" applyAlignment="1">
      <alignment wrapText="1"/>
    </xf>
    <xf numFmtId="4" fontId="4" fillId="0" borderId="0" xfId="0" applyNumberFormat="1" applyFont="1" applyAlignment="1">
      <alignment horizontal="right"/>
    </xf>
    <xf numFmtId="0" fontId="3" fillId="28" borderId="0" xfId="0" applyFont="1" applyFill="1" applyAlignment="1">
      <alignment wrapText="1"/>
    </xf>
    <xf numFmtId="0" fontId="3" fillId="0" borderId="0" xfId="0" applyFont="1" applyAlignment="1">
      <alignment horizontal="left" wrapText="1"/>
    </xf>
    <xf numFmtId="0" fontId="3" fillId="28" borderId="0" xfId="0" applyFont="1" applyFill="1" applyAlignment="1">
      <alignment vertical="center" wrapText="1"/>
    </xf>
    <xf numFmtId="0" fontId="3" fillId="0" borderId="0" xfId="0" applyFont="1" applyAlignment="1">
      <alignment horizontal="left" vertical="top" wrapText="1"/>
    </xf>
    <xf numFmtId="0" fontId="4" fillId="0" borderId="0" xfId="0" applyFont="1" applyAlignment="1">
      <alignment horizontal="right"/>
    </xf>
    <xf numFmtId="0" fontId="39" fillId="20" borderId="3" xfId="0" applyFont="1" applyFill="1" applyBorder="1" applyAlignment="1">
      <alignment wrapText="1"/>
    </xf>
    <xf numFmtId="2" fontId="39" fillId="20" borderId="3" xfId="0" applyNumberFormat="1" applyFont="1" applyFill="1" applyBorder="1" applyAlignment="1">
      <alignment horizontal="right"/>
    </xf>
    <xf numFmtId="2" fontId="83" fillId="20" borderId="3" xfId="0" applyNumberFormat="1" applyFont="1" applyFill="1" applyBorder="1" applyAlignment="1">
      <alignment horizontal="right"/>
    </xf>
    <xf numFmtId="0" fontId="83" fillId="20" borderId="3" xfId="0" applyFont="1" applyFill="1" applyBorder="1"/>
    <xf numFmtId="0" fontId="83" fillId="0" borderId="0" xfId="0" applyFont="1"/>
    <xf numFmtId="0" fontId="39" fillId="21" borderId="3" xfId="0" applyFont="1" applyFill="1" applyBorder="1" applyAlignment="1">
      <alignment wrapText="1"/>
    </xf>
    <xf numFmtId="2" fontId="39" fillId="21" borderId="3" xfId="0" applyNumberFormat="1" applyFont="1" applyFill="1" applyBorder="1" applyAlignment="1">
      <alignment horizontal="right"/>
    </xf>
    <xf numFmtId="2" fontId="83" fillId="21" borderId="3" xfId="0" applyNumberFormat="1" applyFont="1" applyFill="1" applyBorder="1" applyAlignment="1">
      <alignment horizontal="right"/>
    </xf>
    <xf numFmtId="2" fontId="4" fillId="0" borderId="0" xfId="0" applyNumberFormat="1" applyFont="1" applyAlignment="1">
      <alignment horizontal="right"/>
    </xf>
    <xf numFmtId="0" fontId="4" fillId="20" borderId="3" xfId="0" applyFont="1" applyFill="1" applyBorder="1" applyAlignment="1">
      <alignment horizontal="center"/>
    </xf>
    <xf numFmtId="0" fontId="130" fillId="0" borderId="0" xfId="0" applyFont="1"/>
    <xf numFmtId="0" fontId="83" fillId="0" borderId="0" xfId="0" applyFont="1" applyAlignment="1"/>
    <xf numFmtId="0" fontId="131" fillId="0" borderId="0" xfId="0" applyFont="1"/>
    <xf numFmtId="0" fontId="132" fillId="0" borderId="0" xfId="0" applyFont="1" applyAlignment="1">
      <alignment horizontal="center" vertical="center"/>
    </xf>
    <xf numFmtId="0" fontId="133" fillId="2" borderId="3" xfId="0" applyFont="1" applyFill="1" applyBorder="1"/>
    <xf numFmtId="0" fontId="134" fillId="0" borderId="0" xfId="0" applyFont="1" applyAlignment="1">
      <alignment vertical="top" wrapText="1"/>
    </xf>
    <xf numFmtId="0" fontId="3" fillId="0" borderId="0" xfId="0" applyFont="1" applyAlignment="1">
      <alignment horizontal="left" vertical="top" wrapText="1"/>
    </xf>
    <xf numFmtId="4" fontId="12" fillId="0" borderId="14" xfId="0" applyNumberFormat="1" applyFont="1" applyBorder="1" applyAlignment="1">
      <alignment wrapText="1"/>
    </xf>
    <xf numFmtId="4" fontId="12" fillId="0" borderId="15" xfId="0" applyNumberFormat="1" applyFont="1" applyBorder="1" applyAlignment="1">
      <alignment horizontal="right"/>
    </xf>
    <xf numFmtId="4" fontId="12" fillId="0" borderId="15" xfId="0" applyNumberFormat="1" applyFont="1" applyBorder="1" applyAlignment="1">
      <alignment horizontal="right" wrapText="1"/>
    </xf>
    <xf numFmtId="4" fontId="12" fillId="0" borderId="16" xfId="0" applyNumberFormat="1" applyFont="1" applyBorder="1" applyAlignment="1">
      <alignment horizontal="right" wrapText="1"/>
    </xf>
    <xf numFmtId="4" fontId="12" fillId="0" borderId="17" xfId="0" applyNumberFormat="1" applyFont="1" applyBorder="1" applyAlignment="1">
      <alignment wrapText="1"/>
    </xf>
    <xf numFmtId="4" fontId="12" fillId="0" borderId="0" xfId="0" applyNumberFormat="1" applyFont="1" applyAlignment="1">
      <alignment horizontal="right"/>
    </xf>
    <xf numFmtId="4" fontId="12" fillId="0" borderId="18" xfId="0" applyNumberFormat="1" applyFont="1" applyBorder="1" applyAlignment="1">
      <alignment horizontal="right"/>
    </xf>
    <xf numFmtId="4" fontId="12" fillId="0" borderId="18" xfId="0" applyNumberFormat="1" applyFont="1" applyBorder="1" applyAlignment="1">
      <alignment horizontal="right" wrapText="1"/>
    </xf>
    <xf numFmtId="4" fontId="12" fillId="0" borderId="19" xfId="0" applyNumberFormat="1" applyFont="1" applyBorder="1" applyAlignment="1">
      <alignment wrapText="1"/>
    </xf>
    <xf numFmtId="4" fontId="12" fillId="0" borderId="20" xfId="0" applyNumberFormat="1" applyFont="1" applyBorder="1" applyAlignment="1">
      <alignment horizontal="right"/>
    </xf>
    <xf numFmtId="4" fontId="12" fillId="0" borderId="21" xfId="0" applyNumberFormat="1" applyFont="1" applyBorder="1" applyAlignment="1">
      <alignment horizontal="right"/>
    </xf>
    <xf numFmtId="4" fontId="12" fillId="0" borderId="21" xfId="0" applyNumberFormat="1" applyFont="1" applyBorder="1" applyAlignment="1">
      <alignment horizontal="right" wrapText="1"/>
    </xf>
    <xf numFmtId="0" fontId="26" fillId="0" borderId="20" xfId="0" applyFont="1" applyBorder="1" applyAlignment="1"/>
    <xf numFmtId="0" fontId="12" fillId="0" borderId="20" xfId="0" applyFont="1" applyBorder="1" applyAlignment="1"/>
    <xf numFmtId="0" fontId="12" fillId="15" borderId="19" xfId="0" applyFont="1" applyFill="1" applyBorder="1" applyAlignment="1">
      <alignment horizontal="center" wrapText="1"/>
    </xf>
    <xf numFmtId="0" fontId="12" fillId="15" borderId="20" xfId="0" applyFont="1" applyFill="1" applyBorder="1" applyAlignment="1">
      <alignment horizontal="center" wrapText="1"/>
    </xf>
    <xf numFmtId="0" fontId="12" fillId="15" borderId="21" xfId="0" applyFont="1" applyFill="1" applyBorder="1" applyAlignment="1">
      <alignment horizontal="center" wrapText="1"/>
    </xf>
    <xf numFmtId="4" fontId="12" fillId="0" borderId="0" xfId="0" applyNumberFormat="1" applyFont="1" applyAlignment="1">
      <alignment horizontal="right" wrapText="1"/>
    </xf>
    <xf numFmtId="0" fontId="26" fillId="0" borderId="20" xfId="0" applyFont="1" applyBorder="1" applyAlignment="1"/>
    <xf numFmtId="0" fontId="3" fillId="29" borderId="3" xfId="0" applyFont="1" applyFill="1" applyBorder="1" applyAlignment="1">
      <alignment horizontal="center" vertical="center"/>
    </xf>
    <xf numFmtId="0" fontId="3" fillId="29" borderId="3" xfId="0" applyFont="1" applyFill="1" applyBorder="1" applyAlignment="1">
      <alignment horizontal="center" vertical="center" wrapText="1"/>
    </xf>
    <xf numFmtId="49" fontId="28" fillId="29" borderId="3" xfId="0" applyNumberFormat="1" applyFont="1" applyFill="1" applyBorder="1" applyAlignment="1">
      <alignment horizontal="center" vertical="center" wrapText="1"/>
    </xf>
    <xf numFmtId="0" fontId="28" fillId="29" borderId="3" xfId="0" applyFont="1" applyFill="1" applyBorder="1" applyAlignment="1">
      <alignment horizontal="center" vertical="center" wrapText="1"/>
    </xf>
    <xf numFmtId="0" fontId="4" fillId="15" borderId="3" xfId="0" applyFont="1" applyFill="1" applyBorder="1" applyAlignment="1">
      <alignment horizontal="left" vertical="center" wrapText="1"/>
    </xf>
    <xf numFmtId="0" fontId="4" fillId="15" borderId="3" xfId="0" applyFont="1" applyFill="1" applyBorder="1" applyAlignment="1">
      <alignment horizontal="left" wrapText="1"/>
    </xf>
    <xf numFmtId="0" fontId="3" fillId="17" borderId="3" xfId="0" applyFont="1" applyFill="1" applyBorder="1" applyAlignment="1">
      <alignment horizontal="left" vertical="center" wrapText="1"/>
    </xf>
    <xf numFmtId="0" fontId="4" fillId="17" borderId="3" xfId="0" applyFont="1" applyFill="1" applyBorder="1" applyAlignment="1">
      <alignment horizontal="left" vertical="center" wrapText="1"/>
    </xf>
    <xf numFmtId="0" fontId="3" fillId="17" borderId="3" xfId="0" applyFont="1" applyFill="1" applyBorder="1" applyAlignment="1">
      <alignment horizontal="center" vertical="center" wrapText="1"/>
    </xf>
    <xf numFmtId="4" fontId="3" fillId="17" borderId="3" xfId="0" applyNumberFormat="1" applyFont="1" applyFill="1" applyBorder="1" applyAlignment="1">
      <alignment horizontal="right" vertical="center" wrapText="1"/>
    </xf>
    <xf numFmtId="0" fontId="3" fillId="17" borderId="3" xfId="0" applyFont="1" applyFill="1" applyBorder="1" applyAlignment="1">
      <alignment vertical="center" wrapText="1"/>
    </xf>
    <xf numFmtId="0" fontId="3" fillId="17" borderId="3" xfId="0" applyFont="1" applyFill="1" applyBorder="1"/>
    <xf numFmtId="0" fontId="135" fillId="0" borderId="0" xfId="0" applyFont="1" applyAlignment="1">
      <alignment horizontal="left" vertical="center" wrapText="1"/>
    </xf>
    <xf numFmtId="0" fontId="135" fillId="0" borderId="0" xfId="0" applyFont="1" applyAlignment="1">
      <alignment horizontal="left" vertical="center"/>
    </xf>
    <xf numFmtId="0" fontId="3" fillId="16" borderId="3" xfId="0" applyFont="1" applyFill="1" applyBorder="1" applyAlignment="1">
      <alignment horizontal="left" vertical="center" wrapText="1"/>
    </xf>
    <xf numFmtId="0" fontId="136" fillId="0" borderId="0" xfId="0" applyFont="1" applyAlignment="1">
      <alignment horizontal="left" vertical="center" wrapText="1"/>
    </xf>
    <xf numFmtId="0" fontId="4" fillId="23" borderId="3" xfId="0" applyFont="1" applyFill="1" applyBorder="1" applyAlignment="1">
      <alignment horizontal="center" wrapText="1"/>
    </xf>
    <xf numFmtId="49" fontId="62" fillId="23" borderId="3" xfId="0" applyNumberFormat="1" applyFont="1" applyFill="1" applyBorder="1" applyAlignment="1">
      <alignment horizontal="center"/>
    </xf>
    <xf numFmtId="49" fontId="62" fillId="23" borderId="3" xfId="0" applyNumberFormat="1" applyFont="1" applyFill="1" applyBorder="1" applyAlignment="1">
      <alignment horizontal="center" wrapText="1"/>
    </xf>
    <xf numFmtId="0" fontId="62" fillId="23" borderId="3" xfId="0" applyFont="1" applyFill="1" applyBorder="1" applyAlignment="1">
      <alignment horizontal="center" wrapText="1"/>
    </xf>
    <xf numFmtId="0" fontId="137" fillId="0" borderId="0" xfId="0" applyFont="1" applyAlignment="1">
      <alignment horizontal="left" wrapText="1"/>
    </xf>
    <xf numFmtId="0" fontId="105" fillId="0" borderId="0" xfId="0" applyFont="1" applyAlignment="1">
      <alignment horizontal="center"/>
    </xf>
    <xf numFmtId="4" fontId="137" fillId="0" borderId="0" xfId="0" applyNumberFormat="1" applyFont="1" applyAlignment="1">
      <alignment horizontal="right"/>
    </xf>
    <xf numFmtId="0" fontId="105" fillId="0" borderId="0" xfId="0" applyFont="1" applyAlignment="1">
      <alignment horizontal="left" wrapText="1"/>
    </xf>
    <xf numFmtId="0" fontId="138" fillId="0" borderId="0" xfId="0" applyFont="1" applyAlignment="1">
      <alignment horizontal="left"/>
    </xf>
    <xf numFmtId="0" fontId="139" fillId="0" borderId="0" xfId="0" applyFont="1"/>
    <xf numFmtId="2" fontId="4" fillId="0" borderId="0" xfId="0" applyNumberFormat="1" applyFont="1" applyAlignment="1">
      <alignment horizontal="left" wrapText="1"/>
    </xf>
    <xf numFmtId="49" fontId="105" fillId="0" borderId="0" xfId="0" applyNumberFormat="1" applyFont="1" applyAlignment="1">
      <alignment horizontal="center"/>
    </xf>
    <xf numFmtId="0" fontId="140" fillId="0" borderId="0" xfId="0" applyFont="1"/>
    <xf numFmtId="49" fontId="137" fillId="0" borderId="0" xfId="0" applyNumberFormat="1" applyFont="1" applyAlignment="1">
      <alignment horizontal="center"/>
    </xf>
    <xf numFmtId="4" fontId="39" fillId="0" borderId="0" xfId="0" applyNumberFormat="1" applyFont="1" applyAlignment="1">
      <alignment horizontal="right"/>
    </xf>
    <xf numFmtId="0" fontId="137" fillId="0" borderId="0" xfId="0" applyFont="1" applyAlignment="1">
      <alignment horizontal="center"/>
    </xf>
    <xf numFmtId="0" fontId="34" fillId="0" borderId="0" xfId="0" applyFont="1" applyAlignment="1">
      <alignment horizontal="left" wrapText="1"/>
    </xf>
    <xf numFmtId="0" fontId="83" fillId="0" borderId="0" xfId="0" applyFont="1" applyAlignment="1">
      <alignment horizontal="center"/>
    </xf>
    <xf numFmtId="0" fontId="4" fillId="0" borderId="0" xfId="0" applyFont="1" applyAlignment="1">
      <alignment horizontal="center"/>
    </xf>
    <xf numFmtId="0" fontId="39" fillId="0" borderId="0" xfId="0" applyFont="1" applyAlignment="1">
      <alignment horizontal="left" wrapText="1"/>
    </xf>
    <xf numFmtId="0" fontId="3" fillId="0" borderId="0" xfId="0" applyFont="1" applyAlignment="1">
      <alignment horizontal="left"/>
    </xf>
    <xf numFmtId="0" fontId="39" fillId="0" borderId="0" xfId="0" applyFont="1" applyAlignment="1">
      <alignment horizontal="center"/>
    </xf>
    <xf numFmtId="0" fontId="141" fillId="0" borderId="0" xfId="0" applyFont="1" applyAlignment="1">
      <alignment horizontal="left" vertical="center" wrapText="1"/>
    </xf>
    <xf numFmtId="0" fontId="142" fillId="0" borderId="0" xfId="0" applyFont="1" applyAlignment="1">
      <alignment horizontal="left" vertical="center" wrapText="1"/>
    </xf>
    <xf numFmtId="0" fontId="83" fillId="29" borderId="3" xfId="0" applyFont="1" applyFill="1" applyBorder="1" applyAlignment="1">
      <alignment horizontal="center" vertical="center"/>
    </xf>
    <xf numFmtId="0" fontId="4" fillId="29" borderId="3" xfId="0" applyFont="1" applyFill="1" applyBorder="1" applyAlignment="1">
      <alignment horizontal="center" vertical="center" wrapText="1"/>
    </xf>
    <xf numFmtId="4" fontId="4" fillId="2" borderId="3" xfId="0" applyNumberFormat="1" applyFont="1" applyFill="1" applyBorder="1" applyAlignment="1">
      <alignment horizontal="right" vertical="center" wrapText="1"/>
    </xf>
    <xf numFmtId="0" fontId="3" fillId="2" borderId="3" xfId="0" applyFont="1" applyFill="1" applyBorder="1" applyAlignment="1">
      <alignment horizontal="center" vertical="center" wrapText="1"/>
    </xf>
    <xf numFmtId="0" fontId="143" fillId="2" borderId="3" xfId="0" applyFont="1" applyFill="1" applyBorder="1" applyAlignment="1">
      <alignment horizontal="left" vertical="top" wrapText="1"/>
    </xf>
    <xf numFmtId="0" fontId="144" fillId="2" borderId="3" xfId="0" applyFont="1" applyFill="1" applyBorder="1" applyAlignment="1">
      <alignment horizontal="left" vertical="top" wrapText="1"/>
    </xf>
    <xf numFmtId="0" fontId="4" fillId="30" borderId="3" xfId="0" applyFont="1" applyFill="1" applyBorder="1" applyAlignment="1">
      <alignment horizontal="left" vertical="center" wrapText="1"/>
    </xf>
    <xf numFmtId="4" fontId="3" fillId="2" borderId="3" xfId="0" applyNumberFormat="1" applyFont="1" applyFill="1" applyBorder="1"/>
    <xf numFmtId="4" fontId="34" fillId="2" borderId="3" xfId="0" applyNumberFormat="1" applyFont="1" applyFill="1" applyBorder="1" applyAlignment="1">
      <alignment horizontal="right" vertical="center" wrapText="1"/>
    </xf>
    <xf numFmtId="0" fontId="145" fillId="5" borderId="3" xfId="0" applyFont="1" applyFill="1" applyBorder="1" applyAlignment="1">
      <alignment horizontal="left" vertical="top" wrapText="1"/>
    </xf>
    <xf numFmtId="0" fontId="146" fillId="0" borderId="0" xfId="0" applyFont="1" applyAlignment="1">
      <alignment horizontal="left" vertical="top" wrapText="1"/>
    </xf>
    <xf numFmtId="2" fontId="3" fillId="2" borderId="3" xfId="0" applyNumberFormat="1" applyFont="1" applyFill="1" applyBorder="1" applyAlignment="1">
      <alignment horizontal="left" vertical="center" wrapText="1"/>
    </xf>
    <xf numFmtId="0" fontId="147" fillId="2" borderId="3" xfId="0" applyFont="1" applyFill="1" applyBorder="1" applyAlignment="1">
      <alignment vertical="top" wrapText="1"/>
    </xf>
    <xf numFmtId="49" fontId="3" fillId="2" borderId="3" xfId="0" applyNumberFormat="1" applyFont="1" applyFill="1" applyBorder="1" applyAlignment="1">
      <alignment horizontal="center" vertical="center" wrapText="1"/>
    </xf>
    <xf numFmtId="0" fontId="39" fillId="0" borderId="0" xfId="0" applyFont="1" applyAlignment="1">
      <alignment horizontal="left" vertical="top" wrapText="1"/>
    </xf>
    <xf numFmtId="0" fontId="3" fillId="5" borderId="3" xfId="0" applyFont="1" applyFill="1" applyBorder="1" applyAlignment="1">
      <alignment horizontal="left" vertical="top" wrapText="1"/>
    </xf>
    <xf numFmtId="4" fontId="4" fillId="2" borderId="3" xfId="0" applyNumberFormat="1" applyFont="1" applyFill="1" applyBorder="1" applyAlignment="1">
      <alignment horizontal="right" vertical="center"/>
    </xf>
    <xf numFmtId="49" fontId="4" fillId="2" borderId="3" xfId="0" applyNumberFormat="1" applyFont="1" applyFill="1" applyBorder="1" applyAlignment="1">
      <alignment horizontal="center" vertical="center"/>
    </xf>
    <xf numFmtId="0" fontId="4" fillId="0" borderId="0" xfId="0" applyFont="1" applyAlignment="1">
      <alignment vertical="top" wrapText="1"/>
    </xf>
    <xf numFmtId="0" fontId="4" fillId="5" borderId="3" xfId="0" applyFont="1" applyFill="1" applyBorder="1" applyAlignment="1">
      <alignment horizontal="left"/>
    </xf>
    <xf numFmtId="0" fontId="148" fillId="0" borderId="0" xfId="0" applyFont="1" applyAlignment="1">
      <alignment vertical="top" wrapText="1"/>
    </xf>
    <xf numFmtId="0" fontId="4" fillId="2" borderId="3" xfId="0" applyFont="1" applyFill="1" applyBorder="1" applyAlignment="1">
      <alignment wrapText="1"/>
    </xf>
    <xf numFmtId="0" fontId="4" fillId="19" borderId="3" xfId="0" applyFont="1" applyFill="1" applyBorder="1" applyAlignment="1">
      <alignment horizontal="left" vertical="center" wrapText="1"/>
    </xf>
    <xf numFmtId="0" fontId="4" fillId="2" borderId="3" xfId="0" applyFont="1" applyFill="1" applyBorder="1" applyAlignment="1">
      <alignment vertical="top" wrapText="1"/>
    </xf>
    <xf numFmtId="0" fontId="149" fillId="0" borderId="0" xfId="0" applyFont="1" applyAlignment="1">
      <alignment wrapText="1"/>
    </xf>
    <xf numFmtId="0" fontId="3" fillId="2" borderId="3" xfId="0" applyFont="1" applyFill="1" applyBorder="1"/>
    <xf numFmtId="0" fontId="3" fillId="31" borderId="3" xfId="0" applyFont="1" applyFill="1" applyBorder="1" applyAlignment="1">
      <alignment horizontal="left" vertical="center" wrapText="1"/>
    </xf>
    <xf numFmtId="0" fontId="9" fillId="8" borderId="3" xfId="0" applyFont="1" applyFill="1" applyBorder="1" applyAlignment="1">
      <alignment horizontal="center" vertical="center"/>
    </xf>
    <xf numFmtId="164" fontId="3" fillId="0" borderId="0" xfId="0" applyNumberFormat="1" applyFont="1" applyAlignment="1">
      <alignment vertical="top"/>
    </xf>
    <xf numFmtId="0" fontId="10" fillId="2" borderId="3" xfId="0" applyFont="1" applyFill="1" applyBorder="1" applyAlignment="1">
      <alignment horizontal="left" vertical="top" wrapText="1"/>
    </xf>
    <xf numFmtId="0" fontId="10" fillId="0" borderId="0" xfId="0" applyFont="1" applyAlignment="1">
      <alignment horizontal="left" vertical="top" wrapText="1"/>
    </xf>
    <xf numFmtId="1" fontId="17" fillId="32" borderId="3" xfId="0" applyNumberFormat="1" applyFont="1" applyFill="1" applyBorder="1" applyAlignment="1">
      <alignment horizontal="right"/>
    </xf>
    <xf numFmtId="0" fontId="150" fillId="0" borderId="0" xfId="0" applyFont="1"/>
    <xf numFmtId="0" fontId="52" fillId="0" borderId="0" xfId="0" applyFont="1" applyAlignment="1">
      <alignment horizontal="right" vertical="center"/>
    </xf>
    <xf numFmtId="0" fontId="151" fillId="18" borderId="3" xfId="0" applyFont="1" applyFill="1" applyBorder="1" applyAlignment="1">
      <alignment horizontal="center" vertical="center"/>
    </xf>
    <xf numFmtId="0" fontId="151" fillId="8" borderId="3" xfId="0" applyFont="1" applyFill="1" applyBorder="1" applyAlignment="1">
      <alignment horizontal="center" vertical="center"/>
    </xf>
    <xf numFmtId="0" fontId="28" fillId="0" borderId="0" xfId="0" applyFont="1"/>
    <xf numFmtId="2" fontId="28" fillId="0" borderId="0" xfId="0" applyNumberFormat="1" applyFont="1"/>
    <xf numFmtId="0" fontId="52" fillId="0" borderId="0" xfId="0" applyFont="1"/>
    <xf numFmtId="0" fontId="119" fillId="0" borderId="0" xfId="0" applyFont="1"/>
    <xf numFmtId="0" fontId="52" fillId="18" borderId="3" xfId="0" applyFont="1" applyFill="1" applyBorder="1"/>
    <xf numFmtId="0" fontId="39" fillId="8" borderId="3" xfId="0" applyFont="1" applyFill="1" applyBorder="1" applyAlignment="1">
      <alignment horizontal="center"/>
    </xf>
    <xf numFmtId="0" fontId="148" fillId="0" borderId="0" xfId="0" applyFont="1" applyAlignment="1">
      <alignment horizontal="center" vertical="top"/>
    </xf>
    <xf numFmtId="0" fontId="152" fillId="0" borderId="4" xfId="0" applyFont="1" applyBorder="1" applyAlignment="1">
      <alignment vertical="top"/>
    </xf>
    <xf numFmtId="0" fontId="40" fillId="0" borderId="4" xfId="0" applyFont="1" applyBorder="1" applyAlignment="1">
      <alignment vertical="top"/>
    </xf>
    <xf numFmtId="0" fontId="148" fillId="0" borderId="0" xfId="0" applyFont="1" applyAlignment="1">
      <alignment vertical="top"/>
    </xf>
    <xf numFmtId="0" fontId="148" fillId="0" borderId="4" xfId="0" applyFont="1" applyBorder="1" applyAlignment="1">
      <alignment vertical="top"/>
    </xf>
    <xf numFmtId="0" fontId="3" fillId="0" borderId="4" xfId="0" applyFont="1" applyBorder="1" applyAlignment="1">
      <alignment vertical="top"/>
    </xf>
    <xf numFmtId="0" fontId="148" fillId="0" borderId="4" xfId="0" applyFont="1" applyBorder="1" applyAlignment="1">
      <alignment horizontal="center" vertical="top"/>
    </xf>
    <xf numFmtId="0" fontId="10" fillId="0" borderId="0" xfId="0" applyFont="1" applyAlignment="1">
      <alignment horizontal="left" vertical="center" wrapText="1"/>
    </xf>
    <xf numFmtId="0" fontId="154" fillId="0" borderId="0" xfId="0" applyFont="1" applyAlignment="1">
      <alignment horizontal="left" vertical="center"/>
    </xf>
    <xf numFmtId="0" fontId="40" fillId="0" borderId="0" xfId="0" applyFont="1" applyAlignment="1">
      <alignment horizontal="left" vertical="center"/>
    </xf>
    <xf numFmtId="0" fontId="148" fillId="15" borderId="3" xfId="0" applyFont="1" applyFill="1" applyBorder="1" applyAlignment="1">
      <alignment horizontal="center" vertical="center"/>
    </xf>
    <xf numFmtId="0" fontId="28" fillId="15" borderId="3" xfId="0" applyFont="1" applyFill="1" applyBorder="1" applyAlignment="1">
      <alignment horizontal="center" vertical="center" wrapText="1"/>
    </xf>
    <xf numFmtId="0" fontId="62" fillId="15" borderId="3" xfId="0" applyFont="1" applyFill="1" applyBorder="1" applyAlignment="1">
      <alignment horizontal="center" vertical="center" wrapText="1"/>
    </xf>
    <xf numFmtId="0" fontId="155" fillId="2" borderId="3" xfId="0" applyFont="1" applyFill="1" applyBorder="1" applyAlignment="1">
      <alignment wrapText="1"/>
    </xf>
    <xf numFmtId="0" fontId="10" fillId="0" borderId="0" xfId="0" applyFont="1" applyAlignment="1">
      <alignment horizontal="left" vertical="center"/>
    </xf>
    <xf numFmtId="0" fontId="148" fillId="13" borderId="3" xfId="0" applyFont="1" applyFill="1" applyBorder="1" applyAlignment="1">
      <alignment horizontal="center" vertical="center"/>
    </xf>
    <xf numFmtId="0" fontId="28" fillId="13" borderId="3" xfId="0" applyFont="1" applyFill="1" applyBorder="1" applyAlignment="1">
      <alignment horizontal="center" vertical="center" wrapText="1"/>
    </xf>
    <xf numFmtId="0" fontId="62" fillId="13" borderId="3" xfId="0" applyFont="1" applyFill="1" applyBorder="1" applyAlignment="1">
      <alignment horizontal="center" vertical="center" wrapText="1"/>
    </xf>
    <xf numFmtId="0" fontId="156" fillId="0" borderId="0" xfId="0" applyFont="1" applyAlignment="1">
      <alignment horizontal="left" wrapText="1"/>
    </xf>
    <xf numFmtId="0" fontId="3" fillId="31" borderId="3" xfId="0" applyFont="1" applyFill="1" applyBorder="1"/>
    <xf numFmtId="0" fontId="157" fillId="0" borderId="0" xfId="0" applyFont="1" applyAlignment="1">
      <alignment horizontal="center" wrapText="1"/>
    </xf>
    <xf numFmtId="0" fontId="39" fillId="0" borderId="0" xfId="0" applyFont="1" applyAlignment="1">
      <alignment horizontal="center" vertical="center"/>
    </xf>
    <xf numFmtId="0" fontId="39" fillId="0" borderId="0" xfId="0" applyFont="1" applyAlignment="1">
      <alignment horizontal="center" vertical="center" wrapText="1"/>
    </xf>
    <xf numFmtId="0" fontId="39" fillId="13" borderId="3" xfId="0" applyFont="1" applyFill="1" applyBorder="1" applyAlignment="1">
      <alignment vertical="top"/>
    </xf>
    <xf numFmtId="0" fontId="39" fillId="13" borderId="3" xfId="0" applyFont="1" applyFill="1" applyBorder="1" applyAlignment="1">
      <alignment vertical="center"/>
    </xf>
    <xf numFmtId="1" fontId="39" fillId="13" borderId="3" xfId="0" applyNumberFormat="1" applyFont="1" applyFill="1" applyBorder="1" applyAlignment="1">
      <alignment vertical="center"/>
    </xf>
    <xf numFmtId="0" fontId="3" fillId="2" borderId="3" xfId="0" applyFont="1" applyFill="1" applyBorder="1" applyAlignment="1">
      <alignment horizontal="left" vertical="top"/>
    </xf>
    <xf numFmtId="1" fontId="3" fillId="5" borderId="3" xfId="0" applyNumberFormat="1" applyFont="1" applyFill="1" applyBorder="1" applyAlignment="1">
      <alignment vertical="center"/>
    </xf>
    <xf numFmtId="0" fontId="11" fillId="0" borderId="0" xfId="0" applyFont="1" applyAlignment="1">
      <alignment horizontal="left"/>
    </xf>
    <xf numFmtId="0" fontId="153" fillId="23" borderId="3" xfId="0" applyFont="1" applyFill="1" applyBorder="1" applyAlignment="1">
      <alignment horizontal="center"/>
    </xf>
    <xf numFmtId="0" fontId="62" fillId="23" borderId="3" xfId="0" applyFont="1" applyFill="1" applyBorder="1" applyAlignment="1">
      <alignment horizontal="center"/>
    </xf>
    <xf numFmtId="4" fontId="62" fillId="23" borderId="3" xfId="0" applyNumberFormat="1" applyFont="1" applyFill="1" applyBorder="1" applyAlignment="1">
      <alignment horizontal="center"/>
    </xf>
    <xf numFmtId="4" fontId="4" fillId="0" borderId="0" xfId="0" applyNumberFormat="1" applyFont="1"/>
    <xf numFmtId="0" fontId="158" fillId="0" borderId="0" xfId="0" applyFont="1" applyAlignment="1">
      <alignment horizontal="left"/>
    </xf>
    <xf numFmtId="0" fontId="4" fillId="20" borderId="3" xfId="0" applyFont="1" applyFill="1" applyBorder="1"/>
    <xf numFmtId="4" fontId="4" fillId="20" borderId="3" xfId="0" applyNumberFormat="1" applyFont="1" applyFill="1" applyBorder="1" applyAlignment="1">
      <alignment horizontal="right"/>
    </xf>
    <xf numFmtId="0" fontId="62" fillId="23" borderId="3" xfId="0" applyFont="1" applyFill="1" applyBorder="1" applyAlignment="1">
      <alignment horizontal="left"/>
    </xf>
    <xf numFmtId="0" fontId="153" fillId="33" borderId="3" xfId="0" applyFont="1" applyFill="1" applyBorder="1" applyAlignment="1">
      <alignment horizontal="center"/>
    </xf>
    <xf numFmtId="0" fontId="62" fillId="33" borderId="3" xfId="0" applyFont="1" applyFill="1" applyBorder="1" applyAlignment="1">
      <alignment horizontal="center"/>
    </xf>
    <xf numFmtId="0" fontId="3" fillId="27" borderId="3" xfId="0" applyFont="1" applyFill="1" applyBorder="1" applyAlignment="1">
      <alignment horizontal="right"/>
    </xf>
    <xf numFmtId="0" fontId="10" fillId="20" borderId="3" xfId="0" applyFont="1" applyFill="1" applyBorder="1" applyAlignment="1">
      <alignment vertical="top"/>
    </xf>
    <xf numFmtId="0" fontId="39" fillId="20" borderId="3" xfId="0" applyFont="1" applyFill="1" applyBorder="1"/>
    <xf numFmtId="1" fontId="39" fillId="27" borderId="3" xfId="0" applyNumberFormat="1" applyFont="1" applyFill="1" applyBorder="1"/>
    <xf numFmtId="1" fontId="3" fillId="27" borderId="3" xfId="0" applyNumberFormat="1" applyFont="1" applyFill="1" applyBorder="1"/>
    <xf numFmtId="0" fontId="10" fillId="21" borderId="3" xfId="0" applyFont="1" applyFill="1" applyBorder="1" applyAlignment="1">
      <alignment vertical="top"/>
    </xf>
    <xf numFmtId="0" fontId="39" fillId="21" borderId="3" xfId="0" applyFont="1" applyFill="1" applyBorder="1"/>
    <xf numFmtId="1" fontId="39" fillId="21" borderId="3" xfId="0" applyNumberFormat="1" applyFont="1" applyFill="1" applyBorder="1"/>
    <xf numFmtId="0" fontId="10" fillId="20" borderId="3" xfId="0" applyFont="1" applyFill="1" applyBorder="1" applyAlignment="1">
      <alignment horizontal="left" vertical="top" wrapText="1"/>
    </xf>
    <xf numFmtId="1" fontId="39" fillId="20" borderId="3" xfId="0" applyNumberFormat="1" applyFont="1" applyFill="1" applyBorder="1"/>
    <xf numFmtId="0" fontId="159" fillId="0" borderId="0" xfId="0" applyFont="1"/>
    <xf numFmtId="1" fontId="159" fillId="0" borderId="0" xfId="0" applyNumberFormat="1" applyFont="1"/>
    <xf numFmtId="1" fontId="159" fillId="27" borderId="3" xfId="0" applyNumberFormat="1" applyFont="1" applyFill="1" applyBorder="1"/>
    <xf numFmtId="0" fontId="151" fillId="20" borderId="3" xfId="0" applyFont="1" applyFill="1" applyBorder="1" applyAlignment="1">
      <alignment horizontal="center" vertical="center"/>
    </xf>
    <xf numFmtId="0" fontId="39" fillId="20" borderId="3" xfId="0" applyFont="1" applyFill="1" applyBorder="1" applyAlignment="1">
      <alignment horizontal="center"/>
    </xf>
    <xf numFmtId="0" fontId="28" fillId="34" borderId="3" xfId="0" applyFont="1" applyFill="1" applyBorder="1" applyAlignment="1">
      <alignment vertical="top"/>
    </xf>
    <xf numFmtId="1" fontId="39" fillId="0" borderId="0" xfId="0" applyNumberFormat="1" applyFont="1"/>
    <xf numFmtId="0" fontId="28" fillId="34" borderId="3" xfId="0" applyFont="1" applyFill="1" applyBorder="1" applyAlignment="1">
      <alignment vertical="top" wrapText="1"/>
    </xf>
    <xf numFmtId="165" fontId="3" fillId="0" borderId="0" xfId="0" applyNumberFormat="1" applyFont="1" applyAlignment="1">
      <alignment vertical="center" wrapText="1"/>
    </xf>
    <xf numFmtId="0" fontId="3" fillId="35" borderId="3" xfId="0" applyFont="1" applyFill="1" applyBorder="1" applyAlignment="1">
      <alignment horizontal="left" vertical="center" wrapText="1"/>
    </xf>
    <xf numFmtId="0" fontId="3" fillId="35" borderId="3" xfId="0" applyFont="1" applyFill="1" applyBorder="1" applyAlignment="1">
      <alignment horizontal="center" vertical="center" wrapText="1"/>
    </xf>
    <xf numFmtId="4" fontId="3" fillId="35" borderId="3" xfId="0" applyNumberFormat="1" applyFont="1" applyFill="1" applyBorder="1" applyAlignment="1">
      <alignment horizontal="right" vertical="center" wrapText="1"/>
    </xf>
    <xf numFmtId="0" fontId="3" fillId="35" borderId="3" xfId="0" applyFont="1" applyFill="1" applyBorder="1" applyAlignment="1">
      <alignment vertical="center"/>
    </xf>
    <xf numFmtId="0" fontId="3" fillId="32" borderId="3" xfId="0" applyFont="1" applyFill="1" applyBorder="1" applyAlignment="1">
      <alignment horizontal="left" vertical="center" wrapText="1"/>
    </xf>
    <xf numFmtId="0" fontId="3" fillId="32" borderId="3" xfId="0" applyFont="1" applyFill="1" applyBorder="1" applyAlignment="1">
      <alignment horizontal="center" vertical="center" wrapText="1"/>
    </xf>
    <xf numFmtId="4" fontId="3" fillId="32" borderId="3" xfId="0" applyNumberFormat="1" applyFont="1" applyFill="1" applyBorder="1" applyAlignment="1">
      <alignment horizontal="right" vertical="center" wrapText="1"/>
    </xf>
    <xf numFmtId="0" fontId="3" fillId="32" borderId="3" xfId="0" applyFont="1" applyFill="1" applyBorder="1" applyAlignment="1">
      <alignment vertical="center"/>
    </xf>
    <xf numFmtId="0" fontId="3" fillId="14" borderId="3" xfId="0" applyFont="1" applyFill="1" applyBorder="1" applyAlignment="1">
      <alignment horizontal="left" vertical="center" wrapText="1"/>
    </xf>
    <xf numFmtId="0" fontId="3" fillId="14" borderId="3" xfId="0" applyFont="1" applyFill="1" applyBorder="1" applyAlignment="1">
      <alignment horizontal="center" vertical="center" wrapText="1"/>
    </xf>
    <xf numFmtId="4" fontId="3" fillId="14" borderId="3" xfId="0" applyNumberFormat="1" applyFont="1" applyFill="1" applyBorder="1" applyAlignment="1">
      <alignment horizontal="right" vertical="center" wrapText="1"/>
    </xf>
    <xf numFmtId="0" fontId="3" fillId="14" borderId="3" xfId="0" applyFont="1" applyFill="1" applyBorder="1" applyAlignment="1">
      <alignment vertical="center"/>
    </xf>
    <xf numFmtId="0" fontId="3" fillId="0" borderId="0" xfId="0" applyFont="1" applyAlignment="1">
      <alignment horizontal="left" vertical="center"/>
    </xf>
    <xf numFmtId="0" fontId="4" fillId="32" borderId="3" xfId="0" applyFont="1" applyFill="1" applyBorder="1" applyAlignment="1">
      <alignment horizontal="left" vertical="center"/>
    </xf>
    <xf numFmtId="0" fontId="4" fillId="32" borderId="3" xfId="0" applyFont="1" applyFill="1" applyBorder="1" applyAlignment="1">
      <alignment horizontal="left" vertical="center" wrapText="1"/>
    </xf>
    <xf numFmtId="4" fontId="3" fillId="0" borderId="0" xfId="0" applyNumberFormat="1" applyFont="1" applyAlignment="1">
      <alignment horizontal="left" vertical="center" wrapText="1"/>
    </xf>
    <xf numFmtId="49" fontId="4" fillId="32" borderId="3" xfId="0" applyNumberFormat="1" applyFont="1" applyFill="1" applyBorder="1" applyAlignment="1">
      <alignment horizontal="center" vertical="center"/>
    </xf>
    <xf numFmtId="4" fontId="3" fillId="32" borderId="3" xfId="0" applyNumberFormat="1" applyFont="1" applyFill="1" applyBorder="1" applyAlignment="1">
      <alignment horizontal="right" vertical="center"/>
    </xf>
    <xf numFmtId="4" fontId="4" fillId="32" borderId="3" xfId="0" applyNumberFormat="1" applyFont="1" applyFill="1" applyBorder="1" applyAlignment="1">
      <alignment horizontal="right" vertical="center"/>
    </xf>
    <xf numFmtId="49" fontId="4" fillId="14" borderId="3" xfId="0" applyNumberFormat="1" applyFont="1" applyFill="1" applyBorder="1" applyAlignment="1">
      <alignment horizontal="center" vertical="center"/>
    </xf>
    <xf numFmtId="4" fontId="4" fillId="14" borderId="3" xfId="0" applyNumberFormat="1" applyFont="1" applyFill="1" applyBorder="1" applyAlignment="1">
      <alignment horizontal="right" vertical="center"/>
    </xf>
    <xf numFmtId="0" fontId="4" fillId="14" borderId="3" xfId="0" applyFont="1" applyFill="1" applyBorder="1" applyAlignment="1">
      <alignment horizontal="left" vertical="center" wrapText="1"/>
    </xf>
    <xf numFmtId="49" fontId="4" fillId="35" borderId="3" xfId="0" applyNumberFormat="1" applyFont="1" applyFill="1" applyBorder="1" applyAlignment="1">
      <alignment horizontal="center" vertical="center"/>
    </xf>
    <xf numFmtId="4" fontId="4" fillId="35" borderId="3" xfId="0" applyNumberFormat="1" applyFont="1" applyFill="1" applyBorder="1" applyAlignment="1">
      <alignment horizontal="right" vertical="center"/>
    </xf>
    <xf numFmtId="0" fontId="4" fillId="35" borderId="3" xfId="0" applyFont="1" applyFill="1" applyBorder="1" applyAlignment="1">
      <alignment horizontal="left" vertical="center" wrapText="1"/>
    </xf>
    <xf numFmtId="0" fontId="4" fillId="8" borderId="3" xfId="0" applyFont="1" applyFill="1" applyBorder="1" applyAlignment="1">
      <alignment horizontal="left" vertical="center" wrapText="1"/>
    </xf>
    <xf numFmtId="0" fontId="3" fillId="32" borderId="3" xfId="0" applyFont="1" applyFill="1" applyBorder="1"/>
    <xf numFmtId="0" fontId="160" fillId="32" borderId="3" xfId="0" applyFont="1" applyFill="1" applyBorder="1" applyAlignment="1">
      <alignment horizontal="left" vertical="center"/>
    </xf>
    <xf numFmtId="0" fontId="3" fillId="32" borderId="3" xfId="0" applyFont="1" applyFill="1" applyBorder="1" applyAlignment="1">
      <alignment vertical="center" wrapText="1"/>
    </xf>
    <xf numFmtId="0" fontId="6" fillId="0" borderId="0" xfId="0" applyFont="1" applyAlignment="1">
      <alignment horizontal="left" vertical="center"/>
    </xf>
    <xf numFmtId="0" fontId="161" fillId="15" borderId="29" xfId="0" applyFont="1" applyFill="1" applyBorder="1" applyAlignment="1">
      <alignment horizontal="center" vertical="center" wrapText="1"/>
    </xf>
    <xf numFmtId="0" fontId="161" fillId="15" borderId="30" xfId="0" applyFont="1" applyFill="1" applyBorder="1" applyAlignment="1">
      <alignment horizontal="center"/>
    </xf>
    <xf numFmtId="1" fontId="161" fillId="15" borderId="30" xfId="0" applyNumberFormat="1" applyFont="1" applyFill="1" applyBorder="1" applyAlignment="1">
      <alignment horizontal="center"/>
    </xf>
    <xf numFmtId="0" fontId="161" fillId="15" borderId="31" xfId="0" applyFont="1" applyFill="1" applyBorder="1" applyAlignment="1">
      <alignment horizontal="center"/>
    </xf>
    <xf numFmtId="0" fontId="161" fillId="2" borderId="32" xfId="0" applyFont="1" applyFill="1" applyBorder="1" applyAlignment="1">
      <alignment vertical="center" wrapText="1"/>
    </xf>
    <xf numFmtId="0" fontId="161" fillId="2" borderId="3" xfId="0" applyFont="1" applyFill="1" applyBorder="1"/>
    <xf numFmtId="1" fontId="161" fillId="2" borderId="3" xfId="0" applyNumberFormat="1" applyFont="1" applyFill="1" applyBorder="1" applyAlignment="1">
      <alignment horizontal="center"/>
    </xf>
    <xf numFmtId="0" fontId="162" fillId="2" borderId="3" xfId="0" applyFont="1" applyFill="1" applyBorder="1" applyAlignment="1">
      <alignment horizontal="center" wrapText="1"/>
    </xf>
    <xf numFmtId="0" fontId="162" fillId="2" borderId="33" xfId="0" applyFont="1" applyFill="1" applyBorder="1" applyAlignment="1">
      <alignment horizontal="left" wrapText="1"/>
    </xf>
    <xf numFmtId="2" fontId="52" fillId="0" borderId="0" xfId="0" applyNumberFormat="1" applyFont="1"/>
    <xf numFmtId="0" fontId="148" fillId="0" borderId="34" xfId="0" applyFont="1" applyBorder="1"/>
    <xf numFmtId="0" fontId="148" fillId="0" borderId="0" xfId="0" applyFont="1" applyAlignment="1">
      <alignment vertical="center" wrapText="1"/>
    </xf>
    <xf numFmtId="1" fontId="148" fillId="0" borderId="0" xfId="0" applyNumberFormat="1" applyFont="1" applyAlignment="1">
      <alignment horizontal="center"/>
    </xf>
    <xf numFmtId="0" fontId="163" fillId="0" borderId="0" xfId="0" applyFont="1" applyAlignment="1">
      <alignment horizontal="center" wrapText="1"/>
    </xf>
    <xf numFmtId="0" fontId="163" fillId="0" borderId="18" xfId="0" applyFont="1" applyBorder="1" applyAlignment="1">
      <alignment horizontal="left" wrapText="1"/>
    </xf>
    <xf numFmtId="0" fontId="148" fillId="0" borderId="35" xfId="0" applyFont="1" applyBorder="1"/>
    <xf numFmtId="0" fontId="148" fillId="0" borderId="10" xfId="0" applyFont="1" applyBorder="1" applyAlignment="1">
      <alignment vertical="center" wrapText="1"/>
    </xf>
    <xf numFmtId="1" fontId="148" fillId="0" borderId="10" xfId="0" applyNumberFormat="1" applyFont="1" applyBorder="1" applyAlignment="1">
      <alignment horizontal="center"/>
    </xf>
    <xf numFmtId="0" fontId="163" fillId="0" borderId="10" xfId="0" applyFont="1" applyBorder="1" applyAlignment="1">
      <alignment horizontal="center" wrapText="1"/>
    </xf>
    <xf numFmtId="0" fontId="163" fillId="0" borderId="36" xfId="0" applyFont="1" applyBorder="1" applyAlignment="1">
      <alignment horizontal="left" wrapText="1"/>
    </xf>
    <xf numFmtId="0" fontId="161" fillId="0" borderId="34" xfId="0" applyFont="1" applyBorder="1" applyAlignment="1">
      <alignment vertical="center" wrapText="1"/>
    </xf>
    <xf numFmtId="0" fontId="161" fillId="0" borderId="0" xfId="0" applyFont="1"/>
    <xf numFmtId="1" fontId="161" fillId="0" borderId="0" xfId="0" applyNumberFormat="1" applyFont="1" applyAlignment="1">
      <alignment horizontal="center"/>
    </xf>
    <xf numFmtId="0" fontId="162" fillId="0" borderId="0" xfId="0" applyFont="1" applyAlignment="1">
      <alignment horizontal="center" wrapText="1"/>
    </xf>
    <xf numFmtId="0" fontId="162" fillId="0" borderId="18" xfId="0" applyFont="1" applyBorder="1" applyAlignment="1">
      <alignment horizontal="left" wrapText="1"/>
    </xf>
    <xf numFmtId="0" fontId="148" fillId="0" borderId="37" xfId="0" applyFont="1" applyBorder="1"/>
    <xf numFmtId="0" fontId="148" fillId="0" borderId="20" xfId="0" applyFont="1" applyBorder="1" applyAlignment="1">
      <alignment vertical="center" wrapText="1"/>
    </xf>
    <xf numFmtId="1" fontId="148" fillId="0" borderId="20" xfId="0" applyNumberFormat="1" applyFont="1" applyBorder="1" applyAlignment="1">
      <alignment horizontal="center"/>
    </xf>
    <xf numFmtId="0" fontId="163" fillId="0" borderId="20" xfId="0" applyFont="1" applyBorder="1" applyAlignment="1">
      <alignment horizontal="center" wrapText="1"/>
    </xf>
    <xf numFmtId="0" fontId="163" fillId="0" borderId="21" xfId="0" applyFont="1" applyBorder="1" applyAlignment="1">
      <alignment horizontal="left" wrapText="1"/>
    </xf>
    <xf numFmtId="0" fontId="148" fillId="0" borderId="0" xfId="0" applyFont="1"/>
    <xf numFmtId="1" fontId="148" fillId="0" borderId="0" xfId="0" applyNumberFormat="1" applyFont="1"/>
    <xf numFmtId="0" fontId="161" fillId="15" borderId="30" xfId="0" applyFont="1" applyFill="1" applyBorder="1" applyAlignment="1">
      <alignment horizontal="center" vertical="center" wrapText="1"/>
    </xf>
    <xf numFmtId="0" fontId="161" fillId="15" borderId="31" xfId="0" applyFont="1" applyFill="1" applyBorder="1" applyAlignment="1">
      <alignment horizontal="center" vertical="center" wrapText="1"/>
    </xf>
    <xf numFmtId="0" fontId="148" fillId="0" borderId="38" xfId="0" applyFont="1" applyBorder="1" applyAlignment="1">
      <alignment wrapText="1"/>
    </xf>
    <xf numFmtId="3" fontId="148" fillId="0" borderId="15" xfId="0" applyNumberFormat="1" applyFont="1" applyBorder="1" applyAlignment="1">
      <alignment horizontal="center"/>
    </xf>
    <xf numFmtId="4" fontId="153" fillId="0" borderId="15" xfId="0" applyNumberFormat="1" applyFont="1" applyBorder="1" applyAlignment="1">
      <alignment horizontal="center" wrapText="1"/>
    </xf>
    <xf numFmtId="0" fontId="153" fillId="0" borderId="15" xfId="0" quotePrefix="1" applyFont="1" applyBorder="1" applyAlignment="1">
      <alignment horizontal="center" wrapText="1"/>
    </xf>
    <xf numFmtId="0" fontId="153" fillId="0" borderId="15" xfId="0" applyFont="1" applyBorder="1" applyAlignment="1">
      <alignment horizontal="center" wrapText="1"/>
    </xf>
    <xf numFmtId="0" fontId="153" fillId="0" borderId="16" xfId="0" applyFont="1" applyBorder="1" applyAlignment="1">
      <alignment horizontal="left" wrapText="1"/>
    </xf>
    <xf numFmtId="0" fontId="148" fillId="0" borderId="34" xfId="0" applyFont="1" applyBorder="1" applyAlignment="1">
      <alignment wrapText="1"/>
    </xf>
    <xf numFmtId="3" fontId="148" fillId="0" borderId="0" xfId="0" applyNumberFormat="1" applyFont="1" applyAlignment="1">
      <alignment horizontal="center"/>
    </xf>
    <xf numFmtId="4" fontId="153" fillId="0" borderId="0" xfId="0" applyNumberFormat="1" applyFont="1" applyAlignment="1">
      <alignment horizontal="center" wrapText="1"/>
    </xf>
    <xf numFmtId="0" fontId="153" fillId="0" borderId="0" xfId="0" quotePrefix="1" applyFont="1" applyAlignment="1">
      <alignment horizontal="center" wrapText="1"/>
    </xf>
    <xf numFmtId="0" fontId="153" fillId="0" borderId="0" xfId="0" applyFont="1" applyAlignment="1">
      <alignment horizontal="center" wrapText="1"/>
    </xf>
    <xf numFmtId="0" fontId="153" fillId="0" borderId="18" xfId="0" applyFont="1" applyBorder="1" applyAlignment="1">
      <alignment horizontal="left" wrapText="1"/>
    </xf>
    <xf numFmtId="0" fontId="148" fillId="0" borderId="37" xfId="0" applyFont="1" applyBorder="1" applyAlignment="1">
      <alignment wrapText="1"/>
    </xf>
    <xf numFmtId="3" fontId="148" fillId="0" borderId="20" xfId="0" applyNumberFormat="1" applyFont="1" applyBorder="1" applyAlignment="1">
      <alignment horizontal="center"/>
    </xf>
    <xf numFmtId="4" fontId="153" fillId="0" borderId="20" xfId="0" applyNumberFormat="1" applyFont="1" applyBorder="1" applyAlignment="1">
      <alignment horizontal="center" wrapText="1"/>
    </xf>
    <xf numFmtId="0" fontId="153" fillId="0" borderId="20" xfId="0" quotePrefix="1" applyFont="1" applyBorder="1" applyAlignment="1">
      <alignment horizontal="center" wrapText="1"/>
    </xf>
    <xf numFmtId="0" fontId="153" fillId="0" borderId="20" xfId="0" applyFont="1" applyBorder="1" applyAlignment="1">
      <alignment horizontal="center" wrapText="1"/>
    </xf>
    <xf numFmtId="0" fontId="153" fillId="0" borderId="21" xfId="0" applyFont="1" applyBorder="1" applyAlignment="1">
      <alignment horizontal="left" wrapText="1"/>
    </xf>
    <xf numFmtId="0" fontId="164" fillId="0" borderId="39" xfId="0" applyFont="1" applyBorder="1"/>
    <xf numFmtId="1" fontId="164" fillId="0" borderId="40" xfId="0" applyNumberFormat="1" applyFont="1" applyBorder="1" applyAlignment="1">
      <alignment horizontal="center"/>
    </xf>
    <xf numFmtId="4" fontId="164" fillId="0" borderId="40" xfId="0" applyNumberFormat="1" applyFont="1" applyBorder="1" applyAlignment="1">
      <alignment horizontal="center"/>
    </xf>
    <xf numFmtId="0" fontId="164" fillId="0" borderId="40" xfId="0" quotePrefix="1" applyFont="1" applyBorder="1" applyAlignment="1">
      <alignment horizontal="center" wrapText="1"/>
    </xf>
    <xf numFmtId="0" fontId="164" fillId="0" borderId="40" xfId="0" applyFont="1" applyBorder="1" applyAlignment="1">
      <alignment horizontal="center" wrapText="1"/>
    </xf>
    <xf numFmtId="0" fontId="164" fillId="0" borderId="41" xfId="0" applyFont="1" applyBorder="1" applyAlignment="1">
      <alignment horizontal="left" wrapText="1"/>
    </xf>
    <xf numFmtId="0" fontId="1" fillId="0" borderId="0" xfId="0" applyFont="1" applyAlignment="1">
      <alignment horizontal="center" vertical="center"/>
    </xf>
    <xf numFmtId="0" fontId="0" fillId="0" borderId="0" xfId="0" applyFont="1" applyAlignment="1"/>
    <xf numFmtId="0" fontId="1" fillId="0" borderId="1" xfId="0" applyFont="1" applyBorder="1" applyAlignment="1">
      <alignment horizontal="center" vertical="center"/>
    </xf>
    <xf numFmtId="0" fontId="2" fillId="0" borderId="1" xfId="0" applyFont="1" applyBorder="1"/>
    <xf numFmtId="0" fontId="27" fillId="15" borderId="0" xfId="0" applyFont="1" applyFill="1" applyAlignment="1">
      <alignment horizontal="center" vertical="center"/>
    </xf>
    <xf numFmtId="0" fontId="9" fillId="8" borderId="0" xfId="0" applyFont="1" applyFill="1" applyAlignment="1">
      <alignment horizontal="center"/>
    </xf>
    <xf numFmtId="0" fontId="18" fillId="15" borderId="0" xfId="0" applyFont="1" applyFill="1" applyAlignment="1">
      <alignment horizontal="center" vertical="center"/>
    </xf>
    <xf numFmtId="0" fontId="3" fillId="0" borderId="0" xfId="0" applyFont="1" applyAlignment="1">
      <alignment wrapText="1"/>
    </xf>
    <xf numFmtId="0" fontId="39" fillId="0" borderId="0" xfId="0" applyFont="1" applyAlignment="1">
      <alignment wrapText="1"/>
    </xf>
    <xf numFmtId="0" fontId="10" fillId="0" borderId="0" xfId="0" applyFont="1" applyAlignment="1"/>
    <xf numFmtId="0" fontId="23" fillId="0" borderId="0" xfId="0" applyFont="1" applyAlignment="1"/>
    <xf numFmtId="0" fontId="10" fillId="4" borderId="0" xfId="0" applyFont="1" applyFill="1" applyAlignment="1">
      <alignment wrapText="1"/>
    </xf>
    <xf numFmtId="0" fontId="3" fillId="0" borderId="0" xfId="0" applyFont="1" applyAlignment="1">
      <alignment horizontal="center" wrapText="1"/>
    </xf>
    <xf numFmtId="0" fontId="125" fillId="0" borderId="0" xfId="0" applyFont="1" applyAlignment="1">
      <alignment vertical="top" wrapText="1"/>
    </xf>
    <xf numFmtId="0" fontId="12" fillId="0" borderId="0" xfId="0" applyFont="1" applyAlignment="1">
      <alignment horizontal="center" wrapText="1"/>
    </xf>
    <xf numFmtId="0" fontId="10" fillId="0" borderId="0" xfId="0" applyFont="1"/>
    <xf numFmtId="0" fontId="83" fillId="20" borderId="12" xfId="0" applyFont="1" applyFill="1" applyBorder="1"/>
    <xf numFmtId="0" fontId="2" fillId="0" borderId="13" xfId="0" applyFont="1" applyBorder="1"/>
    <xf numFmtId="0" fontId="3" fillId="0" borderId="0" xfId="0" applyFont="1" applyAlignment="1">
      <alignment horizontal="left" vertical="top" wrapText="1"/>
    </xf>
    <xf numFmtId="0" fontId="3" fillId="0" borderId="0" xfId="0" applyFont="1" applyAlignment="1">
      <alignment vertical="top"/>
    </xf>
    <xf numFmtId="0" fontId="40" fillId="0" borderId="22" xfId="0" applyFont="1" applyBorder="1" applyAlignment="1">
      <alignment vertical="top"/>
    </xf>
    <xf numFmtId="0" fontId="2" fillId="0" borderId="25" xfId="0" applyFont="1" applyBorder="1"/>
    <xf numFmtId="0" fontId="2" fillId="0" borderId="5" xfId="0" applyFont="1" applyBorder="1"/>
    <xf numFmtId="0" fontId="148" fillId="0" borderId="22" xfId="0" applyFont="1" applyBorder="1" applyAlignment="1">
      <alignment horizontal="center" vertical="top"/>
    </xf>
    <xf numFmtId="0" fontId="40" fillId="0" borderId="23" xfId="0" applyFont="1" applyBorder="1" applyAlignment="1">
      <alignment vertical="top"/>
    </xf>
    <xf numFmtId="0" fontId="2" fillId="0" borderId="7" xfId="0" applyFont="1" applyBorder="1"/>
    <xf numFmtId="0" fontId="2" fillId="0" borderId="24" xfId="0" applyFont="1" applyBorder="1"/>
    <xf numFmtId="0" fontId="148" fillId="0" borderId="23" xfId="0" applyFont="1" applyBorder="1" applyAlignment="1">
      <alignment vertical="top"/>
    </xf>
    <xf numFmtId="0" fontId="3" fillId="0" borderId="23" xfId="0" applyFont="1" applyBorder="1" applyAlignment="1">
      <alignment vertical="top"/>
    </xf>
    <xf numFmtId="0" fontId="153" fillId="0" borderId="23" xfId="0" applyFont="1" applyBorder="1" applyAlignment="1">
      <alignment vertical="top"/>
    </xf>
    <xf numFmtId="0" fontId="3" fillId="0" borderId="22" xfId="0" applyFont="1" applyBorder="1" applyAlignment="1">
      <alignment vertical="top"/>
    </xf>
    <xf numFmtId="0" fontId="40" fillId="0" borderId="26" xfId="0" applyFont="1" applyBorder="1" applyAlignment="1">
      <alignment horizontal="left" vertical="top" wrapText="1"/>
    </xf>
    <xf numFmtId="0" fontId="2" fillId="0" borderId="6" xfId="0" applyFont="1" applyBorder="1"/>
    <xf numFmtId="0" fontId="2" fillId="0" borderId="27" xfId="0" applyFont="1" applyBorder="1"/>
    <xf numFmtId="0" fontId="2" fillId="0" borderId="28" xfId="0" applyFont="1" applyBorder="1"/>
    <xf numFmtId="0" fontId="2" fillId="0" borderId="11" xfId="0" applyFont="1" applyBorder="1"/>
    <xf numFmtId="0" fontId="2" fillId="0" borderId="9" xfId="0" applyFont="1" applyBorder="1"/>
    <xf numFmtId="0" fontId="2" fillId="0" borderId="10" xfId="0" applyFont="1" applyBorder="1"/>
    <xf numFmtId="0" fontId="2" fillId="0" borderId="8" xfId="0" applyFont="1" applyBorder="1"/>
    <xf numFmtId="0" fontId="11" fillId="0" borderId="0" xfId="0" applyFont="1" applyAlignment="1">
      <alignment horizontal="left"/>
    </xf>
  </cellXfs>
  <cellStyles count="1">
    <cellStyle name="Normal" xfId="0" builtinId="0"/>
  </cellStyles>
  <dxfs count="3">
    <dxf>
      <fill>
        <patternFill patternType="solid">
          <fgColor rgb="FFFFFF00"/>
          <bgColor rgb="FFFFFF00"/>
        </patternFill>
      </fill>
    </dxf>
    <dxf>
      <fill>
        <patternFill patternType="solid">
          <fgColor rgb="FFE6B8AF"/>
          <bgColor rgb="FFE6B8AF"/>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2.1290089800841808E-2"/>
          <c:y val="1.9101123595505618E-2"/>
          <c:w val="0.95728133877058674"/>
          <c:h val="0.86966292134831458"/>
        </c:manualLayout>
      </c:layout>
      <c:radarChart>
        <c:radarStyle val="marker"/>
        <c:varyColors val="1"/>
        <c:ser>
          <c:idx val="0"/>
          <c:order val="0"/>
          <c:tx>
            <c:strRef>
              <c:f>'Index 2023'!$B$39</c:f>
              <c:strCache>
                <c:ptCount val="1"/>
                <c:pt idx="0">
                  <c:v>Georgia</c:v>
                </c:pt>
              </c:strCache>
            </c:strRef>
          </c:tx>
          <c:spPr>
            <a:ln w="28575" cmpd="sng">
              <a:solidFill>
                <a:srgbClr val="4285F4"/>
              </a:solidFill>
              <a:prstDash val="dash"/>
            </a:ln>
          </c:spPr>
          <c:marker>
            <c:symbol val="circle"/>
            <c:size val="10"/>
            <c:spPr>
              <a:solidFill>
                <a:srgbClr val="4285F4"/>
              </a:solidFill>
              <a:ln cmpd="sng">
                <a:solidFill>
                  <a:srgbClr val="4285F4"/>
                </a:solidFill>
              </a:ln>
            </c:spPr>
          </c:marker>
          <c:cat>
            <c:strRef>
              <c:f>'Index 2023'!$A$40:$A$48</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'Index 2023'!$B$40:$B$48</c:f>
              <c:numCache>
                <c:formatCode>0</c:formatCode>
                <c:ptCount val="9"/>
                <c:pt idx="0">
                  <c:v>100</c:v>
                </c:pt>
                <c:pt idx="1">
                  <c:v>82.671052631578945</c:v>
                </c:pt>
                <c:pt idx="2">
                  <c:v>64.705882352941174</c:v>
                </c:pt>
                <c:pt idx="3">
                  <c:v>57.142857142857139</c:v>
                </c:pt>
                <c:pt idx="4">
                  <c:v>74.21875</c:v>
                </c:pt>
                <c:pt idx="5">
                  <c:v>91.666666666666657</c:v>
                </c:pt>
                <c:pt idx="6">
                  <c:v>73.076923076923066</c:v>
                </c:pt>
                <c:pt idx="7">
                  <c:v>42.083288888888887</c:v>
                </c:pt>
              </c:numCache>
            </c:numRef>
          </c:val>
          <c:extLst>
            <c:ext xmlns:c16="http://schemas.microsoft.com/office/drawing/2014/chart" uri="{C3380CC4-5D6E-409C-BE32-E72D297353CC}">
              <c16:uniqueId val="{00000000-392F-49F0-93CA-B67DDABF9D5E}"/>
            </c:ext>
          </c:extLst>
        </c:ser>
        <c:ser>
          <c:idx val="1"/>
          <c:order val="1"/>
          <c:tx>
            <c:strRef>
              <c:f>'Index 2023'!$C$39</c:f>
              <c:strCache>
                <c:ptCount val="1"/>
                <c:pt idx="0">
                  <c:v>Moldova</c:v>
                </c:pt>
              </c:strCache>
            </c:strRef>
          </c:tx>
          <c:spPr>
            <a:ln w="19050" cmpd="sng">
              <a:solidFill>
                <a:srgbClr val="EA4335"/>
              </a:solidFill>
            </a:ln>
          </c:spPr>
          <c:marker>
            <c:symbol val="circle"/>
            <c:size val="10"/>
            <c:spPr>
              <a:solidFill>
                <a:srgbClr val="EA4335"/>
              </a:solidFill>
              <a:ln cmpd="sng">
                <a:solidFill>
                  <a:srgbClr val="EA4335"/>
                </a:solidFill>
              </a:ln>
            </c:spPr>
          </c:marker>
          <c:cat>
            <c:strRef>
              <c:f>'Index 2023'!$A$40:$A$48</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'Index 2023'!$C$40:$C$48</c:f>
              <c:numCache>
                <c:formatCode>0</c:formatCode>
                <c:ptCount val="9"/>
                <c:pt idx="0">
                  <c:v>100</c:v>
                </c:pt>
                <c:pt idx="1">
                  <c:v>65.672222222222217</c:v>
                </c:pt>
                <c:pt idx="2">
                  <c:v>52.57352941176471</c:v>
                </c:pt>
                <c:pt idx="3">
                  <c:v>57.142857142857139</c:v>
                </c:pt>
                <c:pt idx="4">
                  <c:v>64.84375</c:v>
                </c:pt>
                <c:pt idx="5">
                  <c:v>37.506994999999996</c:v>
                </c:pt>
                <c:pt idx="6">
                  <c:v>44.642857142857146</c:v>
                </c:pt>
                <c:pt idx="7">
                  <c:v>50</c:v>
                </c:pt>
              </c:numCache>
            </c:numRef>
          </c:val>
          <c:extLst>
            <c:ext xmlns:c16="http://schemas.microsoft.com/office/drawing/2014/chart" uri="{C3380CC4-5D6E-409C-BE32-E72D297353CC}">
              <c16:uniqueId val="{00000001-392F-49F0-93CA-B67DDABF9D5E}"/>
            </c:ext>
          </c:extLst>
        </c:ser>
        <c:ser>
          <c:idx val="2"/>
          <c:order val="2"/>
          <c:tx>
            <c:strRef>
              <c:f>'Index 2023'!$D$39</c:f>
              <c:strCache>
                <c:ptCount val="1"/>
                <c:pt idx="0">
                  <c:v>Romania</c:v>
                </c:pt>
              </c:strCache>
            </c:strRef>
          </c:tx>
          <c:spPr>
            <a:ln w="19050" cmpd="sng">
              <a:solidFill>
                <a:srgbClr val="FBBC04"/>
              </a:solidFill>
              <a:prstDash val="dashDot"/>
            </a:ln>
          </c:spPr>
          <c:marker>
            <c:symbol val="circle"/>
            <c:size val="10"/>
            <c:spPr>
              <a:solidFill>
                <a:srgbClr val="FBBC04"/>
              </a:solidFill>
              <a:ln cmpd="sng">
                <a:solidFill>
                  <a:srgbClr val="FBBC04"/>
                </a:solidFill>
              </a:ln>
            </c:spPr>
          </c:marker>
          <c:cat>
            <c:strRef>
              <c:f>'Index 2023'!$A$40:$A$48</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'Index 2023'!$D$40:$D$48</c:f>
              <c:numCache>
                <c:formatCode>0</c:formatCode>
                <c:ptCount val="9"/>
                <c:pt idx="0">
                  <c:v>100</c:v>
                </c:pt>
                <c:pt idx="1">
                  <c:v>87.025858522727276</c:v>
                </c:pt>
                <c:pt idx="2">
                  <c:v>98.68421052631578</c:v>
                </c:pt>
                <c:pt idx="3">
                  <c:v>83.333333333333343</c:v>
                </c:pt>
                <c:pt idx="4">
                  <c:v>94.444444444444443</c:v>
                </c:pt>
                <c:pt idx="5">
                  <c:v>100</c:v>
                </c:pt>
                <c:pt idx="6">
                  <c:v>62.5</c:v>
                </c:pt>
                <c:pt idx="7">
                  <c:v>49.649033333333328</c:v>
                </c:pt>
              </c:numCache>
            </c:numRef>
          </c:val>
          <c:extLst>
            <c:ext xmlns:c16="http://schemas.microsoft.com/office/drawing/2014/chart" uri="{C3380CC4-5D6E-409C-BE32-E72D297353CC}">
              <c16:uniqueId val="{00000002-392F-49F0-93CA-B67DDABF9D5E}"/>
            </c:ext>
          </c:extLst>
        </c:ser>
        <c:ser>
          <c:idx val="3"/>
          <c:order val="3"/>
          <c:tx>
            <c:strRef>
              <c:f>'Index 2023'!$E$39</c:f>
              <c:strCache>
                <c:ptCount val="1"/>
                <c:pt idx="0">
                  <c:v>Ukraine</c:v>
                </c:pt>
              </c:strCache>
            </c:strRef>
          </c:tx>
          <c:spPr>
            <a:ln w="19050" cmpd="sng">
              <a:solidFill>
                <a:srgbClr val="34A853"/>
              </a:solidFill>
              <a:prstDash val="lgDashDot"/>
            </a:ln>
          </c:spPr>
          <c:marker>
            <c:symbol val="circle"/>
            <c:size val="10"/>
            <c:spPr>
              <a:solidFill>
                <a:srgbClr val="34A853"/>
              </a:solidFill>
              <a:ln cmpd="sng">
                <a:solidFill>
                  <a:srgbClr val="34A853"/>
                </a:solidFill>
              </a:ln>
            </c:spPr>
          </c:marker>
          <c:cat>
            <c:strRef>
              <c:f>'Index 2023'!$A$40:$A$48</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'Index 2023'!$E$40:$E$48</c:f>
              <c:numCache>
                <c:formatCode>0</c:formatCode>
                <c:ptCount val="9"/>
                <c:pt idx="0">
                  <c:v>15.625</c:v>
                </c:pt>
                <c:pt idx="1">
                  <c:v>40.981111111111105</c:v>
                </c:pt>
                <c:pt idx="2">
                  <c:v>34.539473684210527</c:v>
                </c:pt>
                <c:pt idx="3">
                  <c:v>26.5625</c:v>
                </c:pt>
                <c:pt idx="4">
                  <c:v>50</c:v>
                </c:pt>
                <c:pt idx="5">
                  <c:v>20.034510480779609</c:v>
                </c:pt>
                <c:pt idx="6">
                  <c:v>33.928571428571431</c:v>
                </c:pt>
                <c:pt idx="7">
                  <c:v>57.175925925925917</c:v>
                </c:pt>
              </c:numCache>
            </c:numRef>
          </c:val>
          <c:extLst>
            <c:ext xmlns:c16="http://schemas.microsoft.com/office/drawing/2014/chart" uri="{C3380CC4-5D6E-409C-BE32-E72D297353CC}">
              <c16:uniqueId val="{00000003-392F-49F0-93CA-B67DDABF9D5E}"/>
            </c:ext>
          </c:extLst>
        </c:ser>
        <c:dLbls>
          <c:showLegendKey val="0"/>
          <c:showVal val="0"/>
          <c:showCatName val="0"/>
          <c:showSerName val="0"/>
          <c:showPercent val="0"/>
          <c:showBubbleSize val="0"/>
        </c:dLbls>
        <c:axId val="1037227237"/>
        <c:axId val="1519316109"/>
      </c:radarChart>
      <c:catAx>
        <c:axId val="103722723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519316109"/>
        <c:crosses val="autoZero"/>
        <c:auto val="1"/>
        <c:lblAlgn val="ctr"/>
        <c:lblOffset val="100"/>
        <c:noMultiLvlLbl val="1"/>
      </c:catAx>
      <c:valAx>
        <c:axId val="151931610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1037227237"/>
        <c:crosses val="autoZero"/>
        <c:crossBetween val="between"/>
      </c:valAx>
    </c:plotArea>
    <c:legend>
      <c:legendPos val="b"/>
      <c:layout>
        <c:manualLayout>
          <c:xMode val="edge"/>
          <c:yMode val="edge"/>
          <c:x val="0.13357449136156188"/>
          <c:y val="0.91870944251748154"/>
        </c:manualLayout>
      </c:layout>
      <c:overlay val="0"/>
      <c:txPr>
        <a:bodyPr/>
        <a:lstStyle/>
        <a:p>
          <a:pPr lvl="0">
            <a:defRPr sz="16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4.8828125E-3"/>
          <c:y val="6.8855932203389827E-2"/>
          <c:w val="0.99037335448292219"/>
          <c:h val="0.77542372881355937"/>
        </c:manualLayout>
      </c:layout>
      <c:radarChart>
        <c:radarStyle val="marker"/>
        <c:varyColors val="1"/>
        <c:ser>
          <c:idx val="0"/>
          <c:order val="0"/>
          <c:tx>
            <c:strRef>
              <c:f>'Index 2023'!$B$129</c:f>
              <c:strCache>
                <c:ptCount val="1"/>
                <c:pt idx="0">
                  <c:v>2023</c:v>
                </c:pt>
              </c:strCache>
            </c:strRef>
          </c:tx>
          <c:spPr>
            <a:ln w="19050" cmpd="sng">
              <a:solidFill>
                <a:srgbClr val="4285F4"/>
              </a:solidFill>
              <a:prstDash val="solid"/>
            </a:ln>
          </c:spPr>
          <c:marker>
            <c:symbol val="circle"/>
            <c:size val="7"/>
            <c:spPr>
              <a:solidFill>
                <a:srgbClr val="4285F4"/>
              </a:solidFill>
              <a:ln cmpd="sng">
                <a:solidFill>
                  <a:srgbClr val="4285F4"/>
                </a:solidFill>
              </a:ln>
            </c:spPr>
          </c:marker>
          <c:cat>
            <c:strRef>
              <c:f>'Index 2023'!$A$130:$A$137</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'Index 2023'!$B$130:$B$137</c:f>
              <c:numCache>
                <c:formatCode>0</c:formatCode>
                <c:ptCount val="8"/>
                <c:pt idx="0">
                  <c:v>100</c:v>
                </c:pt>
                <c:pt idx="1">
                  <c:v>83</c:v>
                </c:pt>
                <c:pt idx="2">
                  <c:v>65</c:v>
                </c:pt>
                <c:pt idx="3">
                  <c:v>57</c:v>
                </c:pt>
                <c:pt idx="4">
                  <c:v>74</c:v>
                </c:pt>
                <c:pt idx="5">
                  <c:v>92</c:v>
                </c:pt>
                <c:pt idx="6">
                  <c:v>73</c:v>
                </c:pt>
                <c:pt idx="7">
                  <c:v>42</c:v>
                </c:pt>
              </c:numCache>
            </c:numRef>
          </c:val>
          <c:extLst>
            <c:ext xmlns:c16="http://schemas.microsoft.com/office/drawing/2014/chart" uri="{C3380CC4-5D6E-409C-BE32-E72D297353CC}">
              <c16:uniqueId val="{00000000-3EBB-4199-BA8D-C15CDA131ECD}"/>
            </c:ext>
          </c:extLst>
        </c:ser>
        <c:ser>
          <c:idx val="1"/>
          <c:order val="1"/>
          <c:tx>
            <c:strRef>
              <c:f>'Index 2023'!$C$129</c:f>
              <c:strCache>
                <c:ptCount val="1"/>
                <c:pt idx="0">
                  <c:v>2021</c:v>
                </c:pt>
              </c:strCache>
            </c:strRef>
          </c:tx>
          <c:spPr>
            <a:ln w="19050" cmpd="sng">
              <a:solidFill>
                <a:srgbClr val="EA4335"/>
              </a:solidFill>
              <a:prstDash val="lgDash"/>
            </a:ln>
          </c:spPr>
          <c:marker>
            <c:symbol val="circle"/>
            <c:size val="7"/>
            <c:spPr>
              <a:solidFill>
                <a:srgbClr val="EA4335"/>
              </a:solidFill>
              <a:ln cmpd="sng">
                <a:solidFill>
                  <a:srgbClr val="EA4335"/>
                </a:solidFill>
              </a:ln>
            </c:spPr>
          </c:marker>
          <c:cat>
            <c:strRef>
              <c:f>'Index 2023'!$A$130:$A$137</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'Index 2023'!$C$130:$C$137</c:f>
              <c:numCache>
                <c:formatCode>0</c:formatCode>
                <c:ptCount val="8"/>
                <c:pt idx="0">
                  <c:v>100</c:v>
                </c:pt>
                <c:pt idx="1">
                  <c:v>77</c:v>
                </c:pt>
                <c:pt idx="2">
                  <c:v>61</c:v>
                </c:pt>
                <c:pt idx="3">
                  <c:v>67</c:v>
                </c:pt>
                <c:pt idx="4">
                  <c:v>59</c:v>
                </c:pt>
                <c:pt idx="5">
                  <c:v>66</c:v>
                </c:pt>
                <c:pt idx="6">
                  <c:v>54</c:v>
                </c:pt>
                <c:pt idx="7">
                  <c:v>13</c:v>
                </c:pt>
              </c:numCache>
            </c:numRef>
          </c:val>
          <c:extLst>
            <c:ext xmlns:c16="http://schemas.microsoft.com/office/drawing/2014/chart" uri="{C3380CC4-5D6E-409C-BE32-E72D297353CC}">
              <c16:uniqueId val="{00000001-3EBB-4199-BA8D-C15CDA131ECD}"/>
            </c:ext>
          </c:extLst>
        </c:ser>
        <c:dLbls>
          <c:showLegendKey val="0"/>
          <c:showVal val="0"/>
          <c:showCatName val="0"/>
          <c:showSerName val="0"/>
          <c:showPercent val="0"/>
          <c:showBubbleSize val="0"/>
        </c:dLbls>
        <c:axId val="178302725"/>
        <c:axId val="1543327858"/>
      </c:radarChart>
      <c:catAx>
        <c:axId val="17830272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543327858"/>
        <c:crosses val="autoZero"/>
        <c:auto val="1"/>
        <c:lblAlgn val="ctr"/>
        <c:lblOffset val="100"/>
        <c:noMultiLvlLbl val="1"/>
      </c:catAx>
      <c:valAx>
        <c:axId val="154332785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178302725"/>
        <c:crosses val="autoZero"/>
        <c:crossBetween val="between"/>
      </c:valAx>
    </c:plotArea>
    <c:legend>
      <c:legendPos val="b"/>
      <c:layout>
        <c:manualLayout>
          <c:xMode val="edge"/>
          <c:yMode val="edge"/>
          <c:x val="0.3250755069937723"/>
          <c:y val="0.92152840957368354"/>
        </c:manualLayout>
      </c:layout>
      <c:overlay val="0"/>
      <c:txPr>
        <a:bodyPr/>
        <a:lstStyle/>
        <a:p>
          <a:pPr lvl="0">
            <a:defRPr sz="14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1.0101010101010465E-3"/>
          <c:y val="1.7759562841530054E-2"/>
          <c:w val="0.99172848820151738"/>
          <c:h val="0.87704918032786883"/>
        </c:manualLayout>
      </c:layout>
      <c:radarChart>
        <c:radarStyle val="marker"/>
        <c:varyColors val="1"/>
        <c:ser>
          <c:idx val="0"/>
          <c:order val="0"/>
          <c:tx>
            <c:strRef>
              <c:f>'Index 2023'!$B$141</c:f>
              <c:strCache>
                <c:ptCount val="1"/>
                <c:pt idx="0">
                  <c:v>2023</c:v>
                </c:pt>
              </c:strCache>
            </c:strRef>
          </c:tx>
          <c:spPr>
            <a:ln w="19050" cmpd="sng">
              <a:solidFill>
                <a:srgbClr val="4285F4"/>
              </a:solidFill>
            </a:ln>
          </c:spPr>
          <c:marker>
            <c:symbol val="circle"/>
            <c:size val="7"/>
            <c:spPr>
              <a:solidFill>
                <a:srgbClr val="4285F4"/>
              </a:solidFill>
              <a:ln cmpd="sng">
                <a:solidFill>
                  <a:srgbClr val="4285F4"/>
                </a:solidFill>
              </a:ln>
            </c:spPr>
          </c:marker>
          <c:cat>
            <c:strRef>
              <c:f>'Index 2023'!$A$142:$A$149</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'Index 2023'!$B$142:$B$149</c:f>
              <c:numCache>
                <c:formatCode>0</c:formatCode>
                <c:ptCount val="8"/>
                <c:pt idx="0">
                  <c:v>100</c:v>
                </c:pt>
                <c:pt idx="1">
                  <c:v>66</c:v>
                </c:pt>
                <c:pt idx="2">
                  <c:v>53</c:v>
                </c:pt>
                <c:pt idx="3">
                  <c:v>57</c:v>
                </c:pt>
                <c:pt idx="4">
                  <c:v>65</c:v>
                </c:pt>
                <c:pt idx="5">
                  <c:v>38</c:v>
                </c:pt>
                <c:pt idx="6">
                  <c:v>45</c:v>
                </c:pt>
                <c:pt idx="7">
                  <c:v>50</c:v>
                </c:pt>
              </c:numCache>
            </c:numRef>
          </c:val>
          <c:extLst>
            <c:ext xmlns:c16="http://schemas.microsoft.com/office/drawing/2014/chart" uri="{C3380CC4-5D6E-409C-BE32-E72D297353CC}">
              <c16:uniqueId val="{00000000-BD55-4C17-B114-73DC0B4A1BBF}"/>
            </c:ext>
          </c:extLst>
        </c:ser>
        <c:ser>
          <c:idx val="1"/>
          <c:order val="1"/>
          <c:tx>
            <c:strRef>
              <c:f>'Index 2023'!$C$141</c:f>
              <c:strCache>
                <c:ptCount val="1"/>
                <c:pt idx="0">
                  <c:v>2021</c:v>
                </c:pt>
              </c:strCache>
            </c:strRef>
          </c:tx>
          <c:spPr>
            <a:ln w="19050" cmpd="sng">
              <a:solidFill>
                <a:srgbClr val="EA4335"/>
              </a:solidFill>
              <a:prstDash val="lgDash"/>
            </a:ln>
          </c:spPr>
          <c:marker>
            <c:symbol val="circle"/>
            <c:size val="7"/>
            <c:spPr>
              <a:solidFill>
                <a:srgbClr val="EA4335"/>
              </a:solidFill>
              <a:ln cmpd="sng">
                <a:solidFill>
                  <a:srgbClr val="EA4335"/>
                </a:solidFill>
              </a:ln>
            </c:spPr>
          </c:marker>
          <c:cat>
            <c:strRef>
              <c:f>'Index 2023'!$A$142:$A$149</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'Index 2023'!$C$142:$C$149</c:f>
              <c:numCache>
                <c:formatCode>0</c:formatCode>
                <c:ptCount val="8"/>
                <c:pt idx="0">
                  <c:v>88</c:v>
                </c:pt>
                <c:pt idx="1">
                  <c:v>63</c:v>
                </c:pt>
                <c:pt idx="2">
                  <c:v>53</c:v>
                </c:pt>
                <c:pt idx="3">
                  <c:v>79</c:v>
                </c:pt>
                <c:pt idx="4">
                  <c:v>52</c:v>
                </c:pt>
                <c:pt idx="5">
                  <c:v>31</c:v>
                </c:pt>
                <c:pt idx="6">
                  <c:v>46</c:v>
                </c:pt>
                <c:pt idx="7">
                  <c:v>53</c:v>
                </c:pt>
              </c:numCache>
            </c:numRef>
          </c:val>
          <c:extLst>
            <c:ext xmlns:c16="http://schemas.microsoft.com/office/drawing/2014/chart" uri="{C3380CC4-5D6E-409C-BE32-E72D297353CC}">
              <c16:uniqueId val="{00000001-BD55-4C17-B114-73DC0B4A1BBF}"/>
            </c:ext>
          </c:extLst>
        </c:ser>
        <c:dLbls>
          <c:showLegendKey val="0"/>
          <c:showVal val="0"/>
          <c:showCatName val="0"/>
          <c:showSerName val="0"/>
          <c:showPercent val="0"/>
          <c:showBubbleSize val="0"/>
        </c:dLbls>
        <c:axId val="2075259422"/>
        <c:axId val="551672034"/>
      </c:radarChart>
      <c:catAx>
        <c:axId val="207525942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551672034"/>
        <c:crosses val="autoZero"/>
        <c:auto val="1"/>
        <c:lblAlgn val="ctr"/>
        <c:lblOffset val="100"/>
        <c:noMultiLvlLbl val="1"/>
      </c:catAx>
      <c:valAx>
        <c:axId val="55167203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2075259422"/>
        <c:crosses val="autoZero"/>
        <c:crossBetween val="between"/>
      </c:valAx>
    </c:plotArea>
    <c:legend>
      <c:legendPos val="b"/>
      <c:layout>
        <c:manualLayout>
          <c:xMode val="edge"/>
          <c:yMode val="edge"/>
          <c:x val="0.33152485982908975"/>
          <c:y val="0.92121420584447555"/>
        </c:manualLayout>
      </c:layout>
      <c:overlay val="0"/>
      <c:txPr>
        <a:bodyPr/>
        <a:lstStyle/>
        <a:p>
          <a:pPr lvl="0">
            <a:defRPr sz="14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3.0549898167006174E-3"/>
          <c:y val="4.2857142857142859E-3"/>
          <c:w val="0.99694501018329951"/>
          <c:h val="0.88797369994022723"/>
        </c:manualLayout>
      </c:layout>
      <c:radarChart>
        <c:radarStyle val="marker"/>
        <c:varyColors val="1"/>
        <c:ser>
          <c:idx val="0"/>
          <c:order val="0"/>
          <c:tx>
            <c:strRef>
              <c:f>'Index 2023'!$B$153</c:f>
              <c:strCache>
                <c:ptCount val="1"/>
                <c:pt idx="0">
                  <c:v>2023</c:v>
                </c:pt>
              </c:strCache>
            </c:strRef>
          </c:tx>
          <c:spPr>
            <a:ln w="19050" cmpd="sng">
              <a:solidFill>
                <a:srgbClr val="4285F4"/>
              </a:solidFill>
            </a:ln>
          </c:spPr>
          <c:marker>
            <c:symbol val="circle"/>
            <c:size val="7"/>
            <c:spPr>
              <a:solidFill>
                <a:srgbClr val="4285F4"/>
              </a:solidFill>
              <a:ln cmpd="sng">
                <a:solidFill>
                  <a:srgbClr val="4285F4"/>
                </a:solidFill>
              </a:ln>
            </c:spPr>
          </c:marker>
          <c:cat>
            <c:strRef>
              <c:f>'Index 2023'!$A$154:$A$161</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'Index 2023'!$B$154:$B$161</c:f>
              <c:numCache>
                <c:formatCode>0</c:formatCode>
                <c:ptCount val="8"/>
                <c:pt idx="0">
                  <c:v>16</c:v>
                </c:pt>
                <c:pt idx="1">
                  <c:v>41</c:v>
                </c:pt>
                <c:pt idx="2">
                  <c:v>35</c:v>
                </c:pt>
                <c:pt idx="3">
                  <c:v>27</c:v>
                </c:pt>
                <c:pt idx="4">
                  <c:v>50</c:v>
                </c:pt>
                <c:pt idx="5">
                  <c:v>20</c:v>
                </c:pt>
                <c:pt idx="6">
                  <c:v>34</c:v>
                </c:pt>
                <c:pt idx="7">
                  <c:v>57</c:v>
                </c:pt>
              </c:numCache>
            </c:numRef>
          </c:val>
          <c:extLst>
            <c:ext xmlns:c16="http://schemas.microsoft.com/office/drawing/2014/chart" uri="{C3380CC4-5D6E-409C-BE32-E72D297353CC}">
              <c16:uniqueId val="{00000000-E5DE-4AED-AB0E-A990769473DC}"/>
            </c:ext>
          </c:extLst>
        </c:ser>
        <c:ser>
          <c:idx val="1"/>
          <c:order val="1"/>
          <c:tx>
            <c:strRef>
              <c:f>'Index 2023'!$C$153</c:f>
              <c:strCache>
                <c:ptCount val="1"/>
                <c:pt idx="0">
                  <c:v>2021</c:v>
                </c:pt>
              </c:strCache>
            </c:strRef>
          </c:tx>
          <c:spPr>
            <a:ln w="19050" cmpd="sng">
              <a:solidFill>
                <a:srgbClr val="EA4335"/>
              </a:solidFill>
              <a:prstDash val="lgDash"/>
            </a:ln>
          </c:spPr>
          <c:marker>
            <c:symbol val="circle"/>
            <c:size val="7"/>
            <c:spPr>
              <a:solidFill>
                <a:srgbClr val="EA4335"/>
              </a:solidFill>
              <a:ln cmpd="sng">
                <a:solidFill>
                  <a:srgbClr val="EA4335"/>
                </a:solidFill>
              </a:ln>
            </c:spPr>
          </c:marker>
          <c:cat>
            <c:strRef>
              <c:f>'Index 2023'!$A$154:$A$161</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'Index 2023'!$C$154:$C$161</c:f>
              <c:numCache>
                <c:formatCode>0</c:formatCode>
                <c:ptCount val="8"/>
                <c:pt idx="0">
                  <c:v>75</c:v>
                </c:pt>
                <c:pt idx="1">
                  <c:v>79</c:v>
                </c:pt>
                <c:pt idx="2">
                  <c:v>68</c:v>
                </c:pt>
                <c:pt idx="3">
                  <c:v>77</c:v>
                </c:pt>
                <c:pt idx="4">
                  <c:v>87</c:v>
                </c:pt>
                <c:pt idx="5">
                  <c:v>36</c:v>
                </c:pt>
                <c:pt idx="6">
                  <c:v>55</c:v>
                </c:pt>
                <c:pt idx="7">
                  <c:v>56</c:v>
                </c:pt>
              </c:numCache>
            </c:numRef>
          </c:val>
          <c:extLst>
            <c:ext xmlns:c16="http://schemas.microsoft.com/office/drawing/2014/chart" uri="{C3380CC4-5D6E-409C-BE32-E72D297353CC}">
              <c16:uniqueId val="{00000001-E5DE-4AED-AB0E-A990769473DC}"/>
            </c:ext>
          </c:extLst>
        </c:ser>
        <c:dLbls>
          <c:showLegendKey val="0"/>
          <c:showVal val="0"/>
          <c:showCatName val="0"/>
          <c:showSerName val="0"/>
          <c:showPercent val="0"/>
          <c:showBubbleSize val="0"/>
        </c:dLbls>
        <c:axId val="817966744"/>
        <c:axId val="2010236126"/>
      </c:radarChart>
      <c:catAx>
        <c:axId val="81796674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2010236126"/>
        <c:crosses val="autoZero"/>
        <c:auto val="1"/>
        <c:lblAlgn val="ctr"/>
        <c:lblOffset val="100"/>
        <c:noMultiLvlLbl val="1"/>
      </c:catAx>
      <c:valAx>
        <c:axId val="201023612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817966744"/>
        <c:crosses val="autoZero"/>
        <c:crossBetween val="between"/>
      </c:valAx>
    </c:plotArea>
    <c:legend>
      <c:legendPos val="b"/>
      <c:layout>
        <c:manualLayout>
          <c:xMode val="edge"/>
          <c:yMode val="edge"/>
          <c:x val="0.32154346060807792"/>
          <c:y val="0.92174905122846329"/>
        </c:manualLayout>
      </c:layout>
      <c:overlay val="0"/>
      <c:txPr>
        <a:bodyPr/>
        <a:lstStyle/>
        <a:p>
          <a:pPr lvl="0">
            <a:defRPr sz="14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clustered"/>
        <c:varyColors val="1"/>
        <c:ser>
          <c:idx val="0"/>
          <c:order val="0"/>
          <c:tx>
            <c:strRef>
              <c:f>'Index 2023'!$B$178</c:f>
              <c:strCache>
                <c:ptCount val="1"/>
                <c:pt idx="0">
                  <c:v>2023</c:v>
                </c:pt>
              </c:strCache>
            </c:strRef>
          </c:tx>
          <c:spPr>
            <a:solidFill>
              <a:srgbClr val="4285F4"/>
            </a:solidFill>
            <a:ln cmpd="sng">
              <a:solidFill>
                <a:srgbClr val="000000"/>
              </a:solidFill>
            </a:ln>
          </c:spPr>
          <c:invertIfNegative val="1"/>
          <c:dLbls>
            <c:spPr>
              <a:noFill/>
              <a:ln>
                <a:noFill/>
              </a:ln>
              <a:effectLst/>
            </c:spPr>
            <c:txPr>
              <a:bodyPr/>
              <a:lstStyle/>
              <a:p>
                <a:pPr lvl="0">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'Index 2023'!$A$179:$A$180</c:f>
              <c:strCache>
                <c:ptCount val="2"/>
                <c:pt idx="0">
                  <c:v>Natural gas</c:v>
                </c:pt>
                <c:pt idx="1">
                  <c:v>Electricity</c:v>
                </c:pt>
              </c:strCache>
            </c:strRef>
          </c:cat>
          <c:val>
            <c:numRef>
              <c:f>'Index 2023'!$B$179:$B$180</c:f>
              <c:numCache>
                <c:formatCode>0</c:formatCode>
                <c:ptCount val="2"/>
                <c:pt idx="0">
                  <c:v>69.818181818181813</c:v>
                </c:pt>
                <c:pt idx="1">
                  <c:v>81.666666666666671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28A-4B09-A35D-143BB78528D8}"/>
            </c:ext>
          </c:extLst>
        </c:ser>
        <c:ser>
          <c:idx val="1"/>
          <c:order val="1"/>
          <c:tx>
            <c:strRef>
              <c:f>'Index 2023'!$C$178</c:f>
              <c:strCache>
                <c:ptCount val="1"/>
                <c:pt idx="0">
                  <c:v>2021</c:v>
                </c:pt>
              </c:strCache>
            </c:strRef>
          </c:tx>
          <c:spPr>
            <a:solidFill>
              <a:srgbClr val="EA4335"/>
            </a:solidFill>
            <a:ln cmpd="sng">
              <a:solidFill>
                <a:srgbClr val="000000"/>
              </a:solidFill>
            </a:ln>
          </c:spPr>
          <c:invertIfNegative val="1"/>
          <c:dLbls>
            <c:spPr>
              <a:noFill/>
              <a:ln>
                <a:noFill/>
              </a:ln>
              <a:effectLst/>
            </c:spPr>
            <c:txPr>
              <a:bodyPr/>
              <a:lstStyle/>
              <a:p>
                <a:pPr lvl="0">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'Index 2023'!$A$179:$A$180</c:f>
              <c:strCache>
                <c:ptCount val="2"/>
                <c:pt idx="0">
                  <c:v>Natural gas</c:v>
                </c:pt>
                <c:pt idx="1">
                  <c:v>Electricity</c:v>
                </c:pt>
              </c:strCache>
            </c:strRef>
          </c:cat>
          <c:val>
            <c:numRef>
              <c:f>'Index 2023'!$C$179:$C$180</c:f>
              <c:numCache>
                <c:formatCode>0</c:formatCode>
                <c:ptCount val="2"/>
                <c:pt idx="0">
                  <c:v>63.104838709677423</c:v>
                </c:pt>
                <c:pt idx="1">
                  <c:v>78.125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28A-4B09-A35D-143BB78528D8}"/>
            </c:ext>
          </c:extLst>
        </c:ser>
        <c:dLbls>
          <c:showLegendKey val="0"/>
          <c:showVal val="0"/>
          <c:showCatName val="0"/>
          <c:showSerName val="0"/>
          <c:showPercent val="0"/>
          <c:showBubbleSize val="0"/>
        </c:dLbls>
        <c:gapWidth val="150"/>
        <c:axId val="478338351"/>
        <c:axId val="1629099392"/>
      </c:barChart>
      <c:catAx>
        <c:axId val="478338351"/>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400" b="0">
                <a:solidFill>
                  <a:srgbClr val="000000"/>
                </a:solidFill>
                <a:latin typeface="+mn-lt"/>
              </a:defRPr>
            </a:pPr>
            <a:endParaRPr lang="en-US"/>
          </a:p>
        </c:txPr>
        <c:crossAx val="1629099392"/>
        <c:crosses val="autoZero"/>
        <c:auto val="1"/>
        <c:lblAlgn val="ctr"/>
        <c:lblOffset val="100"/>
        <c:noMultiLvlLbl val="1"/>
      </c:catAx>
      <c:valAx>
        <c:axId val="1629099392"/>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1600" b="0">
                <a:solidFill>
                  <a:srgbClr val="000000"/>
                </a:solidFill>
                <a:latin typeface="+mn-lt"/>
              </a:defRPr>
            </a:pPr>
            <a:endParaRPr lang="en-US"/>
          </a:p>
        </c:txPr>
        <c:crossAx val="478338351"/>
        <c:crosses val="max"/>
        <c:crossBetween val="between"/>
      </c:valAx>
    </c:plotArea>
    <c:legend>
      <c:legendPos val="b"/>
      <c:layout>
        <c:manualLayout>
          <c:xMode val="edge"/>
          <c:yMode val="edge"/>
          <c:x val="0.36102350917431192"/>
          <c:y val="0.90940959409594091"/>
        </c:manualLayout>
      </c:layout>
      <c:overlay val="0"/>
      <c:txPr>
        <a:bodyPr/>
        <a:lstStyle/>
        <a:p>
          <a:pPr lvl="0">
            <a:defRPr sz="16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16190462239583328"/>
          <c:y val="5.0000000000000037E-2"/>
          <c:w val="0.79609612606006042"/>
          <c:h val="0.73146853146853141"/>
        </c:manualLayout>
      </c:layout>
      <c:barChart>
        <c:barDir val="bar"/>
        <c:grouping val="clustered"/>
        <c:varyColors val="1"/>
        <c:ser>
          <c:idx val="0"/>
          <c:order val="0"/>
          <c:tx>
            <c:strRef>
              <c:f>'Index 2023'!$B$182</c:f>
              <c:strCache>
                <c:ptCount val="1"/>
                <c:pt idx="0">
                  <c:v>2023</c:v>
                </c:pt>
              </c:strCache>
            </c:strRef>
          </c:tx>
          <c:spPr>
            <a:solidFill>
              <a:srgbClr val="4285F4"/>
            </a:solidFill>
            <a:ln cmpd="sng">
              <a:solidFill>
                <a:srgbClr val="000000"/>
              </a:solidFill>
            </a:ln>
          </c:spPr>
          <c:invertIfNegative val="1"/>
          <c:dPt>
            <c:idx val="0"/>
            <c:invertIfNegative val="1"/>
            <c:bubble3D val="0"/>
            <c:extLst>
              <c:ext xmlns:c16="http://schemas.microsoft.com/office/drawing/2014/chart" uri="{C3380CC4-5D6E-409C-BE32-E72D297353CC}">
                <c16:uniqueId val="{00000000-28F5-41AF-97AA-3AB85C69B60E}"/>
              </c:ext>
            </c:extLst>
          </c:dPt>
          <c:dLbls>
            <c:spPr>
              <a:noFill/>
              <a:ln>
                <a:noFill/>
              </a:ln>
              <a:effectLst/>
            </c:spPr>
            <c:txPr>
              <a:bodyPr/>
              <a:lstStyle/>
              <a:p>
                <a:pPr lvl="0">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'Index 2023'!$A$183:$A$184</c:f>
              <c:strCache>
                <c:ptCount val="2"/>
                <c:pt idx="0">
                  <c:v>Natural gas</c:v>
                </c:pt>
                <c:pt idx="1">
                  <c:v>Electricity</c:v>
                </c:pt>
              </c:strCache>
            </c:strRef>
          </c:cat>
          <c:val>
            <c:numRef>
              <c:f>'Index 2023'!$B$183:$B$184</c:f>
              <c:numCache>
                <c:formatCode>0</c:formatCode>
                <c:ptCount val="2"/>
                <c:pt idx="0">
                  <c:v>64.94078947368422</c:v>
                </c:pt>
                <c:pt idx="1">
                  <c:v>63.430851063829785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8F5-41AF-97AA-3AB85C69B60E}"/>
            </c:ext>
          </c:extLst>
        </c:ser>
        <c:ser>
          <c:idx val="1"/>
          <c:order val="1"/>
          <c:tx>
            <c:strRef>
              <c:f>'Index 2023'!$C$182</c:f>
              <c:strCache>
                <c:ptCount val="1"/>
                <c:pt idx="0">
                  <c:v>2021</c:v>
                </c:pt>
              </c:strCache>
            </c:strRef>
          </c:tx>
          <c:spPr>
            <a:solidFill>
              <a:srgbClr val="EA4335"/>
            </a:solidFill>
            <a:ln cmpd="sng">
              <a:solidFill>
                <a:srgbClr val="000000"/>
              </a:solidFill>
            </a:ln>
          </c:spPr>
          <c:invertIfNegative val="1"/>
          <c:dLbls>
            <c:spPr>
              <a:noFill/>
              <a:ln>
                <a:noFill/>
              </a:ln>
              <a:effectLst/>
            </c:spPr>
            <c:txPr>
              <a:bodyPr/>
              <a:lstStyle/>
              <a:p>
                <a:pPr lvl="0">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'Index 2023'!$A$183:$A$184</c:f>
              <c:strCache>
                <c:ptCount val="2"/>
                <c:pt idx="0">
                  <c:v>Natural gas</c:v>
                </c:pt>
                <c:pt idx="1">
                  <c:v>Electricity</c:v>
                </c:pt>
              </c:strCache>
            </c:strRef>
          </c:cat>
          <c:val>
            <c:numRef>
              <c:f>'Index 2023'!$C$183:$C$184</c:f>
              <c:numCache>
                <c:formatCode>0</c:formatCode>
                <c:ptCount val="2"/>
                <c:pt idx="0">
                  <c:v>64.384920634920633</c:v>
                </c:pt>
                <c:pt idx="1">
                  <c:v>60.616582491582491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28F5-41AF-97AA-3AB85C69B60E}"/>
            </c:ext>
          </c:extLst>
        </c:ser>
        <c:dLbls>
          <c:showLegendKey val="0"/>
          <c:showVal val="0"/>
          <c:showCatName val="0"/>
          <c:showSerName val="0"/>
          <c:showPercent val="0"/>
          <c:showBubbleSize val="0"/>
        </c:dLbls>
        <c:gapWidth val="150"/>
        <c:axId val="1000450040"/>
        <c:axId val="1406162001"/>
      </c:barChart>
      <c:catAx>
        <c:axId val="1000450040"/>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400" b="0">
                <a:solidFill>
                  <a:srgbClr val="000000"/>
                </a:solidFill>
                <a:latin typeface="+mn-lt"/>
              </a:defRPr>
            </a:pPr>
            <a:endParaRPr lang="en-US"/>
          </a:p>
        </c:txPr>
        <c:crossAx val="1406162001"/>
        <c:crosses val="autoZero"/>
        <c:auto val="1"/>
        <c:lblAlgn val="ctr"/>
        <c:lblOffset val="100"/>
        <c:noMultiLvlLbl val="1"/>
      </c:catAx>
      <c:valAx>
        <c:axId val="1406162001"/>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1600" b="0">
                <a:solidFill>
                  <a:srgbClr val="000000"/>
                </a:solidFill>
                <a:latin typeface="+mn-lt"/>
              </a:defRPr>
            </a:pPr>
            <a:endParaRPr lang="en-US"/>
          </a:p>
        </c:txPr>
        <c:crossAx val="1000450040"/>
        <c:crosses val="max"/>
        <c:crossBetween val="between"/>
      </c:valAx>
    </c:plotArea>
    <c:legend>
      <c:legendPos val="b"/>
      <c:layout>
        <c:manualLayout>
          <c:xMode val="edge"/>
          <c:yMode val="edge"/>
          <c:x val="0.39676947463768136"/>
          <c:y val="0.90365989065681651"/>
        </c:manualLayout>
      </c:layout>
      <c:overlay val="0"/>
      <c:txPr>
        <a:bodyPr/>
        <a:lstStyle/>
        <a:p>
          <a:pPr lvl="0">
            <a:defRPr sz="16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20958904109589041"/>
          <c:y val="4.9999999999999989E-2"/>
          <c:w val="0.75945205479452038"/>
          <c:h val="0.68967551622418855"/>
        </c:manualLayout>
      </c:layout>
      <c:barChart>
        <c:barDir val="bar"/>
        <c:grouping val="clustered"/>
        <c:varyColors val="1"/>
        <c:ser>
          <c:idx val="0"/>
          <c:order val="0"/>
          <c:tx>
            <c:strRef>
              <c:f>'Index 2023'!$B$186</c:f>
              <c:strCache>
                <c:ptCount val="1"/>
                <c:pt idx="0">
                  <c:v>2023</c:v>
                </c:pt>
              </c:strCache>
            </c:strRef>
          </c:tx>
          <c:spPr>
            <a:solidFill>
              <a:srgbClr val="4285F4"/>
            </a:solidFill>
            <a:ln cmpd="sng">
              <a:solidFill>
                <a:srgbClr val="000000"/>
              </a:solidFill>
            </a:ln>
          </c:spPr>
          <c:invertIfNegative val="1"/>
          <c:dLbls>
            <c:spPr>
              <a:noFill/>
              <a:ln>
                <a:noFill/>
              </a:ln>
              <a:effectLst/>
            </c:spPr>
            <c:txPr>
              <a:bodyPr/>
              <a:lstStyle/>
              <a:p>
                <a:pPr lvl="0">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'Index 2023'!$A$187:$A$188</c:f>
              <c:strCache>
                <c:ptCount val="2"/>
                <c:pt idx="0">
                  <c:v>Natural gas</c:v>
                </c:pt>
                <c:pt idx="1">
                  <c:v>Electricity</c:v>
                </c:pt>
              </c:strCache>
            </c:strRef>
          </c:cat>
          <c:val>
            <c:numRef>
              <c:f>'Index 2023'!$B$187:$B$188</c:f>
              <c:numCache>
                <c:formatCode>0</c:formatCode>
                <c:ptCount val="2"/>
                <c:pt idx="0">
                  <c:v>45.939534883720924</c:v>
                </c:pt>
                <c:pt idx="1">
                  <c:v>30.851063829787233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C66-4BE3-8433-BC6364D75F69}"/>
            </c:ext>
          </c:extLst>
        </c:ser>
        <c:ser>
          <c:idx val="1"/>
          <c:order val="1"/>
          <c:tx>
            <c:strRef>
              <c:f>'Index 2023'!$C$186</c:f>
              <c:strCache>
                <c:ptCount val="1"/>
                <c:pt idx="0">
                  <c:v>2021</c:v>
                </c:pt>
              </c:strCache>
            </c:strRef>
          </c:tx>
          <c:spPr>
            <a:solidFill>
              <a:srgbClr val="EA4335"/>
            </a:solidFill>
            <a:ln cmpd="sng">
              <a:solidFill>
                <a:srgbClr val="000000"/>
              </a:solidFill>
            </a:ln>
          </c:spPr>
          <c:invertIfNegative val="1"/>
          <c:dLbls>
            <c:spPr>
              <a:noFill/>
              <a:ln>
                <a:noFill/>
              </a:ln>
              <a:effectLst/>
            </c:spPr>
            <c:txPr>
              <a:bodyPr/>
              <a:lstStyle/>
              <a:p>
                <a:pPr lvl="0">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'Index 2023'!$A$187:$A$188</c:f>
              <c:strCache>
                <c:ptCount val="2"/>
                <c:pt idx="0">
                  <c:v>Natural gas</c:v>
                </c:pt>
                <c:pt idx="1">
                  <c:v>Electricity</c:v>
                </c:pt>
              </c:strCache>
            </c:strRef>
          </c:cat>
          <c:val>
            <c:numRef>
              <c:f>'Index 2023'!$C$187:$C$188</c:f>
              <c:numCache>
                <c:formatCode>0</c:formatCode>
                <c:ptCount val="2"/>
                <c:pt idx="0">
                  <c:v>77.682926829268297</c:v>
                </c:pt>
                <c:pt idx="1">
                  <c:v>75.717777777777783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C66-4BE3-8433-BC6364D75F69}"/>
            </c:ext>
          </c:extLst>
        </c:ser>
        <c:dLbls>
          <c:showLegendKey val="0"/>
          <c:showVal val="0"/>
          <c:showCatName val="0"/>
          <c:showSerName val="0"/>
          <c:showPercent val="0"/>
          <c:showBubbleSize val="0"/>
        </c:dLbls>
        <c:gapWidth val="150"/>
        <c:axId val="933796580"/>
        <c:axId val="1528592931"/>
      </c:barChart>
      <c:catAx>
        <c:axId val="933796580"/>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400" b="0">
                <a:solidFill>
                  <a:srgbClr val="000000"/>
                </a:solidFill>
                <a:latin typeface="+mn-lt"/>
              </a:defRPr>
            </a:pPr>
            <a:endParaRPr lang="en-US"/>
          </a:p>
        </c:txPr>
        <c:crossAx val="1528592931"/>
        <c:crosses val="autoZero"/>
        <c:auto val="1"/>
        <c:lblAlgn val="ctr"/>
        <c:lblOffset val="100"/>
        <c:noMultiLvlLbl val="1"/>
      </c:catAx>
      <c:valAx>
        <c:axId val="1528592931"/>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1600" b="0">
                <a:solidFill>
                  <a:srgbClr val="000000"/>
                </a:solidFill>
                <a:latin typeface="+mn-lt"/>
              </a:defRPr>
            </a:pPr>
            <a:endParaRPr lang="en-US"/>
          </a:p>
        </c:txPr>
        <c:crossAx val="933796580"/>
        <c:crosses val="max"/>
        <c:crossBetween val="between"/>
      </c:valAx>
    </c:plotArea>
    <c:legend>
      <c:legendPos val="b"/>
      <c:overlay val="0"/>
      <c:txPr>
        <a:bodyPr/>
        <a:lstStyle/>
        <a:p>
          <a:pPr lvl="0">
            <a:defRPr sz="16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clustered"/>
        <c:varyColors val="1"/>
        <c:ser>
          <c:idx val="0"/>
          <c:order val="0"/>
          <c:spPr>
            <a:solidFill>
              <a:srgbClr val="010000"/>
            </a:solidFill>
            <a:ln cmpd="sng">
              <a:solidFill>
                <a:srgbClr val="000000"/>
              </a:solidFill>
            </a:ln>
          </c:spPr>
          <c:invertIfNegative val="1"/>
          <c:dLbls>
            <c:spPr>
              <a:noFill/>
              <a:ln>
                <a:noFill/>
              </a:ln>
              <a:effectLst/>
            </c:spPr>
            <c:txPr>
              <a:bodyPr/>
              <a:lstStyle/>
              <a:p>
                <a:pPr lvl="0">
                  <a:defRPr sz="1800" b="1">
                    <a:solidFill>
                      <a:srgbClr val="2BE4DC"/>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'Index 2023'!$A$227:$A$230</c:f>
              <c:strCache>
                <c:ptCount val="4"/>
                <c:pt idx="0">
                  <c:v>Georgia </c:v>
                </c:pt>
                <c:pt idx="1">
                  <c:v>Moldova</c:v>
                </c:pt>
                <c:pt idx="2">
                  <c:v>Romania</c:v>
                </c:pt>
                <c:pt idx="3">
                  <c:v>Ukraine</c:v>
                </c:pt>
              </c:strCache>
            </c:strRef>
          </c:cat>
          <c:val>
            <c:numRef>
              <c:f>'Index 2023'!$B$227:$B$230</c:f>
              <c:numCache>
                <c:formatCode>0%</c:formatCode>
                <c:ptCount val="4"/>
                <c:pt idx="0">
                  <c:v>0.18018018018018017</c:v>
                </c:pt>
                <c:pt idx="1">
                  <c:v>0.27350427350427353</c:v>
                </c:pt>
                <c:pt idx="2">
                  <c:v>6.6666666666666666E-2</c:v>
                </c:pt>
                <c:pt idx="3">
                  <c:v>0.3902439024390244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B94-4EE6-9116-1ADF0FC161E6}"/>
            </c:ext>
          </c:extLst>
        </c:ser>
        <c:dLbls>
          <c:showLegendKey val="0"/>
          <c:showVal val="0"/>
          <c:showCatName val="0"/>
          <c:showSerName val="0"/>
          <c:showPercent val="0"/>
          <c:showBubbleSize val="0"/>
        </c:dLbls>
        <c:gapWidth val="150"/>
        <c:axId val="1225948251"/>
        <c:axId val="109176610"/>
      </c:barChart>
      <c:catAx>
        <c:axId val="1225948251"/>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800" b="0">
                <a:solidFill>
                  <a:srgbClr val="000000"/>
                </a:solidFill>
                <a:latin typeface="+mn-lt"/>
              </a:defRPr>
            </a:pPr>
            <a:endParaRPr lang="en-US"/>
          </a:p>
        </c:txPr>
        <c:crossAx val="109176610"/>
        <c:crosses val="autoZero"/>
        <c:auto val="1"/>
        <c:lblAlgn val="ctr"/>
        <c:lblOffset val="100"/>
        <c:noMultiLvlLbl val="1"/>
      </c:catAx>
      <c:valAx>
        <c:axId val="109176610"/>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1800" b="0">
                <a:solidFill>
                  <a:srgbClr val="000000"/>
                </a:solidFill>
                <a:latin typeface="+mn-lt"/>
              </a:defRPr>
            </a:pPr>
            <a:endParaRPr lang="en-US"/>
          </a:p>
        </c:txPr>
        <c:crossAx val="1225948251"/>
        <c:crosses val="max"/>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19141193595342068"/>
          <c:y val="7.7322226160935953E-2"/>
          <c:w val="0.74568116532760587"/>
          <c:h val="0.83679542089788761"/>
        </c:manualLayout>
      </c:layout>
      <c:radarChart>
        <c:radarStyle val="marker"/>
        <c:varyColors val="1"/>
        <c:ser>
          <c:idx val="0"/>
          <c:order val="0"/>
          <c:tx>
            <c:strRef>
              <c:f>'Index 2021'!$B$39</c:f>
              <c:strCache>
                <c:ptCount val="1"/>
                <c:pt idx="0">
                  <c:v>Georgia</c:v>
                </c:pt>
              </c:strCache>
            </c:strRef>
          </c:tx>
          <c:spPr>
            <a:ln cmpd="sng">
              <a:solidFill>
                <a:srgbClr val="4285F4"/>
              </a:solidFill>
            </a:ln>
          </c:spPr>
          <c:marker>
            <c:symbol val="none"/>
          </c:marker>
          <c:cat>
            <c:strRef>
              <c:f>'Index 2021'!$A$40:$A$47</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'Index 2021'!$B$40:$B$47</c:f>
              <c:numCache>
                <c:formatCode>General</c:formatCode>
                <c:ptCount val="8"/>
                <c:pt idx="0">
                  <c:v>100</c:v>
                </c:pt>
                <c:pt idx="1">
                  <c:v>77</c:v>
                </c:pt>
                <c:pt idx="2">
                  <c:v>61</c:v>
                </c:pt>
                <c:pt idx="3">
                  <c:v>67</c:v>
                </c:pt>
                <c:pt idx="4">
                  <c:v>59</c:v>
                </c:pt>
                <c:pt idx="5">
                  <c:v>66</c:v>
                </c:pt>
                <c:pt idx="6">
                  <c:v>54</c:v>
                </c:pt>
                <c:pt idx="7">
                  <c:v>13</c:v>
                </c:pt>
              </c:numCache>
            </c:numRef>
          </c:val>
          <c:extLst>
            <c:ext xmlns:c16="http://schemas.microsoft.com/office/drawing/2014/chart" uri="{C3380CC4-5D6E-409C-BE32-E72D297353CC}">
              <c16:uniqueId val="{00000000-6544-48D3-B14B-719B3ED81BD3}"/>
            </c:ext>
          </c:extLst>
        </c:ser>
        <c:ser>
          <c:idx val="1"/>
          <c:order val="1"/>
          <c:tx>
            <c:strRef>
              <c:f>'Index 2021'!$C$39</c:f>
              <c:strCache>
                <c:ptCount val="1"/>
                <c:pt idx="0">
                  <c:v>Moldova</c:v>
                </c:pt>
              </c:strCache>
            </c:strRef>
          </c:tx>
          <c:spPr>
            <a:ln cmpd="sng">
              <a:solidFill>
                <a:srgbClr val="EA4335"/>
              </a:solidFill>
            </a:ln>
          </c:spPr>
          <c:marker>
            <c:symbol val="none"/>
          </c:marker>
          <c:cat>
            <c:strRef>
              <c:f>'Index 2021'!$A$40:$A$47</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'Index 2021'!$C$40:$C$47</c:f>
              <c:numCache>
                <c:formatCode>General</c:formatCode>
                <c:ptCount val="8"/>
                <c:pt idx="0">
                  <c:v>88</c:v>
                </c:pt>
                <c:pt idx="1">
                  <c:v>63</c:v>
                </c:pt>
                <c:pt idx="2">
                  <c:v>53</c:v>
                </c:pt>
                <c:pt idx="3">
                  <c:v>79</c:v>
                </c:pt>
                <c:pt idx="4">
                  <c:v>52</c:v>
                </c:pt>
                <c:pt idx="5">
                  <c:v>31</c:v>
                </c:pt>
                <c:pt idx="6">
                  <c:v>46</c:v>
                </c:pt>
                <c:pt idx="7">
                  <c:v>53</c:v>
                </c:pt>
              </c:numCache>
            </c:numRef>
          </c:val>
          <c:extLst>
            <c:ext xmlns:c16="http://schemas.microsoft.com/office/drawing/2014/chart" uri="{C3380CC4-5D6E-409C-BE32-E72D297353CC}">
              <c16:uniqueId val="{00000001-6544-48D3-B14B-719B3ED81BD3}"/>
            </c:ext>
          </c:extLst>
        </c:ser>
        <c:ser>
          <c:idx val="2"/>
          <c:order val="2"/>
          <c:tx>
            <c:strRef>
              <c:f>'Index 2021'!$D$39</c:f>
              <c:strCache>
                <c:ptCount val="1"/>
                <c:pt idx="0">
                  <c:v>Romania</c:v>
                </c:pt>
              </c:strCache>
            </c:strRef>
          </c:tx>
          <c:spPr>
            <a:ln cmpd="sng">
              <a:solidFill>
                <a:srgbClr val="FBBC04"/>
              </a:solidFill>
            </a:ln>
          </c:spPr>
          <c:marker>
            <c:symbol val="none"/>
          </c:marker>
          <c:cat>
            <c:strRef>
              <c:f>'Index 2021'!$A$40:$A$47</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'Index 2021'!$D$40:$D$47</c:f>
              <c:numCache>
                <c:formatCode>General</c:formatCode>
                <c:ptCount val="8"/>
                <c:pt idx="0">
                  <c:v>100</c:v>
                </c:pt>
                <c:pt idx="1">
                  <c:v>89</c:v>
                </c:pt>
                <c:pt idx="2">
                  <c:v>88</c:v>
                </c:pt>
                <c:pt idx="3">
                  <c:v>57</c:v>
                </c:pt>
                <c:pt idx="4">
                  <c:v>85</c:v>
                </c:pt>
                <c:pt idx="5">
                  <c:v>86</c:v>
                </c:pt>
                <c:pt idx="6">
                  <c:v>61</c:v>
                </c:pt>
                <c:pt idx="7">
                  <c:v>50</c:v>
                </c:pt>
              </c:numCache>
            </c:numRef>
          </c:val>
          <c:extLst>
            <c:ext xmlns:c16="http://schemas.microsoft.com/office/drawing/2014/chart" uri="{C3380CC4-5D6E-409C-BE32-E72D297353CC}">
              <c16:uniqueId val="{00000002-6544-48D3-B14B-719B3ED81BD3}"/>
            </c:ext>
          </c:extLst>
        </c:ser>
        <c:ser>
          <c:idx val="3"/>
          <c:order val="3"/>
          <c:tx>
            <c:strRef>
              <c:f>'Index 2021'!$E$39</c:f>
              <c:strCache>
                <c:ptCount val="1"/>
                <c:pt idx="0">
                  <c:v>Ukraine</c:v>
                </c:pt>
              </c:strCache>
            </c:strRef>
          </c:tx>
          <c:spPr>
            <a:ln cmpd="sng">
              <a:solidFill>
                <a:srgbClr val="34A853"/>
              </a:solidFill>
            </a:ln>
          </c:spPr>
          <c:marker>
            <c:symbol val="none"/>
          </c:marker>
          <c:cat>
            <c:strRef>
              <c:f>'Index 2021'!$A$40:$A$47</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'Index 2021'!$E$40:$E$47</c:f>
              <c:numCache>
                <c:formatCode>General</c:formatCode>
                <c:ptCount val="8"/>
                <c:pt idx="0">
                  <c:v>75</c:v>
                </c:pt>
                <c:pt idx="1">
                  <c:v>79</c:v>
                </c:pt>
                <c:pt idx="2">
                  <c:v>68</c:v>
                </c:pt>
                <c:pt idx="3">
                  <c:v>77</c:v>
                </c:pt>
                <c:pt idx="4">
                  <c:v>87</c:v>
                </c:pt>
                <c:pt idx="5">
                  <c:v>36</c:v>
                </c:pt>
                <c:pt idx="6">
                  <c:v>55</c:v>
                </c:pt>
                <c:pt idx="7">
                  <c:v>56</c:v>
                </c:pt>
              </c:numCache>
            </c:numRef>
          </c:val>
          <c:extLst>
            <c:ext xmlns:c16="http://schemas.microsoft.com/office/drawing/2014/chart" uri="{C3380CC4-5D6E-409C-BE32-E72D297353CC}">
              <c16:uniqueId val="{00000003-6544-48D3-B14B-719B3ED81BD3}"/>
            </c:ext>
          </c:extLst>
        </c:ser>
        <c:dLbls>
          <c:showLegendKey val="0"/>
          <c:showVal val="0"/>
          <c:showCatName val="0"/>
          <c:showSerName val="0"/>
          <c:showPercent val="0"/>
          <c:showBubbleSize val="0"/>
        </c:dLbls>
        <c:axId val="1087224211"/>
        <c:axId val="526864089"/>
      </c:radarChart>
      <c:catAx>
        <c:axId val="108722421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526864089"/>
        <c:crosses val="autoZero"/>
        <c:auto val="1"/>
        <c:lblAlgn val="ctr"/>
        <c:lblOffset val="100"/>
        <c:noMultiLvlLbl val="1"/>
      </c:catAx>
      <c:valAx>
        <c:axId val="52686408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087224211"/>
        <c:crosses val="autoZero"/>
        <c:crossBetween val="between"/>
      </c:valAx>
    </c:plotArea>
    <c:legend>
      <c:legendPos val="l"/>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Georgia's progress</a:t>
            </a:r>
          </a:p>
        </c:rich>
      </c:tx>
      <c:overlay val="0"/>
    </c:title>
    <c:autoTitleDeleted val="0"/>
    <c:plotArea>
      <c:layout>
        <c:manualLayout>
          <c:xMode val="edge"/>
          <c:yMode val="edge"/>
          <c:x val="3.0967238689547618E-2"/>
          <c:y val="0.13371116708648198"/>
          <c:w val="0.81380655226209042"/>
          <c:h val="0.77746498510574757"/>
        </c:manualLayout>
      </c:layout>
      <c:radarChart>
        <c:radarStyle val="marker"/>
        <c:varyColors val="1"/>
        <c:ser>
          <c:idx val="0"/>
          <c:order val="0"/>
          <c:tx>
            <c:strRef>
              <c:f>'Graphs 2021'!$B$1:$B$2</c:f>
              <c:strCache>
                <c:ptCount val="2"/>
                <c:pt idx="0">
                  <c:v>Georgia</c:v>
                </c:pt>
                <c:pt idx="1">
                  <c:v>2021</c:v>
                </c:pt>
              </c:strCache>
            </c:strRef>
          </c:tx>
          <c:spPr>
            <a:ln cmpd="sng">
              <a:solidFill>
                <a:srgbClr val="4285F4"/>
              </a:solidFill>
            </a:ln>
          </c:spPr>
          <c:marker>
            <c:symbol val="none"/>
          </c:marker>
          <c:cat>
            <c:strRef>
              <c:f>'Graphs 2021'!$A$3:$A$10</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'Graphs 2021'!$B$3:$B$10</c:f>
              <c:numCache>
                <c:formatCode>0</c:formatCode>
                <c:ptCount val="8"/>
                <c:pt idx="0">
                  <c:v>100</c:v>
                </c:pt>
                <c:pt idx="1">
                  <c:v>76.875</c:v>
                </c:pt>
                <c:pt idx="2">
                  <c:v>60.833333333333329</c:v>
                </c:pt>
                <c:pt idx="3">
                  <c:v>66.666666666666657</c:v>
                </c:pt>
                <c:pt idx="4">
                  <c:v>59.090909090909093</c:v>
                </c:pt>
                <c:pt idx="5">
                  <c:v>66</c:v>
                </c:pt>
                <c:pt idx="6">
                  <c:v>54.166666666666664</c:v>
                </c:pt>
                <c:pt idx="7">
                  <c:v>13.220164609053498</c:v>
                </c:pt>
              </c:numCache>
            </c:numRef>
          </c:val>
          <c:extLst>
            <c:ext xmlns:c16="http://schemas.microsoft.com/office/drawing/2014/chart" uri="{C3380CC4-5D6E-409C-BE32-E72D297353CC}">
              <c16:uniqueId val="{00000000-BB93-42F7-8CAE-E97BCA09C1FE}"/>
            </c:ext>
          </c:extLst>
        </c:ser>
        <c:ser>
          <c:idx val="1"/>
          <c:order val="1"/>
          <c:tx>
            <c:strRef>
              <c:f>'Graphs 2021'!$C$1:$C$2</c:f>
              <c:strCache>
                <c:ptCount val="2"/>
                <c:pt idx="0">
                  <c:v>Georgia</c:v>
                </c:pt>
                <c:pt idx="1">
                  <c:v>2020</c:v>
                </c:pt>
              </c:strCache>
            </c:strRef>
          </c:tx>
          <c:spPr>
            <a:ln cmpd="sng">
              <a:solidFill>
                <a:srgbClr val="EA4335"/>
              </a:solidFill>
            </a:ln>
          </c:spPr>
          <c:marker>
            <c:symbol val="none"/>
          </c:marker>
          <c:cat>
            <c:strRef>
              <c:f>'Graphs 2021'!$A$3:$A$10</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'Graphs 2021'!$C$3:$C$10</c:f>
              <c:numCache>
                <c:formatCode>0</c:formatCode>
                <c:ptCount val="8"/>
                <c:pt idx="0">
                  <c:v>75</c:v>
                </c:pt>
                <c:pt idx="1">
                  <c:v>75</c:v>
                </c:pt>
                <c:pt idx="2">
                  <c:v>62</c:v>
                </c:pt>
                <c:pt idx="3">
                  <c:v>17</c:v>
                </c:pt>
                <c:pt idx="4">
                  <c:v>65</c:v>
                </c:pt>
                <c:pt idx="5">
                  <c:v>47</c:v>
                </c:pt>
                <c:pt idx="6">
                  <c:v>36</c:v>
                </c:pt>
                <c:pt idx="7">
                  <c:v>27</c:v>
                </c:pt>
              </c:numCache>
            </c:numRef>
          </c:val>
          <c:extLst>
            <c:ext xmlns:c16="http://schemas.microsoft.com/office/drawing/2014/chart" uri="{C3380CC4-5D6E-409C-BE32-E72D297353CC}">
              <c16:uniqueId val="{00000001-BB93-42F7-8CAE-E97BCA09C1FE}"/>
            </c:ext>
          </c:extLst>
        </c:ser>
        <c:dLbls>
          <c:showLegendKey val="0"/>
          <c:showVal val="0"/>
          <c:showCatName val="0"/>
          <c:showSerName val="0"/>
          <c:showPercent val="0"/>
          <c:showBubbleSize val="0"/>
        </c:dLbls>
        <c:axId val="434673833"/>
        <c:axId val="68547247"/>
      </c:radarChart>
      <c:catAx>
        <c:axId val="43467383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68547247"/>
        <c:crosses val="autoZero"/>
        <c:auto val="1"/>
        <c:lblAlgn val="ctr"/>
        <c:lblOffset val="100"/>
        <c:noMultiLvlLbl val="1"/>
      </c:catAx>
      <c:valAx>
        <c:axId val="685472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434673833"/>
        <c:crosses val="autoZero"/>
        <c:crossBetween val="between"/>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Moldova's progress</a:t>
            </a:r>
          </a:p>
        </c:rich>
      </c:tx>
      <c:overlay val="0"/>
    </c:title>
    <c:autoTitleDeleted val="0"/>
    <c:plotArea>
      <c:layout>
        <c:manualLayout>
          <c:xMode val="edge"/>
          <c:yMode val="edge"/>
          <c:x val="3.0916666666666592E-2"/>
          <c:y val="0.13724168912848156"/>
          <c:w val="0.81825000000000003"/>
          <c:h val="0.77155134935808423"/>
        </c:manualLayout>
      </c:layout>
      <c:radarChart>
        <c:radarStyle val="marker"/>
        <c:varyColors val="1"/>
        <c:ser>
          <c:idx val="0"/>
          <c:order val="0"/>
          <c:tx>
            <c:strRef>
              <c:f>'Graphs 2021'!$D$1:$D$2</c:f>
              <c:strCache>
                <c:ptCount val="2"/>
                <c:pt idx="0">
                  <c:v>Moldova</c:v>
                </c:pt>
                <c:pt idx="1">
                  <c:v>2021</c:v>
                </c:pt>
              </c:strCache>
            </c:strRef>
          </c:tx>
          <c:spPr>
            <a:ln cmpd="sng">
              <a:solidFill>
                <a:srgbClr val="4285F4"/>
              </a:solidFill>
            </a:ln>
          </c:spPr>
          <c:marker>
            <c:symbol val="none"/>
          </c:marker>
          <c:cat>
            <c:strRef>
              <c:f>'Graphs 2021'!$A$3:$A$10</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'Graphs 2021'!$D$3:$D$10</c:f>
              <c:numCache>
                <c:formatCode>0</c:formatCode>
                <c:ptCount val="8"/>
                <c:pt idx="0">
                  <c:v>87.5</c:v>
                </c:pt>
                <c:pt idx="1">
                  <c:v>62.896825396825392</c:v>
                </c:pt>
                <c:pt idx="2">
                  <c:v>52.941176470588239</c:v>
                </c:pt>
                <c:pt idx="3">
                  <c:v>79.166666666666657</c:v>
                </c:pt>
                <c:pt idx="4">
                  <c:v>52</c:v>
                </c:pt>
                <c:pt idx="5">
                  <c:v>30.797877186588924</c:v>
                </c:pt>
                <c:pt idx="6">
                  <c:v>45.833333333333329</c:v>
                </c:pt>
                <c:pt idx="7">
                  <c:v>52.777777777777779</c:v>
                </c:pt>
              </c:numCache>
            </c:numRef>
          </c:val>
          <c:extLst>
            <c:ext xmlns:c16="http://schemas.microsoft.com/office/drawing/2014/chart" uri="{C3380CC4-5D6E-409C-BE32-E72D297353CC}">
              <c16:uniqueId val="{00000000-2CFF-4930-8641-78FB0110B7F2}"/>
            </c:ext>
          </c:extLst>
        </c:ser>
        <c:ser>
          <c:idx val="1"/>
          <c:order val="1"/>
          <c:tx>
            <c:strRef>
              <c:f>'Graphs 2021'!$E$1:$E$2</c:f>
              <c:strCache>
                <c:ptCount val="2"/>
                <c:pt idx="0">
                  <c:v>Moldova</c:v>
                </c:pt>
                <c:pt idx="1">
                  <c:v>2020</c:v>
                </c:pt>
              </c:strCache>
            </c:strRef>
          </c:tx>
          <c:spPr>
            <a:ln cmpd="sng">
              <a:solidFill>
                <a:srgbClr val="EA4335"/>
              </a:solidFill>
            </a:ln>
          </c:spPr>
          <c:marker>
            <c:symbol val="none"/>
          </c:marker>
          <c:cat>
            <c:strRef>
              <c:f>'Graphs 2021'!$A$3:$A$10</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'Graphs 2021'!$E$3:$E$10</c:f>
              <c:numCache>
                <c:formatCode>0</c:formatCode>
                <c:ptCount val="8"/>
                <c:pt idx="0">
                  <c:v>63</c:v>
                </c:pt>
                <c:pt idx="1">
                  <c:v>53</c:v>
                </c:pt>
                <c:pt idx="2">
                  <c:v>63</c:v>
                </c:pt>
                <c:pt idx="3">
                  <c:v>92</c:v>
                </c:pt>
                <c:pt idx="4">
                  <c:v>45</c:v>
                </c:pt>
                <c:pt idx="5">
                  <c:v>20</c:v>
                </c:pt>
                <c:pt idx="6">
                  <c:v>70</c:v>
                </c:pt>
                <c:pt idx="7">
                  <c:v>44</c:v>
                </c:pt>
              </c:numCache>
            </c:numRef>
          </c:val>
          <c:extLst>
            <c:ext xmlns:c16="http://schemas.microsoft.com/office/drawing/2014/chart" uri="{C3380CC4-5D6E-409C-BE32-E72D297353CC}">
              <c16:uniqueId val="{00000001-2CFF-4930-8641-78FB0110B7F2}"/>
            </c:ext>
          </c:extLst>
        </c:ser>
        <c:dLbls>
          <c:showLegendKey val="0"/>
          <c:showVal val="0"/>
          <c:showCatName val="0"/>
          <c:showSerName val="0"/>
          <c:showPercent val="0"/>
          <c:showBubbleSize val="0"/>
        </c:dLbls>
        <c:axId val="1718792084"/>
        <c:axId val="426798818"/>
      </c:radarChart>
      <c:catAx>
        <c:axId val="171879208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26798818"/>
        <c:crosses val="autoZero"/>
        <c:auto val="1"/>
        <c:lblAlgn val="ctr"/>
        <c:lblOffset val="100"/>
        <c:noMultiLvlLbl val="1"/>
      </c:catAx>
      <c:valAx>
        <c:axId val="42679881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1718792084"/>
        <c:crosses val="autoZero"/>
        <c:crossBetween val="between"/>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Ukraine's progress</a:t>
            </a:r>
          </a:p>
        </c:rich>
      </c:tx>
      <c:overlay val="0"/>
    </c:title>
    <c:autoTitleDeleted val="0"/>
    <c:plotArea>
      <c:layout>
        <c:manualLayout>
          <c:xMode val="edge"/>
          <c:yMode val="edge"/>
          <c:x val="3.0916666666666592E-2"/>
          <c:y val="0.13724168912848156"/>
          <c:w val="0.82158333333333344"/>
          <c:h val="0.78054806828391743"/>
        </c:manualLayout>
      </c:layout>
      <c:radarChart>
        <c:radarStyle val="marker"/>
        <c:varyColors val="1"/>
        <c:ser>
          <c:idx val="0"/>
          <c:order val="0"/>
          <c:tx>
            <c:strRef>
              <c:f>'Graphs 2021'!$F$1:$F$2</c:f>
              <c:strCache>
                <c:ptCount val="2"/>
                <c:pt idx="0">
                  <c:v>Ukraine</c:v>
                </c:pt>
                <c:pt idx="1">
                  <c:v>2021</c:v>
                </c:pt>
              </c:strCache>
            </c:strRef>
          </c:tx>
          <c:spPr>
            <a:ln cmpd="sng">
              <a:solidFill>
                <a:srgbClr val="4285F4"/>
              </a:solidFill>
            </a:ln>
          </c:spPr>
          <c:marker>
            <c:symbol val="none"/>
          </c:marker>
          <c:cat>
            <c:strRef>
              <c:f>'Graphs 2021'!$A$3:$A$10</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'Graphs 2021'!$F$3:$F$10</c:f>
              <c:numCache>
                <c:formatCode>0</c:formatCode>
                <c:ptCount val="8"/>
                <c:pt idx="0">
                  <c:v>75</c:v>
                </c:pt>
                <c:pt idx="1">
                  <c:v>79</c:v>
                </c:pt>
                <c:pt idx="2">
                  <c:v>67.76315789473685</c:v>
                </c:pt>
                <c:pt idx="3">
                  <c:v>76.785714285714292</c:v>
                </c:pt>
                <c:pt idx="4">
                  <c:v>86.538461538461547</c:v>
                </c:pt>
                <c:pt idx="5">
                  <c:v>35.728822555598235</c:v>
                </c:pt>
                <c:pt idx="6">
                  <c:v>54.6875</c:v>
                </c:pt>
                <c:pt idx="7">
                  <c:v>55.941358024691347</c:v>
                </c:pt>
              </c:numCache>
            </c:numRef>
          </c:val>
          <c:extLst>
            <c:ext xmlns:c16="http://schemas.microsoft.com/office/drawing/2014/chart" uri="{C3380CC4-5D6E-409C-BE32-E72D297353CC}">
              <c16:uniqueId val="{00000000-2B3E-4AB0-8DF6-A54B34505405}"/>
            </c:ext>
          </c:extLst>
        </c:ser>
        <c:ser>
          <c:idx val="1"/>
          <c:order val="1"/>
          <c:tx>
            <c:strRef>
              <c:f>'Graphs 2021'!$G$1:$G$2</c:f>
              <c:strCache>
                <c:ptCount val="2"/>
                <c:pt idx="0">
                  <c:v>Ukraine</c:v>
                </c:pt>
                <c:pt idx="1">
                  <c:v>2020</c:v>
                </c:pt>
              </c:strCache>
            </c:strRef>
          </c:tx>
          <c:spPr>
            <a:ln cmpd="sng">
              <a:solidFill>
                <a:srgbClr val="EA4335"/>
              </a:solidFill>
            </a:ln>
          </c:spPr>
          <c:marker>
            <c:symbol val="none"/>
          </c:marker>
          <c:cat>
            <c:strRef>
              <c:f>'Graphs 2021'!$A$3:$A$10</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'Graphs 2021'!$G$3:$G$10</c:f>
              <c:numCache>
                <c:formatCode>0</c:formatCode>
                <c:ptCount val="8"/>
                <c:pt idx="0">
                  <c:v>63</c:v>
                </c:pt>
                <c:pt idx="1">
                  <c:v>63</c:v>
                </c:pt>
                <c:pt idx="2">
                  <c:v>63</c:v>
                </c:pt>
                <c:pt idx="3">
                  <c:v>70</c:v>
                </c:pt>
                <c:pt idx="4">
                  <c:v>71</c:v>
                </c:pt>
                <c:pt idx="5">
                  <c:v>24</c:v>
                </c:pt>
                <c:pt idx="6">
                  <c:v>62</c:v>
                </c:pt>
                <c:pt idx="7">
                  <c:v>50</c:v>
                </c:pt>
              </c:numCache>
            </c:numRef>
          </c:val>
          <c:extLst>
            <c:ext xmlns:c16="http://schemas.microsoft.com/office/drawing/2014/chart" uri="{C3380CC4-5D6E-409C-BE32-E72D297353CC}">
              <c16:uniqueId val="{00000001-2B3E-4AB0-8DF6-A54B34505405}"/>
            </c:ext>
          </c:extLst>
        </c:ser>
        <c:dLbls>
          <c:showLegendKey val="0"/>
          <c:showVal val="0"/>
          <c:showCatName val="0"/>
          <c:showSerName val="0"/>
          <c:showPercent val="0"/>
          <c:showBubbleSize val="0"/>
        </c:dLbls>
        <c:axId val="786032485"/>
        <c:axId val="1558146453"/>
      </c:radarChart>
      <c:catAx>
        <c:axId val="78603248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558146453"/>
        <c:crosses val="autoZero"/>
        <c:auto val="1"/>
        <c:lblAlgn val="ctr"/>
        <c:lblOffset val="100"/>
        <c:noMultiLvlLbl val="1"/>
      </c:catAx>
      <c:valAx>
        <c:axId val="155814645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786032485"/>
        <c:crosses val="autoZero"/>
        <c:crossBetween val="between"/>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19777397260273974"/>
          <c:y val="5.0000000000000024E-2"/>
          <c:w val="0.76361301369863022"/>
          <c:h val="0.89999999999999991"/>
        </c:manualLayout>
      </c:layout>
      <c:radarChart>
        <c:radarStyle val="marker"/>
        <c:varyColors val="1"/>
        <c:ser>
          <c:idx val="0"/>
          <c:order val="0"/>
          <c:tx>
            <c:strRef>
              <c:f>General_Calc_2020!$C$37</c:f>
              <c:strCache>
                <c:ptCount val="1"/>
                <c:pt idx="0">
                  <c:v>Georgia</c:v>
                </c:pt>
              </c:strCache>
            </c:strRef>
          </c:tx>
          <c:spPr>
            <a:ln cmpd="sng">
              <a:solidFill>
                <a:srgbClr val="4285F4"/>
              </a:solidFill>
            </a:ln>
          </c:spPr>
          <c:marker>
            <c:symbol val="none"/>
          </c:marker>
          <c:cat>
            <c:strRef>
              <c:f>General_Calc_2020!$B$38:$B$45</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General_Calc_2020!$C$38:$C$45</c:f>
              <c:numCache>
                <c:formatCode>General</c:formatCode>
                <c:ptCount val="8"/>
                <c:pt idx="0">
                  <c:v>75</c:v>
                </c:pt>
                <c:pt idx="1">
                  <c:v>75</c:v>
                </c:pt>
                <c:pt idx="2">
                  <c:v>62</c:v>
                </c:pt>
                <c:pt idx="3">
                  <c:v>17</c:v>
                </c:pt>
                <c:pt idx="4">
                  <c:v>65</c:v>
                </c:pt>
                <c:pt idx="5">
                  <c:v>47</c:v>
                </c:pt>
                <c:pt idx="6">
                  <c:v>36</c:v>
                </c:pt>
                <c:pt idx="7">
                  <c:v>27</c:v>
                </c:pt>
              </c:numCache>
            </c:numRef>
          </c:val>
          <c:extLst>
            <c:ext xmlns:c16="http://schemas.microsoft.com/office/drawing/2014/chart" uri="{C3380CC4-5D6E-409C-BE32-E72D297353CC}">
              <c16:uniqueId val="{00000000-F71D-4276-94D5-1F6A0F29EC70}"/>
            </c:ext>
          </c:extLst>
        </c:ser>
        <c:ser>
          <c:idx val="1"/>
          <c:order val="1"/>
          <c:tx>
            <c:strRef>
              <c:f>General_Calc_2020!$D$37</c:f>
              <c:strCache>
                <c:ptCount val="1"/>
                <c:pt idx="0">
                  <c:v>Moldova</c:v>
                </c:pt>
              </c:strCache>
            </c:strRef>
          </c:tx>
          <c:spPr>
            <a:ln cmpd="sng">
              <a:solidFill>
                <a:srgbClr val="EA4335"/>
              </a:solidFill>
            </a:ln>
          </c:spPr>
          <c:marker>
            <c:symbol val="none"/>
          </c:marker>
          <c:cat>
            <c:strRef>
              <c:f>General_Calc_2020!$B$38:$B$45</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General_Calc_2020!$D$38:$D$45</c:f>
              <c:numCache>
                <c:formatCode>General</c:formatCode>
                <c:ptCount val="8"/>
                <c:pt idx="0">
                  <c:v>63</c:v>
                </c:pt>
                <c:pt idx="1">
                  <c:v>53</c:v>
                </c:pt>
                <c:pt idx="2">
                  <c:v>63</c:v>
                </c:pt>
                <c:pt idx="3">
                  <c:v>92</c:v>
                </c:pt>
                <c:pt idx="4">
                  <c:v>45</c:v>
                </c:pt>
                <c:pt idx="5">
                  <c:v>20</c:v>
                </c:pt>
                <c:pt idx="6">
                  <c:v>70</c:v>
                </c:pt>
                <c:pt idx="7">
                  <c:v>44</c:v>
                </c:pt>
              </c:numCache>
            </c:numRef>
          </c:val>
          <c:extLst>
            <c:ext xmlns:c16="http://schemas.microsoft.com/office/drawing/2014/chart" uri="{C3380CC4-5D6E-409C-BE32-E72D297353CC}">
              <c16:uniqueId val="{00000001-F71D-4276-94D5-1F6A0F29EC70}"/>
            </c:ext>
          </c:extLst>
        </c:ser>
        <c:ser>
          <c:idx val="2"/>
          <c:order val="2"/>
          <c:tx>
            <c:strRef>
              <c:f>General_Calc_2020!$E$37</c:f>
              <c:strCache>
                <c:ptCount val="1"/>
                <c:pt idx="0">
                  <c:v>Ukraine</c:v>
                </c:pt>
              </c:strCache>
            </c:strRef>
          </c:tx>
          <c:spPr>
            <a:ln cmpd="sng">
              <a:solidFill>
                <a:srgbClr val="FBBC04"/>
              </a:solidFill>
            </a:ln>
          </c:spPr>
          <c:marker>
            <c:symbol val="none"/>
          </c:marker>
          <c:cat>
            <c:strRef>
              <c:f>General_Calc_2020!$B$38:$B$45</c:f>
              <c:strCache>
                <c:ptCount val="8"/>
                <c:pt idx="0">
                  <c:v>1. Balances</c:v>
                </c:pt>
                <c:pt idx="1">
                  <c:v>2. Natural monopolies</c:v>
                </c:pt>
                <c:pt idx="2">
                  <c:v>3. Supply</c:v>
                </c:pt>
                <c:pt idx="3">
                  <c:v>4. Reliability and security</c:v>
                </c:pt>
                <c:pt idx="4">
                  <c:v>5. Consumption</c:v>
                </c:pt>
                <c:pt idx="5">
                  <c:v>6. Reporting</c:v>
                </c:pt>
                <c:pt idx="6">
                  <c:v>7. Policy</c:v>
                </c:pt>
                <c:pt idx="7">
                  <c:v>8. Public authorities</c:v>
                </c:pt>
              </c:strCache>
            </c:strRef>
          </c:cat>
          <c:val>
            <c:numRef>
              <c:f>General_Calc_2020!$E$38:$E$45</c:f>
              <c:numCache>
                <c:formatCode>General</c:formatCode>
                <c:ptCount val="8"/>
                <c:pt idx="0">
                  <c:v>63</c:v>
                </c:pt>
                <c:pt idx="1">
                  <c:v>63</c:v>
                </c:pt>
                <c:pt idx="2">
                  <c:v>63</c:v>
                </c:pt>
                <c:pt idx="3">
                  <c:v>70</c:v>
                </c:pt>
                <c:pt idx="4">
                  <c:v>71</c:v>
                </c:pt>
                <c:pt idx="5">
                  <c:v>24</c:v>
                </c:pt>
                <c:pt idx="6">
                  <c:v>62</c:v>
                </c:pt>
                <c:pt idx="7">
                  <c:v>50</c:v>
                </c:pt>
              </c:numCache>
            </c:numRef>
          </c:val>
          <c:extLst>
            <c:ext xmlns:c16="http://schemas.microsoft.com/office/drawing/2014/chart" uri="{C3380CC4-5D6E-409C-BE32-E72D297353CC}">
              <c16:uniqueId val="{00000002-F71D-4276-94D5-1F6A0F29EC70}"/>
            </c:ext>
          </c:extLst>
        </c:ser>
        <c:dLbls>
          <c:showLegendKey val="0"/>
          <c:showVal val="0"/>
          <c:showCatName val="0"/>
          <c:showSerName val="0"/>
          <c:showPercent val="0"/>
          <c:showBubbleSize val="0"/>
        </c:dLbls>
        <c:axId val="1265092171"/>
        <c:axId val="1276254127"/>
      </c:radarChart>
      <c:catAx>
        <c:axId val="126509217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276254127"/>
        <c:crosses val="autoZero"/>
        <c:auto val="1"/>
        <c:lblAlgn val="ctr"/>
        <c:lblOffset val="100"/>
        <c:noMultiLvlLbl val="1"/>
      </c:catAx>
      <c:valAx>
        <c:axId val="127625412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265092171"/>
        <c:crosses val="autoZero"/>
        <c:crossBetween val="between"/>
      </c:valAx>
    </c:plotArea>
    <c:legend>
      <c:legendPos val="l"/>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57150</xdr:colOff>
      <xdr:row>92</xdr:row>
      <xdr:rowOff>180975</xdr:rowOff>
    </xdr:from>
    <xdr:ext cx="4667250" cy="4238625"/>
    <xdr:graphicFrame macro="">
      <xdr:nvGraphicFramePr>
        <xdr:cNvPr id="2" name="Chart 1"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752475</xdr:colOff>
      <xdr:row>128</xdr:row>
      <xdr:rowOff>161925</xdr:rowOff>
    </xdr:from>
    <xdr:ext cx="3495675" cy="3133725"/>
    <xdr:graphicFrame macro="">
      <xdr:nvGraphicFramePr>
        <xdr:cNvPr id="3" name="Chart 2" title="Діаграма">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7</xdr:col>
      <xdr:colOff>1085850</xdr:colOff>
      <xdr:row>125</xdr:row>
      <xdr:rowOff>57150</xdr:rowOff>
    </xdr:from>
    <xdr:ext cx="3495675" cy="3486150"/>
    <xdr:graphicFrame macro="">
      <xdr:nvGraphicFramePr>
        <xdr:cNvPr id="4" name="Chart 3" title="Chart">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6</xdr:col>
      <xdr:colOff>638175</xdr:colOff>
      <xdr:row>149</xdr:row>
      <xdr:rowOff>57150</xdr:rowOff>
    </xdr:from>
    <xdr:ext cx="3419475" cy="3333750"/>
    <xdr:graphicFrame macro="">
      <xdr:nvGraphicFramePr>
        <xdr:cNvPr id="5" name="Chart 4" title="Chart">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2143125</xdr:colOff>
      <xdr:row>189</xdr:row>
      <xdr:rowOff>0</xdr:rowOff>
    </xdr:from>
    <xdr:ext cx="4152900" cy="2581275"/>
    <xdr:graphicFrame macro="">
      <xdr:nvGraphicFramePr>
        <xdr:cNvPr id="6" name="Chart 5" title="Chart">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0</xdr:col>
      <xdr:colOff>2143125</xdr:colOff>
      <xdr:row>204</xdr:row>
      <xdr:rowOff>123825</xdr:rowOff>
    </xdr:from>
    <xdr:ext cx="4381500" cy="2724150"/>
    <xdr:graphicFrame macro="">
      <xdr:nvGraphicFramePr>
        <xdr:cNvPr id="7" name="Chart 6" title="Chart">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3</xdr:col>
      <xdr:colOff>466725</xdr:colOff>
      <xdr:row>159</xdr:row>
      <xdr:rowOff>152400</xdr:rowOff>
    </xdr:from>
    <xdr:ext cx="4076700" cy="2800350"/>
    <xdr:graphicFrame macro="">
      <xdr:nvGraphicFramePr>
        <xdr:cNvPr id="8" name="Chart 7" title="Chart">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1</xdr:col>
      <xdr:colOff>942975</xdr:colOff>
      <xdr:row>217</xdr:row>
      <xdr:rowOff>28575</xdr:rowOff>
    </xdr:from>
    <xdr:ext cx="5162550" cy="3200400"/>
    <xdr:graphicFrame macro="">
      <xdr:nvGraphicFramePr>
        <xdr:cNvPr id="9" name="Chart 8" title="Chart">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19050</xdr:colOff>
      <xdr:row>0</xdr:row>
      <xdr:rowOff>0</xdr:rowOff>
    </xdr:from>
    <xdr:ext cx="6543675" cy="4048125"/>
    <xdr:graphicFrame macro="">
      <xdr:nvGraphicFramePr>
        <xdr:cNvPr id="9" name="Chart 9" title="Діаграма">
          <a:extLst>
            <a:ext uri="{FF2B5EF4-FFF2-40B4-BE49-F238E27FC236}">
              <a16:creationId xmlns:a16="http://schemas.microsoft.com/office/drawing/2014/main" id="{00000000-0008-0000-0A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352425</xdr:colOff>
      <xdr:row>7</xdr:row>
      <xdr:rowOff>104775</xdr:rowOff>
    </xdr:from>
    <xdr:ext cx="5715000" cy="3533775"/>
    <xdr:graphicFrame macro="">
      <xdr:nvGraphicFramePr>
        <xdr:cNvPr id="10" name="Chart 10" title="Діаграма">
          <a:extLst>
            <a:ext uri="{FF2B5EF4-FFF2-40B4-BE49-F238E27FC236}">
              <a16:creationId xmlns:a16="http://schemas.microsoft.com/office/drawing/2014/main" id="{00000000-0008-0000-0B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666750</xdr:colOff>
      <xdr:row>11</xdr:row>
      <xdr:rowOff>9525</xdr:rowOff>
    </xdr:from>
    <xdr:ext cx="5715000" cy="3533775"/>
    <xdr:graphicFrame macro="">
      <xdr:nvGraphicFramePr>
        <xdr:cNvPr id="11" name="Chart 11" title="Діаграма">
          <a:extLst>
            <a:ext uri="{FF2B5EF4-FFF2-40B4-BE49-F238E27FC236}">
              <a16:creationId xmlns:a16="http://schemas.microsoft.com/office/drawing/2014/main" id="{00000000-0008-0000-0B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8</xdr:col>
      <xdr:colOff>38100</xdr:colOff>
      <xdr:row>30</xdr:row>
      <xdr:rowOff>76200</xdr:rowOff>
    </xdr:from>
    <xdr:ext cx="5715000" cy="3533775"/>
    <xdr:graphicFrame macro="">
      <xdr:nvGraphicFramePr>
        <xdr:cNvPr id="12" name="Chart 12" title="Діаграма">
          <a:extLst>
            <a:ext uri="{FF2B5EF4-FFF2-40B4-BE49-F238E27FC236}">
              <a16:creationId xmlns:a16="http://schemas.microsoft.com/office/drawing/2014/main" id="{00000000-0008-0000-0B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95250</xdr:colOff>
      <xdr:row>0</xdr:row>
      <xdr:rowOff>19050</xdr:rowOff>
    </xdr:from>
    <xdr:ext cx="5562600" cy="4295775"/>
    <xdr:graphicFrame macro="">
      <xdr:nvGraphicFramePr>
        <xdr:cNvPr id="13" name="Chart 13" title="Діаграма">
          <a:extLst>
            <a:ext uri="{FF2B5EF4-FFF2-40B4-BE49-F238E27FC236}">
              <a16:creationId xmlns:a16="http://schemas.microsoft.com/office/drawing/2014/main" id="{00000000-0008-0000-1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66675</xdr:colOff>
      <xdr:row>1</xdr:row>
      <xdr:rowOff>57150</xdr:rowOff>
    </xdr:from>
    <xdr:ext cx="3009900" cy="3505200"/>
    <xdr:pic>
      <xdr:nvPicPr>
        <xdr:cNvPr id="2" name="image1.png" title="Image">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466725</xdr:colOff>
      <xdr:row>12</xdr:row>
      <xdr:rowOff>19050</xdr:rowOff>
    </xdr:from>
    <xdr:ext cx="3009900" cy="3505200"/>
    <xdr:pic>
      <xdr:nvPicPr>
        <xdr:cNvPr id="2" name="image1.png" title="Image">
          <a:extLst>
            <a:ext uri="{FF2B5EF4-FFF2-40B4-BE49-F238E27FC236}">
              <a16:creationId xmlns:a16="http://schemas.microsoft.com/office/drawing/2014/main" id="{00000000-0008-0000-1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y.entsoe.eu/transmission-domain/r2/scheduledCommercialExchangesDayAhead/show?name=&amp;defaultValue=false&amp;viewType=TABLE&amp;areaType=BORDER_CTY&amp;atch=false&amp;dateTime.dateTime=01.12.2021+00:00%7CUTC%7CDAY&amp;border.values=CTY%7C10Y1001A1001A990!CTY_CTY%7C10Y1001A1001A990_CTY_CTY%7C10YRO-TEL------P&amp;direction.values=Export&amp;direction.values=Import&amp;dateTime.timezone=UTC&amp;dateTime.timezone_input=UTC" TargetMode="External"/><Relationship Id="rId18" Type="http://schemas.openxmlformats.org/officeDocument/2006/relationships/hyperlink" Target="https://www.moldovatransgaz.md/ro/transparency/program" TargetMode="External"/><Relationship Id="rId26" Type="http://schemas.openxmlformats.org/officeDocument/2006/relationships/hyperlink" Target="https://www.legis.md/cautare/getResults?doc_id=103740&amp;lang=ro" TargetMode="External"/><Relationship Id="rId39" Type="http://schemas.openxmlformats.org/officeDocument/2006/relationships/hyperlink" Target="https://aee.md/index.php/ro/page/publica-ii" TargetMode="External"/><Relationship Id="rId21" Type="http://schemas.openxmlformats.org/officeDocument/2006/relationships/hyperlink" Target="https://www.anre.md/registrul-de-licentiere-3-134" TargetMode="External"/><Relationship Id="rId34" Type="http://schemas.openxmlformats.org/officeDocument/2006/relationships/hyperlink" Target="https://www.legis.md/cautare/getResults?doc_id=120184&amp;lang=ro" TargetMode="External"/><Relationship Id="rId42" Type="http://schemas.openxmlformats.org/officeDocument/2006/relationships/hyperlink" Target="https://particip.gov.md/ro/download_attachment/20183" TargetMode="External"/><Relationship Id="rId47" Type="http://schemas.openxmlformats.org/officeDocument/2006/relationships/hyperlink" Target="https://www.competition.md/public/files/Raportul-privind-ajutoarele-de-stat-acordate-in-Republica-Moldova-pentru-anul-2022b362b.pdf" TargetMode="External"/><Relationship Id="rId7" Type="http://schemas.openxmlformats.org/officeDocument/2006/relationships/hyperlink" Target="https://www.legis.md/cautare/getResults?doc_id=114525&amp;lang=ro" TargetMode="External"/><Relationship Id="rId2" Type="http://schemas.openxmlformats.org/officeDocument/2006/relationships/hyperlink" Target="https://statistica.gov.md/ro/balanta-energetica-a-republicii-moldova-9668_59503.html" TargetMode="External"/><Relationship Id="rId16" Type="http://schemas.openxmlformats.org/officeDocument/2006/relationships/hyperlink" Target="https://www.moldelectrica.md/ro/electricity/annual_forecast" TargetMode="External"/><Relationship Id="rId29" Type="http://schemas.openxmlformats.org/officeDocument/2006/relationships/hyperlink" Target="http://anre.md/rapoarte-de-monitorizare-3-272" TargetMode="External"/><Relationship Id="rId11" Type="http://schemas.openxmlformats.org/officeDocument/2006/relationships/hyperlink" Target="https://transparency.entsoe.eu/outage-domain/r2/unavailabilityOfConsumptionUnits/show?name=&amp;defaultValue=false&amp;viewType=TABLE&amp;areaType=CTA&amp;atch=false&amp;dateTime.dateTime=01.12.2021+00:00%7CUTC%7CDAY&amp;area.values=CTY%7C10Y1001A1001A990!CTA%7C10Y1001A1001A990&amp;dateTime.timezone=UTC&amp;dateTime.timezone_input=UTC" TargetMode="External"/><Relationship Id="rId24" Type="http://schemas.openxmlformats.org/officeDocument/2006/relationships/hyperlink" Target="https://www.legis.md/cautare/getResults?doc_id=7828&amp;lang=ro" TargetMode="External"/><Relationship Id="rId32" Type="http://schemas.openxmlformats.org/officeDocument/2006/relationships/hyperlink" Target="https://www.legis.md/cautare/getResults?doc_id=120184&amp;lang=ro" TargetMode="External"/><Relationship Id="rId37" Type="http://schemas.openxmlformats.org/officeDocument/2006/relationships/hyperlink" Target="https://www.legis.md/cautare/getResults?doc_id=114958&amp;lang=ro" TargetMode="External"/><Relationship Id="rId40" Type="http://schemas.openxmlformats.org/officeDocument/2006/relationships/hyperlink" Target="https://mepiu.md/chisinau-wb-dh-optimization-final-report-20200222-asd.pdf" TargetMode="External"/><Relationship Id="rId45" Type="http://schemas.openxmlformats.org/officeDocument/2006/relationships/hyperlink" Target="https://inventar.competition.md/ro/beneficiaries" TargetMode="External"/><Relationship Id="rId5" Type="http://schemas.openxmlformats.org/officeDocument/2006/relationships/hyperlink" Target="http://statbank.statistica.md/PxWeb/pxweb/ro/40%20Statistica%20economica/40%20Statistica%20economica__15%20ENE__serii%20lunare/ENE010100.px/?rxid=9a62a0d7-86c4-45da-b7e4-fecc26003802%22%20class%3D%22link_mail" TargetMode="External"/><Relationship Id="rId15" Type="http://schemas.openxmlformats.org/officeDocument/2006/relationships/hyperlink" Target="https://transparency.entsoe.eu/transmission-domain/r2/forecastedTransferCapacitiesMonthAhead/show?name=&amp;defaultValue=false&amp;viewType=TABLE&amp;areaType=BORDER_BZN&amp;atch=false&amp;dateTime.dateTime=01.07.2023+00:00%7CUTC%7CMONTH&amp;border.values=CTY%7C10Y1001A1001A990!BZN_BZN%7C10Y1001A1001A990_BZN_BZN%7C10YRO-TEL------P&amp;direction.values=Export&amp;direction.values=Import" TargetMode="External"/><Relationship Id="rId23" Type="http://schemas.openxmlformats.org/officeDocument/2006/relationships/hyperlink" Target="https://www.anre.md/raport-de-activitate-3-10" TargetMode="External"/><Relationship Id="rId28" Type="http://schemas.openxmlformats.org/officeDocument/2006/relationships/hyperlink" Target="http://anre.md/rapoarte-de-monitorizare-3-73" TargetMode="External"/><Relationship Id="rId36" Type="http://schemas.openxmlformats.org/officeDocument/2006/relationships/hyperlink" Target="https://www.moldovagaz.md/pic/uploaded/docs/Studiu_de_satisfactie_a_consumatorilor.pdf" TargetMode="External"/><Relationship Id="rId49" Type="http://schemas.openxmlformats.org/officeDocument/2006/relationships/comments" Target="../comments1.xml"/><Relationship Id="rId10" Type="http://schemas.openxmlformats.org/officeDocument/2006/relationships/hyperlink" Target="https://www.moldelectrica.md/ro/activity/operative_info" TargetMode="External"/><Relationship Id="rId19" Type="http://schemas.openxmlformats.org/officeDocument/2006/relationships/hyperlink" Target="https://moldelectrica.md/ro/about/correspondence_program" TargetMode="External"/><Relationship Id="rId31" Type="http://schemas.openxmlformats.org/officeDocument/2006/relationships/hyperlink" Target="https://www.legis.md/cautare/getResults?doc_id=113272&amp;lang=ro" TargetMode="External"/><Relationship Id="rId44" Type="http://schemas.openxmlformats.org/officeDocument/2006/relationships/hyperlink" Target="https://www.ccrm.md/ro/decisions" TargetMode="External"/><Relationship Id="rId4" Type="http://schemas.openxmlformats.org/officeDocument/2006/relationships/hyperlink" Target="http://statbank.statistica.md/PxWeb/pxweb/ro/40%20Statistica%20economica/40%20Statistica%20economica__15%20ENE__serii%20lunare/ENE010400.px/?rxid=9a62a0d7-86c4-45da-b7e4-fecc26003802%22%20class%3D%22link_mail" TargetMode="External"/><Relationship Id="rId9" Type="http://schemas.openxmlformats.org/officeDocument/2006/relationships/hyperlink" Target="https://www.legis.md/cautare/getResults?doc_id=120010&amp;lang=ro" TargetMode="External"/><Relationship Id="rId14" Type="http://schemas.openxmlformats.org/officeDocument/2006/relationships/hyperlink" Target="https://transparency.entsoe.eu/outage-domain/r2/unavailabilityInTransmissionGrid/show" TargetMode="External"/><Relationship Id="rId22" Type="http://schemas.openxmlformats.org/officeDocument/2006/relationships/hyperlink" Target="https://www.legis.md/cautare/getResults?doc_id=7828&amp;lang=ro" TargetMode="External"/><Relationship Id="rId27" Type="http://schemas.openxmlformats.org/officeDocument/2006/relationships/hyperlink" Target="https://www.anre.md/rapoarte-de-monitorizare-3-272" TargetMode="External"/><Relationship Id="rId30" Type="http://schemas.openxmlformats.org/officeDocument/2006/relationships/hyperlink" Target="http://anre.md/rapoarte-de-monitorizare-3-73" TargetMode="External"/><Relationship Id="rId35" Type="http://schemas.openxmlformats.org/officeDocument/2006/relationships/hyperlink" Target="https://www.legis.md/cautare/getResults?doc_id=123794&amp;lang=ro" TargetMode="External"/><Relationship Id="rId43" Type="http://schemas.openxmlformats.org/officeDocument/2006/relationships/hyperlink" Target="https://www.energy-community.org/dam/jcr:f597bac9-bd91-45f0-b627-2f62a3998708/EnC_IR2023_Moldova.pdf" TargetMode="External"/><Relationship Id="rId48" Type="http://schemas.openxmlformats.org/officeDocument/2006/relationships/vmlDrawing" Target="../drawings/vmlDrawing1.vml"/><Relationship Id="rId8" Type="http://schemas.openxmlformats.org/officeDocument/2006/relationships/hyperlink" Target="https://www.legis.md/cautare/getResults?doc_id=120010&amp;lang=ro" TargetMode="External"/><Relationship Id="rId3" Type="http://schemas.openxmlformats.org/officeDocument/2006/relationships/hyperlink" Target="https://statistica.gov.md/ro/balanta-energetica-a-republicii-moldova-9668_59503.html" TargetMode="External"/><Relationship Id="rId12" Type="http://schemas.openxmlformats.org/officeDocument/2006/relationships/hyperlink" Target="https://www.moldelectrica.md/ro/electricity/annual_forecast" TargetMode="External"/><Relationship Id="rId17" Type="http://schemas.openxmlformats.org/officeDocument/2006/relationships/hyperlink" Target="https://transparency.entsoe.eu/outage-domain/r2/unavailabilityOfProductionAndGenerationUnits/show?name=&amp;defaultValue=true&amp;viewType=TABLE&amp;areaType=CTA&amp;atch=false&amp;dateTime.dateTime=01.01.2023+00:00%7CUTC%7CDAY&amp;dateTime.endDateTime=16.02.2024+00:00%7CUTC%7CDAY&amp;area.values=CTY%7C10Y1001A1001A990!CTA%7C10Y1001A1001A990&amp;assetType.values=PU&amp;assetType.values=GU&amp;outageType.values=A54&amp;outageType.values=A53&amp;outageStatus.values=A05&amp;masterDataFilterName=&amp;masterDataFilterCode=&amp;dv-datatable_length=10" TargetMode="External"/><Relationship Id="rId25" Type="http://schemas.openxmlformats.org/officeDocument/2006/relationships/hyperlink" Target="https://www.legis.md/cautare/getResults?doc_id=128203&amp;lang=ro" TargetMode="External"/><Relationship Id="rId33" Type="http://schemas.openxmlformats.org/officeDocument/2006/relationships/hyperlink" Target="https://www.legis.md/cautare/getResults?doc_id=120184&amp;lang=ro" TargetMode="External"/><Relationship Id="rId38" Type="http://schemas.openxmlformats.org/officeDocument/2006/relationships/hyperlink" Target="https://aee.md/index.php/ro/page/finan-area-proiectelor" TargetMode="External"/><Relationship Id="rId46" Type="http://schemas.openxmlformats.org/officeDocument/2006/relationships/hyperlink" Target="https://www.competition.md/decizii.php?l=ro&amp;idc=64&amp;t=/Transparenta/Decizii" TargetMode="External"/><Relationship Id="rId20" Type="http://schemas.openxmlformats.org/officeDocument/2006/relationships/hyperlink" Target="https://www.anre.md/registrul-de-licentiere-3-261" TargetMode="External"/><Relationship Id="rId41" Type="http://schemas.openxmlformats.org/officeDocument/2006/relationships/hyperlink" Target="https://www.energy-community.org/dam/jcr:f597bac9-bd91-45f0-b627-2f62a3998708/EnC_IR2023_Moldova.pdf" TargetMode="External"/><Relationship Id="rId1" Type="http://schemas.openxmlformats.org/officeDocument/2006/relationships/hyperlink" Target="http://anre.md/raport-de-activitate-3-10)" TargetMode="External"/><Relationship Id="rId6" Type="http://schemas.openxmlformats.org/officeDocument/2006/relationships/hyperlink" Target="https://www.legis.md/cautare/getResults?doc_id=114525&amp;lang=r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euc.eu/publications/x2013_083_mst_consumer_rights_in_electricity_and_gas_markets.pdf)" TargetMode="External"/><Relationship Id="rId13" Type="http://schemas.openxmlformats.org/officeDocument/2006/relationships/hyperlink" Target="https://ec.europa.eu/competition/state_aid/legislation/legislation.html" TargetMode="External"/><Relationship Id="rId3" Type="http://schemas.openxmlformats.org/officeDocument/2006/relationships/hyperlink" Target="https://op.europa.eu/en/publication-detail/-/publication/16e7f212-0dc5-11eb-bc07-01aa75ed71a1/language-en?WT.mc_id=Searchresult&amp;WT.ria_c=37085&amp;WT.ria_f=3608&amp;WT.ria_ev=search" TargetMode="External"/><Relationship Id="rId7" Type="http://schemas.openxmlformats.org/officeDocument/2006/relationships/hyperlink" Target="https://ec.europa.eu/energy/sites/ener/files/documents/20130618-european_energy_consumer_checklist_0.pdf" TargetMode="External"/><Relationship Id="rId12" Type="http://schemas.openxmlformats.org/officeDocument/2006/relationships/hyperlink" Target="https://ec.europa.eu/competition/state_aid/legislation/legislation.html" TargetMode="External"/><Relationship Id="rId2" Type="http://schemas.openxmlformats.org/officeDocument/2006/relationships/hyperlink" Target="https://aegis.acer.europa.eu/chest/dataitems/68/view" TargetMode="External"/><Relationship Id="rId1" Type="http://schemas.openxmlformats.org/officeDocument/2006/relationships/hyperlink" Target="https://www.fluxys.com/en/products-services/empowering-you/price-calculator" TargetMode="External"/><Relationship Id="rId6" Type="http://schemas.openxmlformats.org/officeDocument/2006/relationships/hyperlink" Target="https://www.ceer.eu/documents/104400/-/-/9fdd10f7-527c-6a05-2c02-08a343d710e0" TargetMode="External"/><Relationship Id="rId11" Type="http://schemas.openxmlformats.org/officeDocument/2006/relationships/hyperlink" Target="https://ec.europa.eu/competition/state_aid/legislation/legislation.html" TargetMode="External"/><Relationship Id="rId5" Type="http://schemas.openxmlformats.org/officeDocument/2006/relationships/hyperlink" Target="https://www.ceer.eu/documents/104400/-/-/9fdd10f7-527c-6a05-2c02-08a343d710e0" TargetMode="External"/><Relationship Id="rId15" Type="http://schemas.openxmlformats.org/officeDocument/2006/relationships/comments" Target="../comments2.xml"/><Relationship Id="rId10" Type="http://schemas.openxmlformats.org/officeDocument/2006/relationships/hyperlink" Target="https://ec.europa.eu/info/sites/info/files/impact_of_energy_labels_on_consumer_behaviour_en.pdf" TargetMode="External"/><Relationship Id="rId4" Type="http://schemas.openxmlformats.org/officeDocument/2006/relationships/hyperlink" Target="https://www.climatexchange.org.uk/media/3569/lessons-from-european-district-heating-regulation.pdf" TargetMode="External"/><Relationship Id="rId9" Type="http://schemas.openxmlformats.org/officeDocument/2006/relationships/hyperlink" Target="https://ec.europa.eu/energy/sites/ener/files/documents/20130618-european_energy_consumer_checklist_0.pdf" TargetMode="External"/><Relationship Id="rId1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3" Type="http://schemas.openxmlformats.org/officeDocument/2006/relationships/hyperlink" Target="https://gse.com.ge/sabalanso-bazari/kanonmdebloba" TargetMode="External"/><Relationship Id="rId18" Type="http://schemas.openxmlformats.org/officeDocument/2006/relationships/hyperlink" Target="https://matsne.gov.ge/ka/document/view/2322689?publication=0" TargetMode="External"/><Relationship Id="rId26" Type="http://schemas.openxmlformats.org/officeDocument/2006/relationships/hyperlink" Target="https://matsne.gov.ge/document/view/5144170?publication=4" TargetMode="External"/><Relationship Id="rId39" Type="http://schemas.openxmlformats.org/officeDocument/2006/relationships/hyperlink" Target="https://matsne.gov.ge/ka/document/view/5201093?publication=1" TargetMode="External"/><Relationship Id="rId21" Type="http://schemas.openxmlformats.org/officeDocument/2006/relationships/hyperlink" Target="https://esco.ge/electricity/balancing-electricity" TargetMode="External"/><Relationship Id="rId34" Type="http://schemas.openxmlformats.org/officeDocument/2006/relationships/hyperlink" Target="https://gse.com.ge/communication/Publications/Generation-Adequacy-Assessment" TargetMode="External"/><Relationship Id="rId42" Type="http://schemas.openxmlformats.org/officeDocument/2006/relationships/hyperlink" Target="https://unfccc.int/documents/271341" TargetMode="External"/><Relationship Id="rId47" Type="http://schemas.openxmlformats.org/officeDocument/2006/relationships/comments" Target="../comments4.xml"/><Relationship Id="rId7" Type="http://schemas.openxmlformats.org/officeDocument/2006/relationships/hyperlink" Target="https://matsne.gov.ge/ka/document/view/4318463?publication=0" TargetMode="External"/><Relationship Id="rId2" Type="http://schemas.openxmlformats.org/officeDocument/2006/relationships/hyperlink" Target="https://www.geostat.ge/en/single-categories/118/energy-balance-of-georgia" TargetMode="External"/><Relationship Id="rId16" Type="http://schemas.openxmlformats.org/officeDocument/2006/relationships/hyperlink" Target="https://www.gse.com.ge/momkhmareblebistvis/elektroenergiis-eksportiorebistvis/mezobel-energosistemebtan-eleqtroenergiis-gadadinebebis-mimartulebebis-khelmisatsvdomoba/" TargetMode="External"/><Relationship Id="rId29" Type="http://schemas.openxmlformats.org/officeDocument/2006/relationships/hyperlink" Target="https://gnerc.org/files/dadgenilebebi/kodificirebuli/33.25.12.2014.pdf" TargetMode="External"/><Relationship Id="rId1" Type="http://schemas.openxmlformats.org/officeDocument/2006/relationships/hyperlink" Target="https://www.geostat.ge/en/single-categories/118/energy-balance-of-georgia" TargetMode="External"/><Relationship Id="rId6" Type="http://schemas.openxmlformats.org/officeDocument/2006/relationships/hyperlink" Target="https://gnerc.org/files/dadgenilebebi/kodificirebuli/12.09.07.2009.pdf" TargetMode="External"/><Relationship Id="rId11" Type="http://schemas.openxmlformats.org/officeDocument/2006/relationships/hyperlink" Target="https://matsne.gov.ge/ka/document/view/2322689?publication=21" TargetMode="External"/><Relationship Id="rId24" Type="http://schemas.openxmlformats.org/officeDocument/2006/relationships/hyperlink" Target="https://gnerc.org/ge/tariffs/tariff-natural-gaz/miertebis-safasuri" TargetMode="External"/><Relationship Id="rId32" Type="http://schemas.openxmlformats.org/officeDocument/2006/relationships/hyperlink" Target="https://www.energy-community.org/dam/jcr:0301e6da-152a-401a-ac44-4a6779822c5b/Ge_sos_statement_0721.pdf" TargetMode="External"/><Relationship Id="rId37" Type="http://schemas.openxmlformats.org/officeDocument/2006/relationships/hyperlink" Target="https://matsne.gov.ge/ka/document/view/5201093?publication=1" TargetMode="External"/><Relationship Id="rId40" Type="http://schemas.openxmlformats.org/officeDocument/2006/relationships/hyperlink" Target="https://www.economy.ge/?page=news&amp;nw=2323&amp;s=administraciuli-organos-sakutrebasa-da-sargeblobashi-arsebuli-shenobebis-reestris-warmoebis-wesi-damtkicda" TargetMode="External"/><Relationship Id="rId45" Type="http://schemas.openxmlformats.org/officeDocument/2006/relationships/hyperlink" Target="https://stats.oecd.org/Index.aspx?DataSetCode=FFS_GEO" TargetMode="External"/><Relationship Id="rId5" Type="http://schemas.openxmlformats.org/officeDocument/2006/relationships/hyperlink" Target="https://matsne.gov.ge/ka/document/view/4318463?publication=7" TargetMode="External"/><Relationship Id="rId15" Type="http://schemas.openxmlformats.org/officeDocument/2006/relationships/hyperlink" Target="https://www.gse.com.ge/for-customers/data-from-the-power-system/power-balance" TargetMode="External"/><Relationship Id="rId23" Type="http://schemas.openxmlformats.org/officeDocument/2006/relationships/hyperlink" Target="https://gnerc.org/files/dadgenilebebi/kodificirebuli/33.25.12.2014.pdf" TargetMode="External"/><Relationship Id="rId28" Type="http://schemas.openxmlformats.org/officeDocument/2006/relationships/hyperlink" Target="https://gnerc.org/ge/commission/commission-reports/tsliuri-angarishebi" TargetMode="External"/><Relationship Id="rId36" Type="http://schemas.openxmlformats.org/officeDocument/2006/relationships/hyperlink" Target="https://matsne.gov.ge/ka/document/view/5201093?publication=1" TargetMode="External"/><Relationship Id="rId10" Type="http://schemas.openxmlformats.org/officeDocument/2006/relationships/hyperlink" Target="https://matsne.gov.ge/ka/document/view/4318463?publication=0" TargetMode="External"/><Relationship Id="rId19" Type="http://schemas.openxmlformats.org/officeDocument/2006/relationships/hyperlink" Target="https://www.gse.com.ge/for-customers/data-from-the-power-system/production-and-consumption" TargetMode="External"/><Relationship Id="rId31" Type="http://schemas.openxmlformats.org/officeDocument/2006/relationships/hyperlink" Target="https://gnerc.org/ge/commission/commission-reports/tsliuri-angarishebi" TargetMode="External"/><Relationship Id="rId44" Type="http://schemas.openxmlformats.org/officeDocument/2006/relationships/hyperlink" Target="https://www.economy.ge/?page=news&amp;nw=2323&amp;s=administraciuli-organos-sakutrebasa-da-sargeblobashi-arsebuli-shenobebis-reestris-warmoebis-wesi-damtkicda" TargetMode="External"/><Relationship Id="rId4" Type="http://schemas.openxmlformats.org/officeDocument/2006/relationships/hyperlink" Target="https://www.geostat.ge/en/single-categories/118/energy-balance-of-georgia" TargetMode="External"/><Relationship Id="rId9" Type="http://schemas.openxmlformats.org/officeDocument/2006/relationships/hyperlink" Target="https://matsne.gov.ge/ka/document/view/4318463?publication=0" TargetMode="External"/><Relationship Id="rId14" Type="http://schemas.openxmlformats.org/officeDocument/2006/relationships/hyperlink" Target="https://gse.com.ge/sw/static/file/2._qselis_wesebi_28.01.21..pdf" TargetMode="External"/><Relationship Id="rId22" Type="http://schemas.openxmlformats.org/officeDocument/2006/relationships/hyperlink" Target="https://gse.com.ge/communication/Publications/Ten-Year-Network-Development-Plan-of-Georgia" TargetMode="External"/><Relationship Id="rId27" Type="http://schemas.openxmlformats.org/officeDocument/2006/relationships/hyperlink" Target="https://matsne.gov.ge/ka/document/view/4737753?publication=1" TargetMode="External"/><Relationship Id="rId30" Type="http://schemas.openxmlformats.org/officeDocument/2006/relationships/hyperlink" Target="https://gnerc.org/ge/commission/commission-reports/tsliuri-angarishebi" TargetMode="External"/><Relationship Id="rId35" Type="http://schemas.openxmlformats.org/officeDocument/2006/relationships/hyperlink" Target="https://gse.com.ge/sw/static/file/saqarTvelos_saSualo_da_grZelvadiani_adekvaturobis_Sefaseba_2025-2035.pdf" TargetMode="External"/><Relationship Id="rId43" Type="http://schemas.openxmlformats.org/officeDocument/2006/relationships/hyperlink" Target="https://www.eea.europa.eu/en/datahub/datahubitem-view/b37addc8-b60e-4304-ae49-eba5828a9163" TargetMode="External"/><Relationship Id="rId8" Type="http://schemas.openxmlformats.org/officeDocument/2006/relationships/hyperlink" Target="https://matsne.gov.ge/ka/document/view/4318463?publication=0" TargetMode="External"/><Relationship Id="rId3" Type="http://schemas.openxmlformats.org/officeDocument/2006/relationships/hyperlink" Target="https://www.geostat.ge/en/single-categories/118/energy-balance-of-georgia" TargetMode="External"/><Relationship Id="rId12" Type="http://schemas.openxmlformats.org/officeDocument/2006/relationships/hyperlink" Target="https://matsne.gov.ge/ka/document/view/5201147?publication=10" TargetMode="External"/><Relationship Id="rId17" Type="http://schemas.openxmlformats.org/officeDocument/2006/relationships/hyperlink" Target="https://transparency.entsoe.eu/transmission-domain/ntcDay/show" TargetMode="External"/><Relationship Id="rId25" Type="http://schemas.openxmlformats.org/officeDocument/2006/relationships/hyperlink" Target="https://www.gse.com.ge/for-customers/for-hydro-and-wind-energy-exporters/calculate-estimated-expenses-and-revenues" TargetMode="External"/><Relationship Id="rId33" Type="http://schemas.openxmlformats.org/officeDocument/2006/relationships/hyperlink" Target="https://gse.com.ge/sw/static/file/saqarTvelos_saSualo_da_grZelvadiani_adekvaturobis_Sefaseba_2025-2035.pdf" TargetMode="External"/><Relationship Id="rId38" Type="http://schemas.openxmlformats.org/officeDocument/2006/relationships/hyperlink" Target="https://matsne.gov.ge/ka/document/view/5201093?publication=1" TargetMode="External"/><Relationship Id="rId46" Type="http://schemas.openxmlformats.org/officeDocument/2006/relationships/vmlDrawing" Target="../drawings/vmlDrawing4.vml"/><Relationship Id="rId20" Type="http://schemas.openxmlformats.org/officeDocument/2006/relationships/hyperlink" Target="https://gse.com.ge/home_ge" TargetMode="External"/><Relationship Id="rId41" Type="http://schemas.openxmlformats.org/officeDocument/2006/relationships/hyperlink" Target="https://www.economy.ge/uploads/files/2017/energy/2024/energoauditorta_sia_23_01/energoauditorta_sia_21_02.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gse.com.ge/sw/static/file/Installed_generation_capacity_per_unit_.xlsx" TargetMode="External"/><Relationship Id="rId21" Type="http://schemas.openxmlformats.org/officeDocument/2006/relationships/hyperlink" Target="https://transparency.entsoe.eu/transmission/r2/expansionAndDismantlingProjectsBinary/show?name=&amp;defaultValue=false&amp;viewType=TABLE&amp;areaType=CTA&amp;atch=false&amp;bdi-url=/uploadTransmissionPdfFile/show&amp;dateTime.dateTime=01.01.2019+00:00%7CUTC%7CYEAR&amp;dateTime.endDateTime=01.01.2046+00:00%7CUTC%7CYEAR&amp;controlArea.values=CTY%7C10Y1001A1001B012!CTA%7C10Y1001A1001B012" TargetMode="External"/><Relationship Id="rId42" Type="http://schemas.openxmlformats.org/officeDocument/2006/relationships/hyperlink" Target="https://www.gse.com.ge/for-customers/for-hydro-and-wind-energy-exporters/calculate-estimated-expenses-and-revenues" TargetMode="External"/><Relationship Id="rId47" Type="http://schemas.openxmlformats.org/officeDocument/2006/relationships/hyperlink" Target="https://gnerc.org/ge/commission/commission-reports/tsliuri-angarishebi" TargetMode="External"/><Relationship Id="rId63" Type="http://schemas.openxmlformats.org/officeDocument/2006/relationships/hyperlink" Target="https://sdg.gov.ge/goals-details-inner/7" TargetMode="External"/><Relationship Id="rId68" Type="http://schemas.openxmlformats.org/officeDocument/2006/relationships/hyperlink" Target="https://unfccc.int/documents/271341." TargetMode="External"/><Relationship Id="rId7" Type="http://schemas.openxmlformats.org/officeDocument/2006/relationships/hyperlink" Target="https://ggtc.ge/ka/page/sistemit-mosargebleebi" TargetMode="External"/><Relationship Id="rId2" Type="http://schemas.openxmlformats.org/officeDocument/2006/relationships/hyperlink" Target="https://www.geostat.ge/en/modules/categories/328/energy-balance-of-georgia" TargetMode="External"/><Relationship Id="rId16" Type="http://schemas.openxmlformats.org/officeDocument/2006/relationships/hyperlink" Target="https://gse.com.ge/balancing-market/legislation" TargetMode="External"/><Relationship Id="rId29" Type="http://schemas.openxmlformats.org/officeDocument/2006/relationships/hyperlink" Target="https://gse.com.ge/home_ge" TargetMode="External"/><Relationship Id="rId11" Type="http://schemas.openxmlformats.org/officeDocument/2006/relationships/hyperlink" Target="https://ggtc.ge/" TargetMode="External"/><Relationship Id="rId24" Type="http://schemas.openxmlformats.org/officeDocument/2006/relationships/hyperlink" Target="https://gse.com.ge/sw/static/file/2._qselis_wesebi_28.01.21..pdf" TargetMode="External"/><Relationship Id="rId32" Type="http://schemas.openxmlformats.org/officeDocument/2006/relationships/hyperlink" Target="https://www.gogc.ge/ka/sustainability/ganvitarebis-strategia-/12" TargetMode="External"/><Relationship Id="rId37" Type="http://schemas.openxmlformats.org/officeDocument/2006/relationships/hyperlink" Target="https://gnerc.org/ge/tariffs/tariff-natural-gaz/miertebis-safasuri" TargetMode="External"/><Relationship Id="rId40" Type="http://schemas.openxmlformats.org/officeDocument/2006/relationships/hyperlink" Target="https://gnerc.org/ge/tariffs/tariff-el-energy/miertebis-safasuri" TargetMode="External"/><Relationship Id="rId45" Type="http://schemas.openxmlformats.org/officeDocument/2006/relationships/hyperlink" Target="https://matsne.gov.ge/ka/document/view/4737753?publication=1" TargetMode="External"/><Relationship Id="rId53" Type="http://schemas.openxmlformats.org/officeDocument/2006/relationships/hyperlink" Target="https://gnerc.org/files/Annual%20Reports/Reports%20English/2020%20En.pdf" TargetMode="External"/><Relationship Id="rId58" Type="http://schemas.openxmlformats.org/officeDocument/2006/relationships/hyperlink" Target="https://gnerc.org/files/dadgenilebebi/kodificirebuli/20.08.06.2021.pdf" TargetMode="External"/><Relationship Id="rId66" Type="http://schemas.openxmlformats.org/officeDocument/2006/relationships/hyperlink" Target="https://mepa.gov.ge/En/PublicInformation/32027/" TargetMode="External"/><Relationship Id="rId5" Type="http://schemas.openxmlformats.org/officeDocument/2006/relationships/hyperlink" Target="https://gnerc.org/files/dadgenilebebi/kodificirebuli/22.31.08.2018.pdf" TargetMode="External"/><Relationship Id="rId61" Type="http://schemas.openxmlformats.org/officeDocument/2006/relationships/hyperlink" Target="https://gnerc.org/ge/tariffs/tariffs2" TargetMode="External"/><Relationship Id="rId19" Type="http://schemas.openxmlformats.org/officeDocument/2006/relationships/hyperlink" Target="https://transparency.entsoe.eu/outage-domain/r2/unavailabilityOfConsumptionUnits/show?name=&amp;defaultValue=false&amp;viewType=TABLE&amp;areaType=CTA&amp;atch=false&amp;dateTime.dateTime=03.12.2020+00:00%7CCET%7CDAY&amp;area.values=CTY%7C10Y1001A1001B012!CTA%7C10Y1001A1001B012&amp;dateTime.timezone=CET_CEST&amp;dateTime.timezone_input=CET+(UTC+1)+/+CEST+(UTC+2)" TargetMode="External"/><Relationship Id="rId14" Type="http://schemas.openxmlformats.org/officeDocument/2006/relationships/hyperlink" Target="https://gnerc.org/files/dadgenilebebi/kodificirebuli/10.17.04.2014.pdf" TargetMode="External"/><Relationship Id="rId22" Type="http://schemas.openxmlformats.org/officeDocument/2006/relationships/hyperlink" Target="https://www.gse.com.ge/momkhmareblebistvis/elektroenergiis-eksportiorebistvis/mezobel-energosistemebtan-eleqtroenergiis-gadadinebebis-mimartulebebis-khelmisatsvdomoba/" TargetMode="External"/><Relationship Id="rId27" Type="http://schemas.openxmlformats.org/officeDocument/2006/relationships/hyperlink" Target="https://tinyurl.com/245kj97c" TargetMode="External"/><Relationship Id="rId30" Type="http://schemas.openxmlformats.org/officeDocument/2006/relationships/hyperlink" Target="https://esco.ge/electricity/balancing-electricity" TargetMode="External"/><Relationship Id="rId35" Type="http://schemas.openxmlformats.org/officeDocument/2006/relationships/hyperlink" Target="https://gnerc.org/files/dadgenilebebi/kodificirebuli/33.25.12.2014.pdf" TargetMode="External"/><Relationship Id="rId43" Type="http://schemas.openxmlformats.org/officeDocument/2006/relationships/hyperlink" Target="https://gnerc.org/ge/sector-participants/abonentad-registratsia/bazris-monatsileta-reestri" TargetMode="External"/><Relationship Id="rId48" Type="http://schemas.openxmlformats.org/officeDocument/2006/relationships/hyperlink" Target="https://www.geostat.ge/en/modules/categories/88/data-on-consumer-prices-of-electricity-and-natural-gas-january-june-2018" TargetMode="External"/><Relationship Id="rId56" Type="http://schemas.openxmlformats.org/officeDocument/2006/relationships/hyperlink" Target="https://gse.com.ge/momkhmareblebistvis/monatsemebi-elektroenergetikuli-sistemidan/sezonuri-adekvaturobis-shefaseba" TargetMode="External"/><Relationship Id="rId64" Type="http://schemas.openxmlformats.org/officeDocument/2006/relationships/hyperlink" Target="http://www.economy.ge/uploads/files/2017/energy/samoqmedo_gegma/2019_2020_clis_energoefeqturobis_samoqmedo_gegma.pdf" TargetMode="External"/><Relationship Id="rId69" Type="http://schemas.openxmlformats.org/officeDocument/2006/relationships/hyperlink" Target="https://unfccc.int/documents/271342" TargetMode="External"/><Relationship Id="rId8" Type="http://schemas.openxmlformats.org/officeDocument/2006/relationships/hyperlink" Target="https://ggtc.ge/ka/page/sistemit-mosargebleebi" TargetMode="External"/><Relationship Id="rId51" Type="http://schemas.openxmlformats.org/officeDocument/2006/relationships/hyperlink" Target="https://gnerc.org/files/dadgenilebebi/kodificirebuli/14.30.07.2014.pdf" TargetMode="External"/><Relationship Id="rId3" Type="http://schemas.openxmlformats.org/officeDocument/2006/relationships/hyperlink" Target="https://www.geostat.ge/en/modules/categories/87/monthly-energy-statistics-indicators" TargetMode="External"/><Relationship Id="rId12" Type="http://schemas.openxmlformats.org/officeDocument/2006/relationships/hyperlink" Target="https://e-platform.ggtc.ge/gasanalisis.aspx" TargetMode="External"/><Relationship Id="rId17" Type="http://schemas.openxmlformats.org/officeDocument/2006/relationships/hyperlink" Target="https://gse.com.ge/sw/static/file/2._qselis_wesebi_28.01.21..pdf" TargetMode="External"/><Relationship Id="rId25" Type="http://schemas.openxmlformats.org/officeDocument/2006/relationships/hyperlink" Target="https://www.gse.com.ge/for-customers/data-from-the-power-system/production-and-consumption" TargetMode="External"/><Relationship Id="rId33" Type="http://schemas.openxmlformats.org/officeDocument/2006/relationships/hyperlink" Target="https://gse.com.ge/communication/Publications/Ten-Year-Network-Development-Plan-of-Georgia" TargetMode="External"/><Relationship Id="rId38" Type="http://schemas.openxmlformats.org/officeDocument/2006/relationships/hyperlink" Target="https://gnerc.org/ge/tariffs/tariff-el-energy/tariff-methodology" TargetMode="External"/><Relationship Id="rId46" Type="http://schemas.openxmlformats.org/officeDocument/2006/relationships/hyperlink" Target="https://gnerc.org/ge/commission/commission-reports/tsliuri-angarishebi" TargetMode="External"/><Relationship Id="rId59" Type="http://schemas.openxmlformats.org/officeDocument/2006/relationships/hyperlink" Target="https://gnerc.org/files/dadgenilebebi/kodificirebuli/20.08.06.2021.pdf" TargetMode="External"/><Relationship Id="rId67" Type="http://schemas.openxmlformats.org/officeDocument/2006/relationships/hyperlink" Target="https://www4.unfccc.int/sites/ndcstaging/PublishedDocuments/Georgia%20First/NDC%20Georgia_ENG%20WEB-approved.pdf" TargetMode="External"/><Relationship Id="rId20" Type="http://schemas.openxmlformats.org/officeDocument/2006/relationships/hyperlink" Target="https://transparency.entsoe.eu/load-domain/r2/marginLoad/show?name=&amp;defaultValue=false&amp;viewType=TABLE&amp;areaType=BZN&amp;atch=false&amp;dateTime.dateTime=01.01.2021+00:00%7CUTC%7CYEAR&amp;CTY%7C10Y1001A1001B012%7CMULTI=CTY%7C10Y1001A1001B012%7CMULTI&amp;biddingZone.values=CTY%7C10Y1001A1001B012!BZN%7C10Y1001A1001B012" TargetMode="External"/><Relationship Id="rId41" Type="http://schemas.openxmlformats.org/officeDocument/2006/relationships/hyperlink" Target="https://gse.com.ge/eLM9R6hPQiWYFb7r5dh0Mg.html" TargetMode="External"/><Relationship Id="rId54" Type="http://schemas.openxmlformats.org/officeDocument/2006/relationships/hyperlink" Target="https://transparency.entsoe.eu/generation/r2/installedGenerationCapacityAggregation/show" TargetMode="External"/><Relationship Id="rId62" Type="http://schemas.openxmlformats.org/officeDocument/2006/relationships/hyperlink" Target="http://ssa.gov.ge/" TargetMode="External"/><Relationship Id="rId70" Type="http://schemas.openxmlformats.org/officeDocument/2006/relationships/hyperlink" Target="http://www.economy.ge/uploads/files/2017/energy/samoqmedo_gegma/ganakhlebadi_energiis_erovnuli_samoqmedo_gegma_2020.pdf" TargetMode="External"/><Relationship Id="rId1" Type="http://schemas.openxmlformats.org/officeDocument/2006/relationships/hyperlink" Target="https://www.geostat.ge/en/modules/categories/328/energy-balance-of-georgia" TargetMode="External"/><Relationship Id="rId6" Type="http://schemas.openxmlformats.org/officeDocument/2006/relationships/hyperlink" Target="https://gnerc.org/files/dadgenilebebi/kodificirebuli/12.09.07.2009.pdf" TargetMode="External"/><Relationship Id="rId15" Type="http://schemas.openxmlformats.org/officeDocument/2006/relationships/hyperlink" Target="https://gse.com.ge/sw/static/file/2._qselis_wesebi_28.01.21..pdf" TargetMode="External"/><Relationship Id="rId23" Type="http://schemas.openxmlformats.org/officeDocument/2006/relationships/hyperlink" Target="https://transparency.entsoe.eu/transmission-domain/ntcDay/show" TargetMode="External"/><Relationship Id="rId28" Type="http://schemas.openxmlformats.org/officeDocument/2006/relationships/hyperlink" Target="https://transparency.entsoe.eu/outage-domain/r2/unavailabilityOfProductionAndGenerationUnits/show?name=&amp;defaultValue=true&amp;viewType=TABLE&amp;areaType=CTA&amp;atch=false&amp;dateTime.dateTime=01.01.2021+00:00%7CUTC%7CDAY&amp;dateTime.endDateTime=31.12.2021+00:00%7CUTC%7CDAY&amp;area.values=CTY%7C10Y1001A1001B012!CTA%7C10Y1001A1001B012&amp;assetType.values=PU&amp;assetType.values=GU&amp;outageType.values=A54&amp;outageType.values=A53&amp;outageStatus.values=A05&amp;masterDataFilterName=&amp;masterDataFilterCode=&amp;dv-datatable_length=10" TargetMode="External"/><Relationship Id="rId36" Type="http://schemas.openxmlformats.org/officeDocument/2006/relationships/hyperlink" Target="https://gnerc.org/files/dadgenilebebi/kodificirebuli/22.31.08.2018.pdf" TargetMode="External"/><Relationship Id="rId49" Type="http://schemas.openxmlformats.org/officeDocument/2006/relationships/hyperlink" Target="https://www.geostat.ge/en/modules/categories/88/data-on-consumer-prices-of-electricity-and-natural-gas-january-june-2018" TargetMode="External"/><Relationship Id="rId57" Type="http://schemas.openxmlformats.org/officeDocument/2006/relationships/hyperlink" Target="http://www.economy.ge/uploads/files/2017/energy/security_of_supply_statement_electricity/security_of_supply_statement_electricity_2021_geo.pdf" TargetMode="External"/><Relationship Id="rId10" Type="http://schemas.openxmlformats.org/officeDocument/2006/relationships/hyperlink" Target="https://ggtc.ge/ka/page/sistemit-mosargebleebi" TargetMode="External"/><Relationship Id="rId31" Type="http://schemas.openxmlformats.org/officeDocument/2006/relationships/hyperlink" Target="https://transparency.entsoe.eu/balancing-domain/r2/rulesOnBalancing/show" TargetMode="External"/><Relationship Id="rId44" Type="http://schemas.openxmlformats.org/officeDocument/2006/relationships/hyperlink" Target="https://gnerc.org/ge/sector-participants/el-energy/bazris-monatsileta-reestri" TargetMode="External"/><Relationship Id="rId52" Type="http://schemas.openxmlformats.org/officeDocument/2006/relationships/hyperlink" Target="https://gnerc.org/files/Annual%20Reports/Reports%20English/2020%20En.pdf" TargetMode="External"/><Relationship Id="rId60" Type="http://schemas.openxmlformats.org/officeDocument/2006/relationships/hyperlink" Target="https://gnerc.org/ge/tariffs/tariffs2" TargetMode="External"/><Relationship Id="rId65" Type="http://schemas.openxmlformats.org/officeDocument/2006/relationships/hyperlink" Target="https://www.energy-community.org/implementation/Georgia/reporting.html" TargetMode="External"/><Relationship Id="rId4" Type="http://schemas.openxmlformats.org/officeDocument/2006/relationships/hyperlink" Target="https://www.geostat.ge/en/modules/categories/87/monthly-energy-statistics-indicators" TargetMode="External"/><Relationship Id="rId9" Type="http://schemas.openxmlformats.org/officeDocument/2006/relationships/hyperlink" Target="https://ggtc.ge/ka/page/sistemit-mosargebleebi" TargetMode="External"/><Relationship Id="rId13" Type="http://schemas.openxmlformats.org/officeDocument/2006/relationships/hyperlink" Target="https://gnerc.org/files/dadgenilebebi/kodificirebuli/10.17.04.2014.pdf" TargetMode="External"/><Relationship Id="rId18" Type="http://schemas.openxmlformats.org/officeDocument/2006/relationships/hyperlink" Target="http://www.gse.com.ge/for-customers/data-from-the-power-system/power-balance" TargetMode="External"/><Relationship Id="rId39" Type="http://schemas.openxmlformats.org/officeDocument/2006/relationships/hyperlink" Target="https://gse.com.ge/eLM9R6hPQiWYFb7r5dh0Mg.html" TargetMode="External"/><Relationship Id="rId34" Type="http://schemas.openxmlformats.org/officeDocument/2006/relationships/hyperlink" Target="https://gse.com.ge/communication/reports/annual-reports" TargetMode="External"/><Relationship Id="rId50" Type="http://schemas.openxmlformats.org/officeDocument/2006/relationships/hyperlink" Target="https://gnerc.org/files/dadgenilebebi/kodificirebuli/33.25.12.2014.pdf" TargetMode="External"/><Relationship Id="rId55" Type="http://schemas.openxmlformats.org/officeDocument/2006/relationships/hyperlink" Target="https://www.energy-community.org/dam/jcr:0301e6da-152a-401a-ac44-4a6779822c5b/Ge_sos_statement_0721.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transelectrica.ro/en/web/tel/355" TargetMode="External"/><Relationship Id="rId21" Type="http://schemas.openxmlformats.org/officeDocument/2006/relationships/hyperlink" Target="https://www.transelectrica.ro/en/web/tel/echilibrare-si-sts" TargetMode="External"/><Relationship Id="rId42" Type="http://schemas.openxmlformats.org/officeDocument/2006/relationships/hyperlink" Target="https://www.acer-remit.eu/portal/european-register" TargetMode="External"/><Relationship Id="rId47" Type="http://schemas.openxmlformats.org/officeDocument/2006/relationships/hyperlink" Target="https://anre.ro/despre/rapoarte/" TargetMode="External"/><Relationship Id="rId63" Type="http://schemas.openxmlformats.org/officeDocument/2006/relationships/hyperlink" Target="https://www.transelectrica.ro/documents/10179/15028653/01_01++Annual+Raport+2022.pdf/34ad31e8-258a-438e-9b7d-95fad8a9cb83" TargetMode="External"/><Relationship Id="rId68" Type="http://schemas.openxmlformats.org/officeDocument/2006/relationships/hyperlink" Target="https://anre.ro/wp-content/uploads/2023/07/Raport-indicatori-performanta-si-starea-tehnica-2022.zip" TargetMode="External"/><Relationship Id="rId84" Type="http://schemas.openxmlformats.org/officeDocument/2006/relationships/hyperlink" Target="https://energie.gov.ro/wp-content/uploads/2024/02/Planul-National-Integrat-in-domeniul-Energiei-si-Schimbarilor-Climatice-2021-2030-Proiect-Actualizare-Versiune-21.12.2023-limba-engleza.pdf" TargetMode="External"/><Relationship Id="rId89" Type="http://schemas.openxmlformats.org/officeDocument/2006/relationships/hyperlink" Target="https://unfccc.int/documents/461892" TargetMode="External"/><Relationship Id="rId16" Type="http://schemas.openxmlformats.org/officeDocument/2006/relationships/hyperlink" Target="https://www.transgaz.ro/en/clients/transmission-services/maintenance-plan/maintenance-plan-national-transmission-system" TargetMode="External"/><Relationship Id="rId11" Type="http://schemas.openxmlformats.org/officeDocument/2006/relationships/hyperlink" Target="https://transgaz.ro/ro/clienti/informatii-operationale/capacitati" TargetMode="External"/><Relationship Id="rId32" Type="http://schemas.openxmlformats.org/officeDocument/2006/relationships/hyperlink" Target="https://www.transelectrica.ro/documents/10179/14441468/Planul+de+Dezvoltare+a+RET+perioada+2022-2031+aprobat.pdf/dd6c9e5c-067c-4d97-ab15-596c9ff8dd70" TargetMode="External"/><Relationship Id="rId37" Type="http://schemas.openxmlformats.org/officeDocument/2006/relationships/hyperlink" Target="https://www.transgaz.ro/en/transmission-tariffs-2023-2024" TargetMode="External"/><Relationship Id="rId53" Type="http://schemas.openxmlformats.org/officeDocument/2006/relationships/hyperlink" Target="https://opcom.ro/pp/home.php?lang=en&amp;language.x=10&amp;language.y=5" TargetMode="External"/><Relationship Id="rId58" Type="http://schemas.openxmlformats.org/officeDocument/2006/relationships/hyperlink" Target="https://www.depogazploiesti.ro/ro/transparenta/acces-la-depozite" TargetMode="External"/><Relationship Id="rId74" Type="http://schemas.openxmlformats.org/officeDocument/2006/relationships/hyperlink" Target="https://posf.ro/comparator?comparatorType=gas" TargetMode="External"/><Relationship Id="rId79" Type="http://schemas.openxmlformats.org/officeDocument/2006/relationships/hyperlink" Target="https://www.romgaz.ro/sites/default/files/2021-04/2020%20Report%20on%20payments%20to%20governments.pdf" TargetMode="External"/><Relationship Id="rId5" Type="http://schemas.openxmlformats.org/officeDocument/2006/relationships/hyperlink" Target="https://arhiva.anre.ro/ro/gaze-naturale/legislatie/reglementari-tehnice/codul-retelei-snt" TargetMode="External"/><Relationship Id="rId90" Type="http://schemas.openxmlformats.org/officeDocument/2006/relationships/hyperlink" Target="https://anre.ro/wp-content/uploads/2023/03/Raport_piata_CV_2021.pdf" TargetMode="External"/><Relationship Id="rId95" Type="http://schemas.openxmlformats.org/officeDocument/2006/relationships/hyperlink" Target="https://regas.consiliulconcurentei.ro/transparenta/index.html" TargetMode="External"/><Relationship Id="rId22" Type="http://schemas.openxmlformats.org/officeDocument/2006/relationships/hyperlink" Target="https://www.transelectrica.ro/en/web/tel/consum" TargetMode="External"/><Relationship Id="rId27" Type="http://schemas.openxmlformats.org/officeDocument/2006/relationships/hyperlink" Target="https://transparency.entsoe.eu/outage-domain/r2/unavailabilityOfProductionAndGenerationUnits/show" TargetMode="External"/><Relationship Id="rId43" Type="http://schemas.openxmlformats.org/officeDocument/2006/relationships/hyperlink" Target="https://energie.gov.ro/contracte-pentru-diferenta-cfd/" TargetMode="External"/><Relationship Id="rId48" Type="http://schemas.openxmlformats.org/officeDocument/2006/relationships/hyperlink" Target="https://ec.europa.eu/eurostat/web/main/data/database" TargetMode="External"/><Relationship Id="rId64" Type="http://schemas.openxmlformats.org/officeDocument/2006/relationships/hyperlink" Target="http://legislatie.just.ro/Public/DetaliiDocument/160331" TargetMode="External"/><Relationship Id="rId69" Type="http://schemas.openxmlformats.org/officeDocument/2006/relationships/hyperlink" Target="https://anre.ro/wp-content/uploads/2023/07/Raport-indicatori-si-stare-sisteme-gaze-naturale-2022.pdf" TargetMode="External"/><Relationship Id="rId8" Type="http://schemas.openxmlformats.org/officeDocument/2006/relationships/hyperlink" Target="https://transgaz.ro/en/technical-booked-and-available-capacity-daily-and-historic." TargetMode="External"/><Relationship Id="rId51" Type="http://schemas.openxmlformats.org/officeDocument/2006/relationships/hyperlink" Target="https://ec.europa.eu/eurostat/web/main/data/database" TargetMode="External"/><Relationship Id="rId72" Type="http://schemas.openxmlformats.org/officeDocument/2006/relationships/hyperlink" Target="https://legislatie.just.ro/Public/DetaliiDocumentAfis/246430" TargetMode="External"/><Relationship Id="rId80" Type="http://schemas.openxmlformats.org/officeDocument/2006/relationships/hyperlink" Target="https://hlpf.un.org/countries/romania/voluntary-national-reviews-2023" TargetMode="External"/><Relationship Id="rId85" Type="http://schemas.openxmlformats.org/officeDocument/2006/relationships/hyperlink" Target="https://unfccc.int/sites/default/files/NDC/2023-10/ES-2023-10-17%20EU%20submission%20NDC%20update.pdf" TargetMode="External"/><Relationship Id="rId93" Type="http://schemas.openxmlformats.org/officeDocument/2006/relationships/hyperlink" Target="https://mfinante.gov.ro/domenii/bugetul-de-stat/informatii-executie-bugetara" TargetMode="External"/><Relationship Id="rId3" Type="http://schemas.openxmlformats.org/officeDocument/2006/relationships/hyperlink" Target="https://arhiva.anre.ro/ro/gaze-naturale/legislatie/reglementari-tehnice/codul-retelei-snt" TargetMode="External"/><Relationship Id="rId12" Type="http://schemas.openxmlformats.org/officeDocument/2006/relationships/hyperlink" Target="https://agsi.gie.eu/" TargetMode="External"/><Relationship Id="rId17" Type="http://schemas.openxmlformats.org/officeDocument/2006/relationships/hyperlink" Target="https://www.transelectrica.ro/web/tel/functionare-retea" TargetMode="External"/><Relationship Id="rId25" Type="http://schemas.openxmlformats.org/officeDocument/2006/relationships/hyperlink" Target="https://transparency.entsoe.eu/transmission-domain/ntcDay/show?name=&amp;defaultValue=false&amp;viewType=TABLE&amp;areaType=BORDER_BZN&amp;atch=false&amp;dateTime.dateTime=30.11.2021+00:00%7CUTC%7CDAY&amp;border.values=CTY%7C10YRO-TEL------P!BZN_BZN%7C10YRO-TEL------P_BZN_BZN%7C10YUA-WEPS-----0&amp;direction.values=Export&amp;direction.values=Import&amp;dateTime.timezone=UTC&amp;dateTime.timezone_input=UTC" TargetMode="External"/><Relationship Id="rId33" Type="http://schemas.openxmlformats.org/officeDocument/2006/relationships/hyperlink" Target="https://www.e-distributie.com/ro/despre-noi/retea-investitii.html" TargetMode="External"/><Relationship Id="rId38" Type="http://schemas.openxmlformats.org/officeDocument/2006/relationships/hyperlink" Target="https://anre.ro/participanti-la-piata-de-energie/persoane-juridice/energie-electrica/" TargetMode="External"/><Relationship Id="rId46" Type="http://schemas.openxmlformats.org/officeDocument/2006/relationships/hyperlink" Target="https://anre.ro/despre/rapoarte/" TargetMode="External"/><Relationship Id="rId59" Type="http://schemas.openxmlformats.org/officeDocument/2006/relationships/hyperlink" Target="https://www.transelectrica.ro/en/web/tel/consum" TargetMode="External"/><Relationship Id="rId67" Type="http://schemas.openxmlformats.org/officeDocument/2006/relationships/hyperlink" Target="https://anre.ro/wp-content/uploads/2023/07/Raport-indicatori-performanta-si-starea-tehnica-2022.zip" TargetMode="External"/><Relationship Id="rId20" Type="http://schemas.openxmlformats.org/officeDocument/2006/relationships/hyperlink" Target="https://www.transelectrica.ro/en/web/tel/echilibrare-si-sts" TargetMode="External"/><Relationship Id="rId41" Type="http://schemas.openxmlformats.org/officeDocument/2006/relationships/hyperlink" Target="https://www.acer-remit.eu/portal/european-register" TargetMode="External"/><Relationship Id="rId54" Type="http://schemas.openxmlformats.org/officeDocument/2006/relationships/hyperlink" Target="https://anre.ro/despre/rapoarte/" TargetMode="External"/><Relationship Id="rId62" Type="http://schemas.openxmlformats.org/officeDocument/2006/relationships/hyperlink" Target="https://web.transelectrica.ro/noutati/noutati/25_2020.04.14_10-45-40.pdf" TargetMode="External"/><Relationship Id="rId70" Type="http://schemas.openxmlformats.org/officeDocument/2006/relationships/hyperlink" Target="https://anre.ro/wp-content/uploads/2023/07/Raport-indicatori-si-stare-sisteme-gaze-naturale-2022.pdf" TargetMode="External"/><Relationship Id="rId75" Type="http://schemas.openxmlformats.org/officeDocument/2006/relationships/hyperlink" Target="https://posf.ro/comparator?comparatorType=electric" TargetMode="External"/><Relationship Id="rId83" Type="http://schemas.openxmlformats.org/officeDocument/2006/relationships/hyperlink" Target="https://energie.gov.ro/wp-content/uploads/2024/02/Planul-National-Integrat-in-domeniul-Energiei-si-Schimbarilor-Climatice-2021-2030-Proiect-Actualizare-Versiune-21.12.2023-limba-engleza.pdf" TargetMode="External"/><Relationship Id="rId88" Type="http://schemas.openxmlformats.org/officeDocument/2006/relationships/hyperlink" Target="https://ec.europa.eu/environment/eir/pdf/report_ro_en.pdf" TargetMode="External"/><Relationship Id="rId91" Type="http://schemas.openxmlformats.org/officeDocument/2006/relationships/hyperlink" Target="https://anre.ro/wp-content/uploads/2023/03/Raport_piata_CV_2021.pdf" TargetMode="External"/><Relationship Id="rId96" Type="http://schemas.openxmlformats.org/officeDocument/2006/relationships/hyperlink" Target="http://www.consiliulconcurentei.ro/en/official-documents/reports/annual-reports/" TargetMode="External"/><Relationship Id="rId1" Type="http://schemas.openxmlformats.org/officeDocument/2006/relationships/hyperlink" Target="https://insse.ro/cms/ro/tags/balanta-energetica-si-structura-utilajului-energetic" TargetMode="External"/><Relationship Id="rId6" Type="http://schemas.openxmlformats.org/officeDocument/2006/relationships/hyperlink" Target="https://arhiva.anre.ro/ro/gaze-naturale/legislatie/reglementari-tehnice/codul-retelei-snt" TargetMode="External"/><Relationship Id="rId15" Type="http://schemas.openxmlformats.org/officeDocument/2006/relationships/hyperlink" Target="https://www.transgaz.ro/en/clients/operational-data/balancing-actions-ots" TargetMode="External"/><Relationship Id="rId23" Type="http://schemas.openxmlformats.org/officeDocument/2006/relationships/hyperlink" Target="https://transparency.entsoe.eu/transmission-domain/ntcDay/show" TargetMode="External"/><Relationship Id="rId28" Type="http://schemas.openxmlformats.org/officeDocument/2006/relationships/hyperlink" Target="https://transparency.entsoe.eu/generation/r2/actualGenerationPerProductionType/show" TargetMode="External"/><Relationship Id="rId36" Type="http://schemas.openxmlformats.org/officeDocument/2006/relationships/hyperlink" Target="https://anre.ro/participanti-la-piata-de-energie/persoane-juridice/gaze-naturale/" TargetMode="External"/><Relationship Id="rId49" Type="http://schemas.openxmlformats.org/officeDocument/2006/relationships/hyperlink" Target="https://ec.europa.eu/eurostat/web/main/data/database" TargetMode="External"/><Relationship Id="rId57" Type="http://schemas.openxmlformats.org/officeDocument/2006/relationships/hyperlink" Target="https://anre.ro/despre/rapoarte/" TargetMode="External"/><Relationship Id="rId10" Type="http://schemas.openxmlformats.org/officeDocument/2006/relationships/hyperlink" Target="https://transgaz.ro/ro/clienti/informatii-operationale/capacitati" TargetMode="External"/><Relationship Id="rId31" Type="http://schemas.openxmlformats.org/officeDocument/2006/relationships/hyperlink" Target="https://anre.ro/despre/rapoarte/" TargetMode="External"/><Relationship Id="rId44" Type="http://schemas.openxmlformats.org/officeDocument/2006/relationships/hyperlink" Target="https://www.acer.europa.eu/sites/default/files/documents/Publications/2023_MMR_Energy_Retail_Consumer_Protection.pdf" TargetMode="External"/><Relationship Id="rId52" Type="http://schemas.openxmlformats.org/officeDocument/2006/relationships/hyperlink" Target="https://anre.ro/despre/rapoarte/" TargetMode="External"/><Relationship Id="rId60" Type="http://schemas.openxmlformats.org/officeDocument/2006/relationships/hyperlink" Target="http://energie.gov.ro/wp-content/uploads/2021/07/3.-Plan-Actiuni-Preventive-v10.06.21-final-1.pdf" TargetMode="External"/><Relationship Id="rId65" Type="http://schemas.openxmlformats.org/officeDocument/2006/relationships/hyperlink" Target="https://legislatie.just.ro/Public/DetaliiDocument/139677" TargetMode="External"/><Relationship Id="rId73" Type="http://schemas.openxmlformats.org/officeDocument/2006/relationships/hyperlink" Target="https://legislatie.just.ro/Public/DetaliiDocumentAfis/246430" TargetMode="External"/><Relationship Id="rId78" Type="http://schemas.openxmlformats.org/officeDocument/2006/relationships/hyperlink" Target="https://mfinante.gov.ro/" TargetMode="External"/><Relationship Id="rId81" Type="http://schemas.openxmlformats.org/officeDocument/2006/relationships/hyperlink" Target="https://legislatie.just.ro/Public/DetaliiDocumentAfis/227538" TargetMode="External"/><Relationship Id="rId86" Type="http://schemas.openxmlformats.org/officeDocument/2006/relationships/hyperlink" Target="https://energie.gov.ro/wp-content/uploads/2024/02/Planul-National-Integrat-in-domeniul-Energiei-si-Schimbarilor-Climatice-2021-2030-Proiect-Actualizare-Versiune-21.12.2023-limba-engleza.pdf" TargetMode="External"/><Relationship Id="rId94" Type="http://schemas.openxmlformats.org/officeDocument/2006/relationships/hyperlink" Target="https://regas.consiliulconcurentei.ro/transparenta/index.html" TargetMode="External"/><Relationship Id="rId4" Type="http://schemas.openxmlformats.org/officeDocument/2006/relationships/hyperlink" Target="https://anre.ro/consumatori/gaze-naturale/racordare-la-gaze/" TargetMode="External"/><Relationship Id="rId9" Type="http://schemas.openxmlformats.org/officeDocument/2006/relationships/hyperlink" Target="https://transgaz.ro/en/clients/operational-data/capacities" TargetMode="External"/><Relationship Id="rId13" Type="http://schemas.openxmlformats.org/officeDocument/2006/relationships/hyperlink" Target="https://www.transgaz.ro/en/clients/transparency-information" TargetMode="External"/><Relationship Id="rId18" Type="http://schemas.openxmlformats.org/officeDocument/2006/relationships/hyperlink" Target="https://www.transelectrica.ro/web/tel/functionare-retea" TargetMode="External"/><Relationship Id="rId39" Type="http://schemas.openxmlformats.org/officeDocument/2006/relationships/hyperlink" Target="https://anre.ro/participanti-la-piata-de-energie/persoane-juridice/energie-electrica/" TargetMode="External"/><Relationship Id="rId34" Type="http://schemas.openxmlformats.org/officeDocument/2006/relationships/hyperlink" Target="https://anre.ro/participanti-la-piata-de-energie/persoane-juridice/gaze-naturale/" TargetMode="External"/><Relationship Id="rId50" Type="http://schemas.openxmlformats.org/officeDocument/2006/relationships/hyperlink" Target="https://ec.europa.eu/eurostat/web/main/data/database" TargetMode="External"/><Relationship Id="rId55" Type="http://schemas.openxmlformats.org/officeDocument/2006/relationships/hyperlink" Target="https://anre.ro/despre/rapoarte/" TargetMode="External"/><Relationship Id="rId76" Type="http://schemas.openxmlformats.org/officeDocument/2006/relationships/hyperlink" Target="https://www.juridice.ro/750412/legea-nr-226-2021-privind-stabilirea-masurilor-de-protectie-sociala-pentru-consumatorul-vulnerabil-de-energie.html" TargetMode="External"/><Relationship Id="rId7" Type="http://schemas.openxmlformats.org/officeDocument/2006/relationships/hyperlink" Target="https://arhiva.anre.ro/ro/gaze-naturale/legislatie/reglementari-tehnice/codul-retelei-snt" TargetMode="External"/><Relationship Id="rId71" Type="http://schemas.openxmlformats.org/officeDocument/2006/relationships/hyperlink" Target="https://legislatie.just.ro/Public/DetaliiDocumentAfis/246430" TargetMode="External"/><Relationship Id="rId92" Type="http://schemas.openxmlformats.org/officeDocument/2006/relationships/hyperlink" Target="https://mfinante.gov.ro/transparenta-bugetara" TargetMode="External"/><Relationship Id="rId2" Type="http://schemas.openxmlformats.org/officeDocument/2006/relationships/hyperlink" Target="https://insse.ro/cms/ro/tags/balanta-energetica-si-structura-utilajului-energetic" TargetMode="External"/><Relationship Id="rId29" Type="http://schemas.openxmlformats.org/officeDocument/2006/relationships/hyperlink" Target="https://transparency.entsoe.eu/balancing/r2/crossBorderBalancing/show" TargetMode="External"/><Relationship Id="rId24" Type="http://schemas.openxmlformats.org/officeDocument/2006/relationships/hyperlink" Target="https://www.transelectrica.ro/web/tel/functionare-retea" TargetMode="External"/><Relationship Id="rId40" Type="http://schemas.openxmlformats.org/officeDocument/2006/relationships/hyperlink" Target="https://www.transelectrica.ro/web/tel/alocare-capacitati" TargetMode="External"/><Relationship Id="rId45" Type="http://schemas.openxmlformats.org/officeDocument/2006/relationships/hyperlink" Target="https://www.anre.ro/ro/despre-anre/rapoarte-anuale" TargetMode="External"/><Relationship Id="rId66" Type="http://schemas.openxmlformats.org/officeDocument/2006/relationships/hyperlink" Target="https://anre.ro/wp-content/uploads/2023/05/RAPORT_implem_SMI_cf_CISMI_2019-2028_rezultate_la_31_12_2022.pdf" TargetMode="External"/><Relationship Id="rId87" Type="http://schemas.openxmlformats.org/officeDocument/2006/relationships/hyperlink" Target="https://mmediu.ro/app/webroot/uploads/files/Long%20Term%20Strategy%20of%20Romania.pdf" TargetMode="External"/><Relationship Id="rId61" Type="http://schemas.openxmlformats.org/officeDocument/2006/relationships/hyperlink" Target="https://energy.ec.europa.eu/document/download/c411ec51-53bf-4bcf-8ead-5208fe8a8bc8_en?filename=RO_%20RPP%20electricity_final%20draft.pdf" TargetMode="External"/><Relationship Id="rId82" Type="http://schemas.openxmlformats.org/officeDocument/2006/relationships/hyperlink" Target="https://www.mdlpa.ro/pages/inventarulcladirilor" TargetMode="External"/><Relationship Id="rId19" Type="http://schemas.openxmlformats.org/officeDocument/2006/relationships/hyperlink" Target="https://www.transelectrica.ro/web/tel/functionare-retea" TargetMode="External"/><Relationship Id="rId14" Type="http://schemas.openxmlformats.org/officeDocument/2006/relationships/hyperlink" Target="https://www.transgaz.ro/en/clients/transparency-information" TargetMode="External"/><Relationship Id="rId30" Type="http://schemas.openxmlformats.org/officeDocument/2006/relationships/hyperlink" Target="https://www.transgaz.ro/sites/default/files/Downloads/Planul%20de%20Dezvoltare%20al%20Sistemului%20National%20de%20Transport%20Gaze%20Naturale%20pentru%20perioada%202022-2031-%20revizuit%202023.pdf" TargetMode="External"/><Relationship Id="rId35" Type="http://schemas.openxmlformats.org/officeDocument/2006/relationships/hyperlink" Target="https://anre.ro/participanti-la-piata-de-energie/persoane-juridice/energie-electrica/" TargetMode="External"/><Relationship Id="rId56" Type="http://schemas.openxmlformats.org/officeDocument/2006/relationships/hyperlink" Target="https://anre.ro/despre/rapoarte/" TargetMode="External"/><Relationship Id="rId77" Type="http://schemas.openxmlformats.org/officeDocument/2006/relationships/hyperlink" Target="https://eficient-energetic.ro/"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transparency.entsoe.eu/transmission-domain/ntcDay/show" TargetMode="External"/><Relationship Id="rId21" Type="http://schemas.openxmlformats.org/officeDocument/2006/relationships/hyperlink" Target="https://transparency.entsoe.eu/load-domain/r2/totalLoadR2/show" TargetMode="External"/><Relationship Id="rId42" Type="http://schemas.openxmlformats.org/officeDocument/2006/relationships/hyperlink" Target="https://www.nerc.gov.ua/storage/app/sites/1/Docs/Byuleten_do_richnogo_zvitu/byuleten_do_richnogo_zvitu_nkrekp-2021.pdf" TargetMode="External"/><Relationship Id="rId47" Type="http://schemas.openxmlformats.org/officeDocument/2006/relationships/hyperlink" Target="https://ukrstat.gov.ua/operativ/operativ2018/energ/ser_cin_el_energ/ser_cin_el_energ_u/arh_sc_elen2018_u.htm" TargetMode="External"/><Relationship Id="rId63" Type="http://schemas.openxmlformats.org/officeDocument/2006/relationships/hyperlink" Target="https://www.nerc.gov.ua/storage/app/sites/1/Docs/Byuleten_do_richnogo_zvitu/byuleten_do_richnogo_zvitu_nkrekp-2021.pdf" TargetMode="External"/><Relationship Id="rId68" Type="http://schemas.openxmlformats.org/officeDocument/2006/relationships/hyperlink" Target="https://www.nerc.gov.ua/data/filearch/Catalog3/Richnyi_zvit_NKREKP_2020.pdf" TargetMode="External"/><Relationship Id="rId84" Type="http://schemas.openxmlformats.org/officeDocument/2006/relationships/hyperlink" Target="https://unfccc.int/ghg-inventories-annex-i-parties/2023" TargetMode="External"/><Relationship Id="rId89" Type="http://schemas.openxmlformats.org/officeDocument/2006/relationships/hyperlink" Target="https://amcu.gov.ua/pro-nas/zvitnist/richni-zviti-pro-nadannya-derzhavnoyi-dopomogi" TargetMode="External"/><Relationship Id="rId16" Type="http://schemas.openxmlformats.org/officeDocument/2006/relationships/hyperlink" Target="https://ua.energy/peredacha-i-dyspetcheryzatsiya/pryyednyannya/" TargetMode="External"/><Relationship Id="rId11" Type="http://schemas.openxmlformats.org/officeDocument/2006/relationships/hyperlink" Target="https://tsoua.com/kliyentam/zamovlennya-poslug/bronyuvannya-potuzhnostei/rezultaty-aukczioniv/" TargetMode="External"/><Relationship Id="rId32" Type="http://schemas.openxmlformats.org/officeDocument/2006/relationships/hyperlink" Target="https://tsoua.com/prozorist/programa-vidpovidnosti/" TargetMode="External"/><Relationship Id="rId37" Type="http://schemas.openxmlformats.org/officeDocument/2006/relationships/hyperlink" Target="https://ua.energy/uchasnikam_rinku/rezultaty-balansuyuchogo-rynku-2/" TargetMode="External"/><Relationship Id="rId53" Type="http://schemas.openxmlformats.org/officeDocument/2006/relationships/hyperlink" Target="https://www.oree.com.ua/index.php/pricectr" TargetMode="External"/><Relationship Id="rId58" Type="http://schemas.openxmlformats.org/officeDocument/2006/relationships/hyperlink" Target="https://ua.energy/vstanovlena-potuzhnist-energosystemy-ukrayiny/" TargetMode="External"/><Relationship Id="rId74" Type="http://schemas.openxmlformats.org/officeDocument/2006/relationships/hyperlink" Target="https://energodim.org/" TargetMode="External"/><Relationship Id="rId79" Type="http://schemas.openxmlformats.org/officeDocument/2006/relationships/hyperlink" Target="https://unfccc.int/documents/181275" TargetMode="External"/><Relationship Id="rId5" Type="http://schemas.openxmlformats.org/officeDocument/2006/relationships/hyperlink" Target="https://www.nerc.gov.ua/sferi-diyalnosti/prirodnij-gaz/priyednannya-do-merezh/priyednannya-do-gazorozpodilnoyi-sistemi" TargetMode="External"/><Relationship Id="rId14" Type="http://schemas.openxmlformats.org/officeDocument/2006/relationships/hyperlink" Target="https://tsoua.com/prozorist/balansuuchi-dii/" TargetMode="External"/><Relationship Id="rId22" Type="http://schemas.openxmlformats.org/officeDocument/2006/relationships/hyperlink" Target="https://ua.energy/uchasnikam_rinku/vidpovidno-do-polozhen-zakonu-ukrayiny-pro-rynok-elektrychnoyi-energiyi/" TargetMode="External"/><Relationship Id="rId27" Type="http://schemas.openxmlformats.org/officeDocument/2006/relationships/hyperlink" Target="https://transparency.entsoe.eu/congestion-management/r2/countertrading/show" TargetMode="External"/><Relationship Id="rId30" Type="http://schemas.openxmlformats.org/officeDocument/2006/relationships/hyperlink" Target="https://data.gov.ua/dataset/31199018-e15e-4e87-bf5e-2a4293151f5c/resource/6e1a3146-c0f3-414f-85e6-0f6b04101abb" TargetMode="External"/><Relationship Id="rId35" Type="http://schemas.openxmlformats.org/officeDocument/2006/relationships/hyperlink" Target="https://www.nerc.gov.ua/sferi-diyalnosti/prirodnij-gaz/tarifi-dlya-pidpriyemstv-naftogazovoyi-sferi" TargetMode="External"/><Relationship Id="rId43" Type="http://schemas.openxmlformats.org/officeDocument/2006/relationships/hyperlink" Target="https://www.nerc.gov.ua/?id=61765" TargetMode="External"/><Relationship Id="rId48" Type="http://schemas.openxmlformats.org/officeDocument/2006/relationships/hyperlink" Target="https://zakon.rada.gov.ua/laws/show/222-2022-%D0%BF" TargetMode="External"/><Relationship Id="rId56" Type="http://schemas.openxmlformats.org/officeDocument/2006/relationships/hyperlink" Target="https://www.nerc.gov.ua/dlya-gromadskosti/byuleten-do-richnogo-zvitu-nkrekp" TargetMode="External"/><Relationship Id="rId64" Type="http://schemas.openxmlformats.org/officeDocument/2006/relationships/hyperlink" Target="https://www.nerc.gov.ua/?id=61765" TargetMode="External"/><Relationship Id="rId69" Type="http://schemas.openxmlformats.org/officeDocument/2006/relationships/hyperlink" Target="https://www.msp.gov.ua/projects/838/" TargetMode="External"/><Relationship Id="rId77" Type="http://schemas.openxmlformats.org/officeDocument/2006/relationships/hyperlink" Target="https://www.me.gov.ua/Documents/List?lang=uk-UA&amp;id=938d9df1-5e8d-48cc-a007-be5bc60123b8&amp;tag=TSiliStalogoRozvitku" TargetMode="External"/><Relationship Id="rId8" Type="http://schemas.openxmlformats.org/officeDocument/2006/relationships/hyperlink" Target="https://tsoua.com/kliyentam/yak-staty-kliyentom/dogovir/" TargetMode="External"/><Relationship Id="rId51" Type="http://schemas.openxmlformats.org/officeDocument/2006/relationships/hyperlink" Target="https://www.oree.com.ua/index.php/pricectr" TargetMode="External"/><Relationship Id="rId72" Type="http://schemas.openxmlformats.org/officeDocument/2006/relationships/hyperlink" Target="http://www.nerc.gov.ua/?news=8746" TargetMode="External"/><Relationship Id="rId80" Type="http://schemas.openxmlformats.org/officeDocument/2006/relationships/hyperlink" Target="https://zakon.rada.gov.ua/laws/show/796-2017-%D1%80" TargetMode="External"/><Relationship Id="rId85" Type="http://schemas.openxmlformats.org/officeDocument/2006/relationships/hyperlink" Target="http://mpe.kmu.gov.ua/minugol/control/publish/article?art_id=245288699" TargetMode="External"/><Relationship Id="rId3" Type="http://schemas.openxmlformats.org/officeDocument/2006/relationships/hyperlink" Target="http://www.ukrstat.gov.ua/operativ/operativ2021/energ/zmp/arh_zmp2021_u.htm" TargetMode="External"/><Relationship Id="rId12" Type="http://schemas.openxmlformats.org/officeDocument/2006/relationships/hyperlink" Target="https://utg.ua/utg/business-info/analitychni-paneli.html" TargetMode="External"/><Relationship Id="rId17" Type="http://schemas.openxmlformats.org/officeDocument/2006/relationships/hyperlink" Target="https://www.nerc.gov.ua/acts/pro-zatverdzhennya-poryadku-timchasovogo-priyednannya-elektroustanovok-do-sistemi-rozpodilu-u-period-diyi-v-ukrayini-voyennogo-stanu" TargetMode="External"/><Relationship Id="rId25" Type="http://schemas.openxmlformats.org/officeDocument/2006/relationships/hyperlink" Target="https://ua.energy/uchasnikam_rinku/vidpovidno-do-polozhen-zakonu-ukrayiny-pro-rynok-elektrychnoyi-energiyi/" TargetMode="External"/><Relationship Id="rId33" Type="http://schemas.openxmlformats.org/officeDocument/2006/relationships/hyperlink" Target="https://ua.energy/pro_kompaniyu/compliance/programa-vidpovidnosti/" TargetMode="External"/><Relationship Id="rId38" Type="http://schemas.openxmlformats.org/officeDocument/2006/relationships/hyperlink" Target="https://www.nerc.gov.ua/dobrochesnist-ta-prozorist-remit/reyestr-uchasnikiv-optovogo-energetichnogo-rinku" TargetMode="External"/><Relationship Id="rId46" Type="http://schemas.openxmlformats.org/officeDocument/2006/relationships/hyperlink" Target="http://www.ukrstat.gov.ua/operativ/operativ2018/energ/ser_cin_gas/ser_cin_gas_u/arh_sc_gaz2018_u.htm" TargetMode="External"/><Relationship Id="rId59" Type="http://schemas.openxmlformats.org/officeDocument/2006/relationships/hyperlink" Target="https://zakon.rada.gov.ua/laws/show/z1458-15" TargetMode="External"/><Relationship Id="rId67" Type="http://schemas.openxmlformats.org/officeDocument/2006/relationships/hyperlink" Target="https://zakon.rada.gov.ua/laws/show/v1156874-17" TargetMode="External"/><Relationship Id="rId20" Type="http://schemas.openxmlformats.org/officeDocument/2006/relationships/hyperlink" Target="https://ua.energy/vidpovidno-do-pravyl-rynku/" TargetMode="External"/><Relationship Id="rId41" Type="http://schemas.openxmlformats.org/officeDocument/2006/relationships/hyperlink" Target="https://www.nerc.gov.ua/storage/app/sites/1/Docs/Byuleten_do_richnogo_zvitu/byuleten_do_richnogo_zvitu_nkrekp-2021.pdf" TargetMode="External"/><Relationship Id="rId54" Type="http://schemas.openxmlformats.org/officeDocument/2006/relationships/hyperlink" Target="http://www.nerc.gov.ua/?id=39296" TargetMode="External"/><Relationship Id="rId62" Type="http://schemas.openxmlformats.org/officeDocument/2006/relationships/hyperlink" Target="https://www.nerc.gov.ua/sferi-diyalnosti/prirodnij-gaz/pobutovi-spozhivachi/informaciya-shchodo-osnashchennya-lichilnikami-prirodnogo-gazu-naselennya" TargetMode="External"/><Relationship Id="rId70" Type="http://schemas.openxmlformats.org/officeDocument/2006/relationships/hyperlink" Target="https://zakon.rada.gov.ua/laws/show/848-95-%D0%BF" TargetMode="External"/><Relationship Id="rId75" Type="http://schemas.openxmlformats.org/officeDocument/2006/relationships/hyperlink" Target="https://saee.gov.ua/uk/business/energetichny-audit-ta-manadzhment" TargetMode="External"/><Relationship Id="rId83" Type="http://schemas.openxmlformats.org/officeDocument/2006/relationships/hyperlink" Target="https://data.gov.ua/dataset/29a50adc-24e9-4a90-8b00-951736a7fa46" TargetMode="External"/><Relationship Id="rId88" Type="http://schemas.openxmlformats.org/officeDocument/2006/relationships/hyperlink" Target="http://pdd.amc.gov.ua/portal/registry/registryofdecision/list" TargetMode="External"/><Relationship Id="rId1" Type="http://schemas.openxmlformats.org/officeDocument/2006/relationships/hyperlink" Target="https://ukrstat.gov.ua/operativ/operativ2021/energ/drpeb/EBTS_2021_ua.xls" TargetMode="External"/><Relationship Id="rId6" Type="http://schemas.openxmlformats.org/officeDocument/2006/relationships/hyperlink" Target="https://tsoua.com/kliyentam/yak-staty-kliyentom/dogovir/" TargetMode="External"/><Relationship Id="rId15" Type="http://schemas.openxmlformats.org/officeDocument/2006/relationships/hyperlink" Target="https://tsoua.com/gts-infrastruktura/grafik-remontnyh-robit/" TargetMode="External"/><Relationship Id="rId23" Type="http://schemas.openxmlformats.org/officeDocument/2006/relationships/hyperlink" Target="https://transparency.entsoe.eu/load-domain/r2/totalLoadR2/show" TargetMode="External"/><Relationship Id="rId28" Type="http://schemas.openxmlformats.org/officeDocument/2006/relationships/hyperlink" Target="https://transparency.entsoe.eu/generation/r2/dayAheadAggregatedGeneration/show" TargetMode="External"/><Relationship Id="rId36" Type="http://schemas.openxmlformats.org/officeDocument/2006/relationships/hyperlink" Target="http://www.nerc.gov.ua/acts/pro-zatverdzhennya-metodiki-viznachennya-maksimalnoyi-granichnoyi-plati-za-poslugi-z-rozpodilu-malimi-sistemami-rozpodilu-ta-zmin-do-deyakih-postanov-nkrekp" TargetMode="External"/><Relationship Id="rId49" Type="http://schemas.openxmlformats.org/officeDocument/2006/relationships/hyperlink" Target="https://zakon.rada.gov.ua/laws/show/483-2019-%D0%BF" TargetMode="External"/><Relationship Id="rId57" Type="http://schemas.openxmlformats.org/officeDocument/2006/relationships/hyperlink" Target="http://utg.ua/utg/business-info/live.html" TargetMode="External"/><Relationship Id="rId10" Type="http://schemas.openxmlformats.org/officeDocument/2006/relationships/hyperlink" Target="https://tsoua.com/kliyentam/zamovlennya-poslug/rozpodil-potuzhnosti-na-vnutrishnih-tochkah/" TargetMode="External"/><Relationship Id="rId31" Type="http://schemas.openxmlformats.org/officeDocument/2006/relationships/hyperlink" Target="https://ua.energy/uchasnikam_rinku/rezultaty-balansuyuchogo-rynku-2/" TargetMode="External"/><Relationship Id="rId44" Type="http://schemas.openxmlformats.org/officeDocument/2006/relationships/hyperlink" Target="https://www.nerc.gov.ua/?id=61765" TargetMode="External"/><Relationship Id="rId52" Type="http://schemas.openxmlformats.org/officeDocument/2006/relationships/hyperlink" Target="https://zakon.rada.gov.ua/rada/show/v0615874-19/sp:max50:nav7:font2" TargetMode="External"/><Relationship Id="rId60" Type="http://schemas.openxmlformats.org/officeDocument/2006/relationships/hyperlink" Target="https://www.mev.gov.ua/rubrika/zvity-4" TargetMode="External"/><Relationship Id="rId65" Type="http://schemas.openxmlformats.org/officeDocument/2006/relationships/hyperlink" Target="https://fliphtml5.com/swbx/gxak" TargetMode="External"/><Relationship Id="rId73" Type="http://schemas.openxmlformats.org/officeDocument/2006/relationships/hyperlink" Target="https://www.msp.gov.ua/timeline/subsidii.html" TargetMode="External"/><Relationship Id="rId78" Type="http://schemas.openxmlformats.org/officeDocument/2006/relationships/hyperlink" Target="https://saee.gov.ua/uk/content/energoservis_1" TargetMode="External"/><Relationship Id="rId81" Type="http://schemas.openxmlformats.org/officeDocument/2006/relationships/hyperlink" Target="https://www.lowcarbonukraine.com/en/lcu-submitted-draft-for-integrated-national-energy-and-climate-plan-necp/" TargetMode="External"/><Relationship Id="rId86" Type="http://schemas.openxmlformats.org/officeDocument/2006/relationships/hyperlink" Target="http://www.saee.gov.ua/sites/default/files/2016-2017.pdf" TargetMode="External"/><Relationship Id="rId4" Type="http://schemas.openxmlformats.org/officeDocument/2006/relationships/hyperlink" Target="https://www.nerc.gov.ua/sferi-diyalnosti/prirodnij-gaz/priyednannya-do-merezh/priyednannya-do-gazorozpodilnoyi-sistemi" TargetMode="External"/><Relationship Id="rId9" Type="http://schemas.openxmlformats.org/officeDocument/2006/relationships/hyperlink" Target="https://tsoua.com/kliyentam/zamovlennya-poslug/rozpodil-potuzhnosti-na-vnutrishnih-tochkah/" TargetMode="External"/><Relationship Id="rId13" Type="http://schemas.openxmlformats.org/officeDocument/2006/relationships/hyperlink" Target="https://tsoua.com/kliyentam/zamovlennya-poslug/nejtralnist-balansuvannya/" TargetMode="External"/><Relationship Id="rId18" Type="http://schemas.openxmlformats.org/officeDocument/2006/relationships/hyperlink" Target="https://ua.energy/uchasnikam_rinku/normatyvno-pravova-baza-funktsionuvannya-novoyi-modeli-rynku-elektroenergiyi-ukrayiny/" TargetMode="External"/><Relationship Id="rId39" Type="http://schemas.openxmlformats.org/officeDocument/2006/relationships/hyperlink" Target="https://www.nerc.gov.ua/dobrochesnist-ta-prozorist-remit/reyestr-uchasnikiv-optovogo-energetichnogo-rinku" TargetMode="External"/><Relationship Id="rId34" Type="http://schemas.openxmlformats.org/officeDocument/2006/relationships/hyperlink" Target="https://tsoua.com/prozorist/vykonannya-planu-rozvytku-gts/" TargetMode="External"/><Relationship Id="rId50" Type="http://schemas.openxmlformats.org/officeDocument/2006/relationships/hyperlink" Target="https://www.ueex.com.ua/exchange-quotations/natural-gas/medium-and-long-term-market/" TargetMode="External"/><Relationship Id="rId55" Type="http://schemas.openxmlformats.org/officeDocument/2006/relationships/hyperlink" Target="https://www.nerc.gov.ua/dlya-gromadskosti/byuleten-do-richnogo-zvitu-nkrekp" TargetMode="External"/><Relationship Id="rId76" Type="http://schemas.openxmlformats.org/officeDocument/2006/relationships/hyperlink" Target="http://mpe.kmu.gov.ua/minugol/control/uk/publish/article?art_id=245584015&amp;cat_id=245239555" TargetMode="External"/><Relationship Id="rId7" Type="http://schemas.openxmlformats.org/officeDocument/2006/relationships/hyperlink" Target="https://tsoua.com/kliyentam/yak-staty-kliyentom/dogovir/" TargetMode="External"/><Relationship Id="rId71" Type="http://schemas.openxmlformats.org/officeDocument/2006/relationships/hyperlink" Target="https://www.nerc.gov.ua/?news=8746" TargetMode="External"/><Relationship Id="rId2" Type="http://schemas.openxmlformats.org/officeDocument/2006/relationships/hyperlink" Target="http://www.ukrstat.gov.ua/operativ/operativ2021/energ/zmp/arh_zmp2021_u.htm" TargetMode="External"/><Relationship Id="rId29" Type="http://schemas.openxmlformats.org/officeDocument/2006/relationships/hyperlink" Target="https://ua.energy/uchasnikam_rinku/vidpovidno-do-polozhen-zakonu-ukrayiny-pro-rynok-elektrychnoyi-energiyi/" TargetMode="External"/><Relationship Id="rId24" Type="http://schemas.openxmlformats.org/officeDocument/2006/relationships/hyperlink" Target="https://ua.energy/uchasnikam_rinku/vidpovidno-do-polozhen-zakonu-ukrayiny-pro-rynok-elektrychnoyi-energiyi/" TargetMode="External"/><Relationship Id="rId40" Type="http://schemas.openxmlformats.org/officeDocument/2006/relationships/hyperlink" Target="https://zakon.rada.gov.ua/laws/show/1175-2019-%D0%BF/conv" TargetMode="External"/><Relationship Id="rId45" Type="http://schemas.openxmlformats.org/officeDocument/2006/relationships/hyperlink" Target="https://ec.europa.eu/eurostat/databrowser/view/nrg_pc_202_c/default/table?lang=en" TargetMode="External"/><Relationship Id="rId66" Type="http://schemas.openxmlformats.org/officeDocument/2006/relationships/hyperlink" Target="https://www.nerc.gov.ua/storage/app/sites/1/Docs/Sfery_ElektroEnergiia/Monitoring_elekrto/Zvit_pokaznyky_yakosti-poslug_1kv_2022.pdf" TargetMode="External"/><Relationship Id="rId87" Type="http://schemas.openxmlformats.org/officeDocument/2006/relationships/hyperlink" Target="http://pdd.amc.gov.ua/portal/registry/registryofstateaid/list" TargetMode="External"/><Relationship Id="rId61" Type="http://schemas.openxmlformats.org/officeDocument/2006/relationships/hyperlink" Target="https://www.mev.gov.ua/rubrika/zvity-4" TargetMode="External"/><Relationship Id="rId82" Type="http://schemas.openxmlformats.org/officeDocument/2006/relationships/hyperlink" Target="https://unfccc.int/process-and-meetings" TargetMode="External"/><Relationship Id="rId19" Type="http://schemas.openxmlformats.org/officeDocument/2006/relationships/hyperlink" Target="https://ua.energy/uchasnikam_rinku/normatyvno-pravova-baza-funktsionuvannya-novoyi-modeli-rynku-elektroenergiyi-ukrayiny/"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legis.md/cautare/getResults?doc_id=110798&amp;lang=ro" TargetMode="External"/><Relationship Id="rId21" Type="http://schemas.openxmlformats.org/officeDocument/2006/relationships/hyperlink" Target="https://www.moldelectrica.md/ro/electricity/annual_forecast" TargetMode="External"/><Relationship Id="rId42" Type="http://schemas.openxmlformats.org/officeDocument/2006/relationships/hyperlink" Target="http://anre.md/rapoarte-de-monitorizare-3-272" TargetMode="External"/><Relationship Id="rId47" Type="http://schemas.openxmlformats.org/officeDocument/2006/relationships/hyperlink" Target="https://www.legis.md/cautare/getResults?doc_id=120184&amp;lang=ro" TargetMode="External"/><Relationship Id="rId63" Type="http://schemas.openxmlformats.org/officeDocument/2006/relationships/hyperlink" Target="http://www.clima.md/?l=en" TargetMode="External"/><Relationship Id="rId68" Type="http://schemas.openxmlformats.org/officeDocument/2006/relationships/hyperlink" Target="https://www.competition.md/decizii.php?l=ro&amp;idc=64&amp;t=/Transparenta/Decizii" TargetMode="External"/><Relationship Id="rId7" Type="http://schemas.openxmlformats.org/officeDocument/2006/relationships/hyperlink" Target="https://www.legis.md/cautare/getResults?doc_id=120009&amp;lang=ro" TargetMode="External"/><Relationship Id="rId71" Type="http://schemas.openxmlformats.org/officeDocument/2006/relationships/comments" Target="../comments5.xml"/><Relationship Id="rId2" Type="http://schemas.openxmlformats.org/officeDocument/2006/relationships/hyperlink" Target="https://statistica.gov.md/public/files/publicatii_electronice/balanta_energetica/Balanta_energetica_2020_ro.pdf" TargetMode="External"/><Relationship Id="rId16" Type="http://schemas.openxmlformats.org/officeDocument/2006/relationships/hyperlink" Target="https://www.legis.md/cautare/getResults?doc_id=120014&amp;lang=ro" TargetMode="External"/><Relationship Id="rId29" Type="http://schemas.openxmlformats.org/officeDocument/2006/relationships/hyperlink" Target="http://www.premierenergydistribution.md/sites/default/files/inline-files/servicii-auxiliare/lista_serviciilor_auxiliare.pdf%20/" TargetMode="External"/><Relationship Id="rId11" Type="http://schemas.openxmlformats.org/officeDocument/2006/relationships/hyperlink" Target="https://www.moldovatransgaz.md/ro/clients/quality" TargetMode="External"/><Relationship Id="rId24" Type="http://schemas.openxmlformats.org/officeDocument/2006/relationships/hyperlink" Target="https://moldovatransgaz.md/storage/app/media/Negru/plan-de-dezvoltare-2020-2029-10-let-rom-181219anexa1.pdf" TargetMode="External"/><Relationship Id="rId32" Type="http://schemas.openxmlformats.org/officeDocument/2006/relationships/hyperlink" Target="https://www.legis.md/cautare/getResults?doc_id=7828&amp;lang=ro" TargetMode="External"/><Relationship Id="rId37" Type="http://schemas.openxmlformats.org/officeDocument/2006/relationships/hyperlink" Target="http://anre.md/raport-de-activitate-3-10%20/" TargetMode="External"/><Relationship Id="rId40" Type="http://schemas.openxmlformats.org/officeDocument/2006/relationships/hyperlink" Target="https://www.anre.md/rapoarte-de-monitorizare-3-272" TargetMode="External"/><Relationship Id="rId45" Type="http://schemas.openxmlformats.org/officeDocument/2006/relationships/hyperlink" Target="https://www.legis.md/cautare/getResults?doc_id=113991&amp;lang=ro" TargetMode="External"/><Relationship Id="rId53" Type="http://schemas.openxmlformats.org/officeDocument/2006/relationships/hyperlink" Target="http://anre.md/acte-administrative-cu-caracter-normativ-3-243" TargetMode="External"/><Relationship Id="rId58" Type="http://schemas.openxmlformats.org/officeDocument/2006/relationships/hyperlink" Target="https://www.legis.md/cautare/getResults?doc_id=119890&amp;lang=ro" TargetMode="External"/><Relationship Id="rId66" Type="http://schemas.openxmlformats.org/officeDocument/2006/relationships/hyperlink" Target="https://www.ccrm.md/ro/decisions" TargetMode="External"/><Relationship Id="rId5" Type="http://schemas.openxmlformats.org/officeDocument/2006/relationships/hyperlink" Target="https://www.legis.md/cautare/getResults?doc_id=114525&amp;lang=ro" TargetMode="External"/><Relationship Id="rId61" Type="http://schemas.openxmlformats.org/officeDocument/2006/relationships/hyperlink" Target="https://www.energy-community.org/implementation/IR2021.html" TargetMode="External"/><Relationship Id="rId19" Type="http://schemas.openxmlformats.org/officeDocument/2006/relationships/hyperlink" Target="https://www.moldelectrica.md/ro/electricity/annual_forecast" TargetMode="External"/><Relationship Id="rId14" Type="http://schemas.openxmlformats.org/officeDocument/2006/relationships/hyperlink" Target="https://www.legis.md/cautare/getResults?doc_id=120014&amp;lang=ro" TargetMode="External"/><Relationship Id="rId22" Type="http://schemas.openxmlformats.org/officeDocument/2006/relationships/hyperlink" Target="https://www.moldelectrica.md/ro/activity/system_state" TargetMode="External"/><Relationship Id="rId27" Type="http://schemas.openxmlformats.org/officeDocument/2006/relationships/hyperlink" Target="https://www.anre.md/tarifele-reglementate-pentru-serviciile-auxiliare-gaze-naturale-3-365" TargetMode="External"/><Relationship Id="rId30" Type="http://schemas.openxmlformats.org/officeDocument/2006/relationships/hyperlink" Target="https://www.anre.md/registrul-de-licentiere-3-261" TargetMode="External"/><Relationship Id="rId35" Type="http://schemas.openxmlformats.org/officeDocument/2006/relationships/hyperlink" Target="http://anre.md/rapoarte-de-monitorizare-3-272" TargetMode="External"/><Relationship Id="rId43" Type="http://schemas.openxmlformats.org/officeDocument/2006/relationships/hyperlink" Target="http://anre.md/rapoarte-de-monitorizare-3-73" TargetMode="External"/><Relationship Id="rId48" Type="http://schemas.openxmlformats.org/officeDocument/2006/relationships/hyperlink" Target="https://www.legis.md/cautare/getResults?doc_id=120184&amp;lang=ro" TargetMode="External"/><Relationship Id="rId56" Type="http://schemas.openxmlformats.org/officeDocument/2006/relationships/hyperlink" Target="https://aee.md/index.php/ro/page/publica-ii" TargetMode="External"/><Relationship Id="rId64" Type="http://schemas.openxmlformats.org/officeDocument/2006/relationships/hyperlink" Target="https://www.legis.md/cautare/getResults?doc_id=103148&amp;lang=ro" TargetMode="External"/><Relationship Id="rId69" Type="http://schemas.openxmlformats.org/officeDocument/2006/relationships/hyperlink" Target="https://competition.md/public/files/Raport-privind-ajutoarele-de-stat-acordate-in-Republica-Moldova-pentru-anul-2019758fc.pdf" TargetMode="External"/><Relationship Id="rId8" Type="http://schemas.openxmlformats.org/officeDocument/2006/relationships/hyperlink" Target="https://www.legis.md/cautare/getResults?doc_id=120010&amp;lang=ro" TargetMode="External"/><Relationship Id="rId51" Type="http://schemas.openxmlformats.org/officeDocument/2006/relationships/hyperlink" Target="https://www.legis.md/cautare/getResults?doc_id=114958&amp;lang=ro" TargetMode="External"/><Relationship Id="rId3" Type="http://schemas.openxmlformats.org/officeDocument/2006/relationships/hyperlink" Target="http://statbank.statistica.md/PxWeb/pxweb/ro/40%20Statistica%20economica/40%20Statistica%20economica__15%20ENE__serii%20lunare/ENE010400.px/?rxid=9a62a0d7-86c4-45da-b7e4-fecc26003802%22%20class%3D%22link_mail" TargetMode="External"/><Relationship Id="rId12" Type="http://schemas.openxmlformats.org/officeDocument/2006/relationships/hyperlink" Target="http://anre.md/acte-administrative-cu-caracter-normativ-3-243" TargetMode="External"/><Relationship Id="rId17" Type="http://schemas.openxmlformats.org/officeDocument/2006/relationships/hyperlink" Target="https://www.moldelectrica.md/ro/activity/operative_info" TargetMode="External"/><Relationship Id="rId25" Type="http://schemas.openxmlformats.org/officeDocument/2006/relationships/hyperlink" Target="http://anre.md/transportul-energiei-electrice-3-308" TargetMode="External"/><Relationship Id="rId33" Type="http://schemas.openxmlformats.org/officeDocument/2006/relationships/hyperlink" Target="https://www.anre.md/raport-de-activitate-3-10" TargetMode="External"/><Relationship Id="rId38" Type="http://schemas.openxmlformats.org/officeDocument/2006/relationships/hyperlink" Target="https://www.legis.md/cautare/getResults?doc_id=128203&amp;lang=ro" TargetMode="External"/><Relationship Id="rId46" Type="http://schemas.openxmlformats.org/officeDocument/2006/relationships/hyperlink" Target="https://www.legis.md/cautare/getResults?doc_id=113272&amp;lang=ro" TargetMode="External"/><Relationship Id="rId59" Type="http://schemas.openxmlformats.org/officeDocument/2006/relationships/hyperlink" Target="https://aee.gov.md/storage/Rapoarte/Raport%20AEE%202020.pdf" TargetMode="External"/><Relationship Id="rId67" Type="http://schemas.openxmlformats.org/officeDocument/2006/relationships/hyperlink" Target="https://inventar.competition.md/ro/beneficiaries" TargetMode="External"/><Relationship Id="rId20" Type="http://schemas.openxmlformats.org/officeDocument/2006/relationships/hyperlink" Target="https://transparency.entsoe.eu/outage-domain/r2/unavailabilityInTransmissionGrid/show" TargetMode="External"/><Relationship Id="rId41" Type="http://schemas.openxmlformats.org/officeDocument/2006/relationships/hyperlink" Target="http://anre.md/rapoarte-de-monitorizare-3-73" TargetMode="External"/><Relationship Id="rId54" Type="http://schemas.openxmlformats.org/officeDocument/2006/relationships/hyperlink" Target="https://www.chisinau.md/libview.php?l=ro&amp;idc=403&amp;id=27559&amp;t=/Presa/Comunicate-de-presa/Receptionarea-actelor-pentru-acordarea-compensatiilor-la-plata-serviciilor-comunale-persoanelor-defavorizate-din-municipiul-Chiinau-in-sezonul-rece-2019-2020" TargetMode="External"/><Relationship Id="rId62" Type="http://schemas.openxmlformats.org/officeDocument/2006/relationships/hyperlink" Target="https://www.energy-community.org/implementation/IR2021.html" TargetMode="External"/><Relationship Id="rId70" Type="http://schemas.openxmlformats.org/officeDocument/2006/relationships/vmlDrawing" Target="../drawings/vmlDrawing5.vml"/><Relationship Id="rId1" Type="http://schemas.openxmlformats.org/officeDocument/2006/relationships/hyperlink" Target="https://statistica.gov.md/public/files/publicatii_electronice/balanta_energetica/Balanta_energetica_2020_ro.pdf" TargetMode="External"/><Relationship Id="rId6" Type="http://schemas.openxmlformats.org/officeDocument/2006/relationships/hyperlink" Target="https://www.legis.md/cautare/getResults?doc_id=114525&amp;lang=ro" TargetMode="External"/><Relationship Id="rId15" Type="http://schemas.openxmlformats.org/officeDocument/2006/relationships/hyperlink" Target="https://www.legis.md/cautare/getResults?doc_id=123381&amp;lang=ro;" TargetMode="External"/><Relationship Id="rId23" Type="http://schemas.openxmlformats.org/officeDocument/2006/relationships/hyperlink" Target="https://www.moldovatransgaz.md/ro/transparency/program" TargetMode="External"/><Relationship Id="rId28" Type="http://schemas.openxmlformats.org/officeDocument/2006/relationships/hyperlink" Target="https://www.legis.md/cautare/getResults?doc_id=110796&amp;lang=ro" TargetMode="External"/><Relationship Id="rId36" Type="http://schemas.openxmlformats.org/officeDocument/2006/relationships/hyperlink" Target="http://anre.md/raport-de-activitate-3-10%20/" TargetMode="External"/><Relationship Id="rId49" Type="http://schemas.openxmlformats.org/officeDocument/2006/relationships/hyperlink" Target="https://www.legis.md/cautare/getResults?doc_id=120184&amp;lang=ro" TargetMode="External"/><Relationship Id="rId57" Type="http://schemas.openxmlformats.org/officeDocument/2006/relationships/hyperlink" Target="https://mei.gov.md/sites/default/files/raport_anual_de_activitate_al_ministerului_economiei_si_infrastructurii_pentru_anul_2019_.pdf" TargetMode="External"/><Relationship Id="rId10" Type="http://schemas.openxmlformats.org/officeDocument/2006/relationships/hyperlink" Target="https://moldovatransgaz.md/storage/app/media/lista-punctelor-de-intrare-iesire.pdf" TargetMode="External"/><Relationship Id="rId31" Type="http://schemas.openxmlformats.org/officeDocument/2006/relationships/hyperlink" Target="https://www.anre.md/registrul-de-licentiere-3-134" TargetMode="External"/><Relationship Id="rId44" Type="http://schemas.openxmlformats.org/officeDocument/2006/relationships/hyperlink" Target="https://www.moldelectrica.md/ro/electricity/energy_sources%20/" TargetMode="External"/><Relationship Id="rId52" Type="http://schemas.openxmlformats.org/officeDocument/2006/relationships/hyperlink" Target="https://www.legis.md/cautare/getResults?doc_id=113943&amp;lang=ro" TargetMode="External"/><Relationship Id="rId60" Type="http://schemas.openxmlformats.org/officeDocument/2006/relationships/hyperlink" Target="http://www.clima.md/doc.php?l=en&amp;id=3736&amp;idc=267" TargetMode="External"/><Relationship Id="rId65" Type="http://schemas.openxmlformats.org/officeDocument/2006/relationships/hyperlink" Target="https://aee.gov.md/storage/Rapoarte/Raport%20AEE%202020.pdf" TargetMode="External"/><Relationship Id="rId4" Type="http://schemas.openxmlformats.org/officeDocument/2006/relationships/hyperlink" Target="https://statbank.statistica.md/PxWeb/pxweb/ro/40%20Statistica%20economica/40%20Statistica%20economica__15%20ENE__serii%20lunare/ENE010100.px/?rxid=b2ff27d7-0b96-43c9-934b-42e1a2a9a774" TargetMode="External"/><Relationship Id="rId9" Type="http://schemas.openxmlformats.org/officeDocument/2006/relationships/hyperlink" Target="https://www.legis.md/cautare/getResults?doc_id=120010&amp;lang=ro" TargetMode="External"/><Relationship Id="rId13" Type="http://schemas.openxmlformats.org/officeDocument/2006/relationships/hyperlink" Target="http://anre.md/acte-administrative-cu-caracter-normativ-3-243" TargetMode="External"/><Relationship Id="rId18" Type="http://schemas.openxmlformats.org/officeDocument/2006/relationships/hyperlink" Target="https://transparency.entsoe.eu/outage-domain/r2/unavailabilityOfConsumptionUnits/show?name=&amp;defaultValue=false&amp;viewType=TABLE&amp;areaType=CTA&amp;atch=false&amp;dateTime.dateTime=01.12.2021+00:00%7CUTC%7CDAY&amp;area.values=CTY%7C10Y1001A1001A990!CTA%7C10Y1001A1001A990&amp;dateTime.timezone=UTC&amp;dateTime.timezone_input=UTC" TargetMode="External"/><Relationship Id="rId39" Type="http://schemas.openxmlformats.org/officeDocument/2006/relationships/hyperlink" Target="https://www.legis.md/cautare/getResults?doc_id=103740&amp;lang=ro" TargetMode="External"/><Relationship Id="rId34" Type="http://schemas.openxmlformats.org/officeDocument/2006/relationships/hyperlink" Target="https://www.legis.md/cautare/getResults?doc_id=7828&amp;lang=ro" TargetMode="External"/><Relationship Id="rId50" Type="http://schemas.openxmlformats.org/officeDocument/2006/relationships/hyperlink" Target="https://www.legis.md/cautare/getResults?doc_id=123794&amp;lang=ro" TargetMode="External"/><Relationship Id="rId55" Type="http://schemas.openxmlformats.org/officeDocument/2006/relationships/hyperlink" Target="https://aee.md/index.php/ro/page/finan-area-proiectelor"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transparency.entsoe.eu/outage-domain/r2/unavailabilityOfProductionAndGenerationUnits/show" TargetMode="External"/><Relationship Id="rId21" Type="http://schemas.openxmlformats.org/officeDocument/2006/relationships/hyperlink" Target="https://www.transelectrica.ro/en/web/tel/consum" TargetMode="External"/><Relationship Id="rId42" Type="http://schemas.openxmlformats.org/officeDocument/2006/relationships/hyperlink" Target="https://opcom.ro/pp/home.php?lang=en&amp;language.x=10&amp;language.y=5" TargetMode="External"/><Relationship Id="rId47" Type="http://schemas.openxmlformats.org/officeDocument/2006/relationships/hyperlink" Target="https://web.transelectrica.ro/noutati/noutati/25_2020.04.14_10-45-40.pdf" TargetMode="External"/><Relationship Id="rId63" Type="http://schemas.openxmlformats.org/officeDocument/2006/relationships/hyperlink" Target="http://www.mmediu.ro/categorie/strategia-cresc/117" TargetMode="External"/><Relationship Id="rId68" Type="http://schemas.openxmlformats.org/officeDocument/2006/relationships/hyperlink" Target="https://mfinante.gov.ro/transparenta-bugetara" TargetMode="External"/><Relationship Id="rId7" Type="http://schemas.openxmlformats.org/officeDocument/2006/relationships/hyperlink" Target="https://www.anre.ro/ro/gaze-naturale/legislatie/reglementari-tehnice/codul-retelei-snt" TargetMode="External"/><Relationship Id="rId71" Type="http://schemas.openxmlformats.org/officeDocument/2006/relationships/hyperlink" Target="http://www.consiliulconcurentei.ro/en/official-documents/reports/annual-reports/" TargetMode="External"/><Relationship Id="rId2" Type="http://schemas.openxmlformats.org/officeDocument/2006/relationships/hyperlink" Target="https://insse.ro/cms/sites/default/files/field/publicatii/balanta_energetica_si_structura_utilajului_energetic_in_anul_2020.pdf" TargetMode="External"/><Relationship Id="rId16" Type="http://schemas.openxmlformats.org/officeDocument/2006/relationships/hyperlink" Target="https://www.transgaz.ro/en/clients/operational-data/gross-calorific-values" TargetMode="External"/><Relationship Id="rId29" Type="http://schemas.openxmlformats.org/officeDocument/2006/relationships/hyperlink" Target="https://www.transelectrica.ro/ro/web/tel/planului-de-dezvoltare-ret-2020-2029" TargetMode="External"/><Relationship Id="rId11" Type="http://schemas.openxmlformats.org/officeDocument/2006/relationships/hyperlink" Target="https://transgaz.ro/ro/clienti/informatii-operationale/capacitati" TargetMode="External"/><Relationship Id="rId24" Type="http://schemas.openxmlformats.org/officeDocument/2006/relationships/hyperlink" Target="https://www.transelectrica.ro/web/tel/functionare-retea" TargetMode="External"/><Relationship Id="rId32" Type="http://schemas.openxmlformats.org/officeDocument/2006/relationships/hyperlink" Target="https://www.acer-remit.eu/portal/european-register" TargetMode="External"/><Relationship Id="rId37" Type="http://schemas.openxmlformats.org/officeDocument/2006/relationships/hyperlink" Target="https://ec.europa.eu/eurostat/web/main/data/database" TargetMode="External"/><Relationship Id="rId40" Type="http://schemas.openxmlformats.org/officeDocument/2006/relationships/hyperlink" Target="https://ec.europa.eu/eurostat/web/main/data/database" TargetMode="External"/><Relationship Id="rId45" Type="http://schemas.openxmlformats.org/officeDocument/2006/relationships/hyperlink" Target="https://www.transelectrica.ro/en/web/tel/consum" TargetMode="External"/><Relationship Id="rId53" Type="http://schemas.openxmlformats.org/officeDocument/2006/relationships/hyperlink" Target="https://www.anre.ro/ro/info-consumatori/comparator-oferte-tip-de-furnizare-a-gn" TargetMode="External"/><Relationship Id="rId58" Type="http://schemas.openxmlformats.org/officeDocument/2006/relationships/hyperlink" Target="https://sustainabledevelopment.un.org/index.php?page=view&amp;type=30022&amp;nr=953&amp;menu=3170" TargetMode="External"/><Relationship Id="rId66" Type="http://schemas.openxmlformats.org/officeDocument/2006/relationships/hyperlink" Target="http://indesen.ats.com.ro/resurse/PNAER_29%20iunie_2010_final_Alx.pdf" TargetMode="External"/><Relationship Id="rId5" Type="http://schemas.openxmlformats.org/officeDocument/2006/relationships/hyperlink" Target="https://www.anre.ro/ro/gaze-naturale/legislatie/reglementari-tehnice/codul-retelei-snt" TargetMode="External"/><Relationship Id="rId61" Type="http://schemas.openxmlformats.org/officeDocument/2006/relationships/hyperlink" Target="https://www4.unfccc.int/sites/NDCStaging/pages/Party.aspx?party=ROU" TargetMode="External"/><Relationship Id="rId19" Type="http://schemas.openxmlformats.org/officeDocument/2006/relationships/hyperlink" Target="https://www.transelectrica.ro/en/web/tel/echilibrare-si-sts" TargetMode="External"/><Relationship Id="rId14" Type="http://schemas.openxmlformats.org/officeDocument/2006/relationships/hyperlink" Target="https://www.transgaz.ro/en/clients/transparency-information" TargetMode="External"/><Relationship Id="rId22" Type="http://schemas.openxmlformats.org/officeDocument/2006/relationships/hyperlink" Target="https://transparency.entsoe.eu/outage-domain/r2/unavailabilityOfProductionAndGenerationUnits/show" TargetMode="External"/><Relationship Id="rId27" Type="http://schemas.openxmlformats.org/officeDocument/2006/relationships/hyperlink" Target="https://transparency.entsoe.eu/balancing/r2/crossBorderBalancing/show" TargetMode="External"/><Relationship Id="rId30" Type="http://schemas.openxmlformats.org/officeDocument/2006/relationships/hyperlink" Target="https://www.e-distributie.com/ro/despre-noi/retea-investitii.html" TargetMode="External"/><Relationship Id="rId35" Type="http://schemas.openxmlformats.org/officeDocument/2006/relationships/hyperlink" Target="https://www.anre.ro/ro/gaze-naturale/rapoarte/rapoarte-piata-gaze-naturale/rapoarte-lunare-de-monitorizare-pentru-piata-interna-de-gaze-naturale-2021" TargetMode="External"/><Relationship Id="rId43" Type="http://schemas.openxmlformats.org/officeDocument/2006/relationships/hyperlink" Target="https://www.anre.ro/ro/gaze-naturale/rapoarte/rapoarte-piata-gaze-naturale/rapoarte-lunare-de-monitorizare-pentru-piata-interna-de-gaze-naturale-2021" TargetMode="External"/><Relationship Id="rId48" Type="http://schemas.openxmlformats.org/officeDocument/2006/relationships/hyperlink" Target="http://legislatie.just.ro/Public/DetaliiDocument/160331" TargetMode="External"/><Relationship Id="rId56" Type="http://schemas.openxmlformats.org/officeDocument/2006/relationships/hyperlink" Target="https://mfinante.gov.ro/" TargetMode="External"/><Relationship Id="rId64" Type="http://schemas.openxmlformats.org/officeDocument/2006/relationships/hyperlink" Target="https://ec.europa.eu/environment/eir/pdf/report_ro_en.pdf" TargetMode="External"/><Relationship Id="rId69" Type="http://schemas.openxmlformats.org/officeDocument/2006/relationships/hyperlink" Target="https://mfinante.gov.ro/documents/35673/170589/Raportan2020.docx" TargetMode="External"/><Relationship Id="rId8" Type="http://schemas.openxmlformats.org/officeDocument/2006/relationships/hyperlink" Target="https://www.anre.ro/ro/gaze-naturale/legislatie/reglementari-tehnice/codul-retelei-snt" TargetMode="External"/><Relationship Id="rId51" Type="http://schemas.openxmlformats.org/officeDocument/2006/relationships/hyperlink" Target="https://www.anre.ro/ro/energie-electrica/rapoarte/rapoarte-indicatori-performanta" TargetMode="External"/><Relationship Id="rId3" Type="http://schemas.openxmlformats.org/officeDocument/2006/relationships/hyperlink" Target="https://ec.europa.eu/eurostat/databrowser/view/NRG_CB_GASM__custom_1668414/default/table?lang=en" TargetMode="External"/><Relationship Id="rId12" Type="http://schemas.openxmlformats.org/officeDocument/2006/relationships/hyperlink" Target="https://agsi.gie.eu/" TargetMode="External"/><Relationship Id="rId17" Type="http://schemas.openxmlformats.org/officeDocument/2006/relationships/hyperlink" Target="https://www.transelectrica.ro/web/tel/functionare-retea" TargetMode="External"/><Relationship Id="rId25" Type="http://schemas.openxmlformats.org/officeDocument/2006/relationships/hyperlink" Target="https://transparency.entsoe.eu/transmission-domain/ntcDay/show?name=&amp;defaultValue=false&amp;viewType=TABLE&amp;areaType=BORDER_BZN&amp;atch=false&amp;dateTime.dateTime=30.11.2021+00:00%7CUTC%7CDAY&amp;border.values=CTY%7C10YRO-TEL------P!BZN_BZN%7C10YRO-TEL------P_BZN_BZN%7C10YUA-WEPS-----0&amp;direction.values=Export&amp;direction.values=Import&amp;dateTime.timezone=UTC&amp;dateTime.timezone_input=UTC" TargetMode="External"/><Relationship Id="rId33" Type="http://schemas.openxmlformats.org/officeDocument/2006/relationships/hyperlink" Target="https://www.acer-remit.eu/portal/european-register" TargetMode="External"/><Relationship Id="rId38" Type="http://schemas.openxmlformats.org/officeDocument/2006/relationships/hyperlink" Target="https://ec.europa.eu/eurostat/web/main/data/database" TargetMode="External"/><Relationship Id="rId46" Type="http://schemas.openxmlformats.org/officeDocument/2006/relationships/hyperlink" Target="http://energie.gov.ro/wp-content/uploads/2021/07/3.-Plan-Actiuni-Preventive-v10.06.21-final-1.pdf" TargetMode="External"/><Relationship Id="rId59" Type="http://schemas.openxmlformats.org/officeDocument/2006/relationships/hyperlink" Target="https://www.anre.ro/ro/eficienta-energetica/rapoarte/rapoarte-de-monitorizare-a-implementarii-planului-national-de-actiune-in-domeniul-eficientei-energetice-pnaee" TargetMode="External"/><Relationship Id="rId67" Type="http://schemas.openxmlformats.org/officeDocument/2006/relationships/hyperlink" Target="https://www.anre.ro/download.php?f=fqh%2Bg6k%3D&amp;t=vdeyut7dlcecrLbbvbY%3D" TargetMode="External"/><Relationship Id="rId20" Type="http://schemas.openxmlformats.org/officeDocument/2006/relationships/hyperlink" Target="https://www.transelectrica.ro/en/web/tel/echilibrare-si-sts" TargetMode="External"/><Relationship Id="rId41" Type="http://schemas.openxmlformats.org/officeDocument/2006/relationships/hyperlink" Target="https://www.anre.ro/ro/gaze-naturale/rapoarte/rapoarte-piata-gaze-naturale/rapoarte-lunare-de-monitorizare-pentru-piata-interna-de-gaze-naturale-2021" TargetMode="External"/><Relationship Id="rId54" Type="http://schemas.openxmlformats.org/officeDocument/2006/relationships/hyperlink" Target="https://www.anre.ro/ro/info-consumatori/comparator-de-tarife" TargetMode="External"/><Relationship Id="rId62" Type="http://schemas.openxmlformats.org/officeDocument/2006/relationships/hyperlink" Target="http://energie.gov.ro/wp-content/uploads/2021/10/Anexa-HG-PNIESC.pdf" TargetMode="External"/><Relationship Id="rId70" Type="http://schemas.openxmlformats.org/officeDocument/2006/relationships/hyperlink" Target="https://regas.consiliulconcurentei.ro/transparenta/index.html" TargetMode="External"/><Relationship Id="rId1" Type="http://schemas.openxmlformats.org/officeDocument/2006/relationships/hyperlink" Target="https://insse.ro/cms/sites/default/files/field/publicatii/balanta_energetica_si_structura_utilajului_energetic_in_anul_2020.pdf" TargetMode="External"/><Relationship Id="rId6" Type="http://schemas.openxmlformats.org/officeDocument/2006/relationships/hyperlink" Target="https://www.anre.ro/ro/gaze-naturale/legislatie/reglementari-tehnice/regulamente1387184101" TargetMode="External"/><Relationship Id="rId15" Type="http://schemas.openxmlformats.org/officeDocument/2006/relationships/hyperlink" Target="https://www.transgaz.ro/en/clients/transmission-services/maintenance-plan/maintenance-plan-national-transmission-system" TargetMode="External"/><Relationship Id="rId23" Type="http://schemas.openxmlformats.org/officeDocument/2006/relationships/hyperlink" Target="https://transparency.entsoe.eu/transmission-domain/ntcDay/show" TargetMode="External"/><Relationship Id="rId28" Type="http://schemas.openxmlformats.org/officeDocument/2006/relationships/hyperlink" Target="https://www.anre.ro/ro/gaze-naturale/rapoarte/rapoarte-indicatori-de-performanta" TargetMode="External"/><Relationship Id="rId36" Type="http://schemas.openxmlformats.org/officeDocument/2006/relationships/hyperlink" Target="https://www.anre.ro/ro/despre-anre/rapoarte-anuale" TargetMode="External"/><Relationship Id="rId49" Type="http://schemas.openxmlformats.org/officeDocument/2006/relationships/hyperlink" Target="http://legislatie.just.ro/Public/DetaliiDocument/160331" TargetMode="External"/><Relationship Id="rId57" Type="http://schemas.openxmlformats.org/officeDocument/2006/relationships/hyperlink" Target="https://www.romgaz.ro/sites/default/files/2021-04/2020%20Report%20on%20payments%20to%20governments.pdf" TargetMode="External"/><Relationship Id="rId10" Type="http://schemas.openxmlformats.org/officeDocument/2006/relationships/hyperlink" Target="https://transgaz.ro/ro/clienti/informatii-operationale/capacitati" TargetMode="External"/><Relationship Id="rId31" Type="http://schemas.openxmlformats.org/officeDocument/2006/relationships/hyperlink" Target="https://www.transgaz.ro/en/clients/operational-data/gmois-platform" TargetMode="External"/><Relationship Id="rId44" Type="http://schemas.openxmlformats.org/officeDocument/2006/relationships/hyperlink" Target="https://www.anre.ro/ro/energie-electrica/rapoarte/rezultate-monitorizare-piata-energie-electrica/20211623651617" TargetMode="External"/><Relationship Id="rId52" Type="http://schemas.openxmlformats.org/officeDocument/2006/relationships/hyperlink" Target="https://www.anre.ro/ro/gaze-naturale/rapoarte/rapoarte-indicatori-de-performanta" TargetMode="External"/><Relationship Id="rId60" Type="http://schemas.openxmlformats.org/officeDocument/2006/relationships/hyperlink" Target="https://www.anre.ro/ro/eficienta-energetica/rapoarte/rapoarte-de-monitorizare-a-implementarii-planului-national-de-actiune-in-domeniul-eficientei-energetice-pnaee" TargetMode="External"/><Relationship Id="rId65" Type="http://schemas.openxmlformats.org/officeDocument/2006/relationships/hyperlink" Target="https://unfccc.int/documents/274077" TargetMode="External"/><Relationship Id="rId4" Type="http://schemas.openxmlformats.org/officeDocument/2006/relationships/hyperlink" Target="https://insse.ro/cms/ro/tags/comunicat-resurse-de-energie" TargetMode="External"/><Relationship Id="rId9" Type="http://schemas.openxmlformats.org/officeDocument/2006/relationships/hyperlink" Target="https://www.anre.ro/ro/gaze-naturale/legislatie/reglementari-tehnice/codul-retelei-snt" TargetMode="External"/><Relationship Id="rId13" Type="http://schemas.openxmlformats.org/officeDocument/2006/relationships/hyperlink" Target="https://www.transgaz.ro/en/clients/transparency-information" TargetMode="External"/><Relationship Id="rId18" Type="http://schemas.openxmlformats.org/officeDocument/2006/relationships/hyperlink" Target="https://www.transelectrica.ro/web/tel/functionare-retea" TargetMode="External"/><Relationship Id="rId39" Type="http://schemas.openxmlformats.org/officeDocument/2006/relationships/hyperlink" Target="https://ec.europa.eu/eurostat/web/main/data/database" TargetMode="External"/><Relationship Id="rId34" Type="http://schemas.openxmlformats.org/officeDocument/2006/relationships/hyperlink" Target="https://www.anre.ro/ro/despre-anre/rapoarte-anuale" TargetMode="External"/><Relationship Id="rId50" Type="http://schemas.openxmlformats.org/officeDocument/2006/relationships/hyperlink" Target="https://www.anre.ro/download.php?f=fqh8haU%3D&amp;t=vdeyut7dlcecrLbbvbY%3D" TargetMode="External"/><Relationship Id="rId55" Type="http://schemas.openxmlformats.org/officeDocument/2006/relationships/hyperlink" Target="https://www.juridice.ro/750412/legea-nr-226-2021-privind-stabilirea-masurilor-de-protectie-sociala-pentru-consumatorul-vulnerabil-de-energie.html"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26" Type="http://schemas.openxmlformats.org/officeDocument/2006/relationships/hyperlink" Target="https://transparency.entsoe.eu/load-domain/r2/totalLoadR2/show" TargetMode="External"/><Relationship Id="rId21" Type="http://schemas.openxmlformats.org/officeDocument/2006/relationships/hyperlink" Target="https://ua.energy/uchasnikam_rinku/normatyvno-pravova-baza-funktsionuvannya-novoyi-modeli-rynku-elektroenergiyi-ukrayiny/" TargetMode="External"/><Relationship Id="rId42" Type="http://schemas.openxmlformats.org/officeDocument/2006/relationships/hyperlink" Target="https://ua.energy/uchasnikam_rinku/rezultaty-balansuyuchogo-rynku-2/" TargetMode="External"/><Relationship Id="rId47" Type="http://schemas.openxmlformats.org/officeDocument/2006/relationships/hyperlink" Target="http://www.ukrstat.gov.ua/operativ/operativ2018/energ/ser_cin_el_energ/ser_cin_el_energ_u/arh_sc_elen2018_u.htm" TargetMode="External"/><Relationship Id="rId63" Type="http://schemas.openxmlformats.org/officeDocument/2006/relationships/hyperlink" Target="https://www.nerc.gov.ua/data/filearch/Catalog3/Richnyi_zvit_NKREKP_2020.pdf" TargetMode="External"/><Relationship Id="rId68" Type="http://schemas.openxmlformats.org/officeDocument/2006/relationships/hyperlink" Target="https://saee.gov.ua/uk/business/energetichny-audit-ta-manadzhment" TargetMode="External"/><Relationship Id="rId84" Type="http://schemas.openxmlformats.org/officeDocument/2006/relationships/vmlDrawing" Target="../drawings/vmlDrawing6.vml"/><Relationship Id="rId16" Type="http://schemas.openxmlformats.org/officeDocument/2006/relationships/hyperlink" Target="https://tsoua.com/gts-infrastruktura/grafik-remontnyh-robit/" TargetMode="External"/><Relationship Id="rId11" Type="http://schemas.openxmlformats.org/officeDocument/2006/relationships/hyperlink" Target="https://tsoua.com/kliyentam/zamovlennya-poslug/rozpodil-potuzhnosti-na-vnutrishnih-tochkah/" TargetMode="External"/><Relationship Id="rId32" Type="http://schemas.openxmlformats.org/officeDocument/2006/relationships/hyperlink" Target="https://ua.energy/uchasnikam_rinku/vidpovidno-do-polozhen-zakonu-ukrayiny-pro-rynok-elektrychnoyi-energiyi/" TargetMode="External"/><Relationship Id="rId37" Type="http://schemas.openxmlformats.org/officeDocument/2006/relationships/hyperlink" Target="https://tsoua.com/prozorist/vykonannya-planu-rozvytku-gts/" TargetMode="External"/><Relationship Id="rId53" Type="http://schemas.openxmlformats.org/officeDocument/2006/relationships/hyperlink" Target="http://utg.ua/utg/business-info/live.html" TargetMode="External"/><Relationship Id="rId58" Type="http://schemas.openxmlformats.org/officeDocument/2006/relationships/hyperlink" Target="http://mpe.kmu.gov.ua/minugol/control/uk/publish/article?art_id=245509253&amp;cat_id=245131779" TargetMode="External"/><Relationship Id="rId74" Type="http://schemas.openxmlformats.org/officeDocument/2006/relationships/hyperlink" Target="http://mpe.kmu.gov.ua/minugol/control/uk/publish/officialcategory?cat_id=245255478" TargetMode="External"/><Relationship Id="rId79" Type="http://schemas.openxmlformats.org/officeDocument/2006/relationships/hyperlink" Target="http://mpe.kmu.gov.ua/minugol/control/publish/article?art_id=245288699" TargetMode="External"/><Relationship Id="rId5" Type="http://schemas.openxmlformats.org/officeDocument/2006/relationships/hyperlink" Target="https://zakon.rada.gov.ua/laws/show/z1378-15" TargetMode="External"/><Relationship Id="rId19" Type="http://schemas.openxmlformats.org/officeDocument/2006/relationships/hyperlink" Target="https://zakon.rada.gov.ua/laws/show/v0310874-18" TargetMode="External"/><Relationship Id="rId14" Type="http://schemas.openxmlformats.org/officeDocument/2006/relationships/hyperlink" Target="https://tsoua.com/kliyentam/zamovlennya-poslug/nejtralnist-balansuvannya/" TargetMode="External"/><Relationship Id="rId22" Type="http://schemas.openxmlformats.org/officeDocument/2006/relationships/hyperlink" Target="https://zakon.rada.gov.ua/laws/show/v0307874-18" TargetMode="External"/><Relationship Id="rId27" Type="http://schemas.openxmlformats.org/officeDocument/2006/relationships/hyperlink" Target="https://ua.energy/uchasnikam_rinku/vidpovidno-do-polozhen-zakonu-ukrayiny-pro-rynok-elektrychnoyi-energiyi/" TargetMode="External"/><Relationship Id="rId30" Type="http://schemas.openxmlformats.org/officeDocument/2006/relationships/hyperlink" Target="https://transparency.entsoe.eu/congestion-management/r2/countertrading/show" TargetMode="External"/><Relationship Id="rId35" Type="http://schemas.openxmlformats.org/officeDocument/2006/relationships/hyperlink" Target="https://tsoua.com/prozorist/programa-vidpovidnosti/" TargetMode="External"/><Relationship Id="rId43" Type="http://schemas.openxmlformats.org/officeDocument/2006/relationships/hyperlink" Target="http://www.nerc.gov.ua/?id=21970" TargetMode="External"/><Relationship Id="rId48" Type="http://schemas.openxmlformats.org/officeDocument/2006/relationships/hyperlink" Target="https://www.ueex.com.ua/exchange-quotations/natural-gas/medium-and-long-term-market/" TargetMode="External"/><Relationship Id="rId56" Type="http://schemas.openxmlformats.org/officeDocument/2006/relationships/hyperlink" Target="http://mpe.kmu.gov.ua/minugol/control/uk/publish/article?art_id=245464470&amp;cat_id=245131779" TargetMode="External"/><Relationship Id="rId64" Type="http://schemas.openxmlformats.org/officeDocument/2006/relationships/hyperlink" Target="https://www.nerc.gov.ua/?news=8746" TargetMode="External"/><Relationship Id="rId69" Type="http://schemas.openxmlformats.org/officeDocument/2006/relationships/hyperlink" Target="http://mpe.kmu.gov.ua/minugol/control/uk/publish/article?art_id=245584015&amp;cat_id=245239555" TargetMode="External"/><Relationship Id="rId77" Type="http://schemas.openxmlformats.org/officeDocument/2006/relationships/hyperlink" Target="https://energy-community.org/implementation/Ukraine/reporting.html" TargetMode="External"/><Relationship Id="rId8" Type="http://schemas.openxmlformats.org/officeDocument/2006/relationships/hyperlink" Target="https://tsoua.com/kliyentam/yak-staty-kliyentom/dogovir/" TargetMode="External"/><Relationship Id="rId51" Type="http://schemas.openxmlformats.org/officeDocument/2006/relationships/hyperlink" Target="http://www.nerc.gov.ua/?id=39296" TargetMode="External"/><Relationship Id="rId72" Type="http://schemas.openxmlformats.org/officeDocument/2006/relationships/hyperlink" Target="https://saee.gov.ua/uk/activity/plany-ta-zvity" TargetMode="External"/><Relationship Id="rId80" Type="http://schemas.openxmlformats.org/officeDocument/2006/relationships/hyperlink" Target="http://www.saee.gov.ua/sites/default/files/2016-2017.pdf" TargetMode="External"/><Relationship Id="rId85" Type="http://schemas.openxmlformats.org/officeDocument/2006/relationships/comments" Target="../comments6.xml"/><Relationship Id="rId3" Type="http://schemas.openxmlformats.org/officeDocument/2006/relationships/hyperlink" Target="http://www.ukrstat.gov.ua/operativ/operativ2021/energ/vmp/arh_vmp2021_u.htm" TargetMode="External"/><Relationship Id="rId12" Type="http://schemas.openxmlformats.org/officeDocument/2006/relationships/hyperlink" Target="https://tsoua.com/kliyentam/zamovlennya-poslug/bronyuvannya-potuzhnostei/rezultaty-aukczioniv/" TargetMode="External"/><Relationship Id="rId17" Type="http://schemas.openxmlformats.org/officeDocument/2006/relationships/hyperlink" Target="https://zakon.rada.gov.ua/laws/show/z1378-15" TargetMode="External"/><Relationship Id="rId25" Type="http://schemas.openxmlformats.org/officeDocument/2006/relationships/hyperlink" Target="https://transparency.entsoe.eu/outage-domain/r2/unavailabilityInTransmissionGrid/show" TargetMode="External"/><Relationship Id="rId33" Type="http://schemas.openxmlformats.org/officeDocument/2006/relationships/hyperlink" Target="https://data.gov.ua/dataset/31199018-e15e-4e87-bf5e-2a4293151f5c/resource/6e1a3146-c0f3-414f-85e6-0f6b04101abb" TargetMode="External"/><Relationship Id="rId38" Type="http://schemas.openxmlformats.org/officeDocument/2006/relationships/hyperlink" Target="https://ua.energy/wp-content/uploads/2020/04/Plan-rozvytku-systemy-peredachi-na-2020-2029-roku.pdf" TargetMode="External"/><Relationship Id="rId46" Type="http://schemas.openxmlformats.org/officeDocument/2006/relationships/hyperlink" Target="http://www.ukrstat.gov.ua/operativ/operativ2018/energ/ser_cin_gas/ser_cin_gas_u/arh_sc_gaz2018_u.htm" TargetMode="External"/><Relationship Id="rId59" Type="http://schemas.openxmlformats.org/officeDocument/2006/relationships/hyperlink" Target="https://www.nerc.gov.ua/?id=61765" TargetMode="External"/><Relationship Id="rId67" Type="http://schemas.openxmlformats.org/officeDocument/2006/relationships/hyperlink" Target="https://saee.gov.ua/uk/content/energoservis_1" TargetMode="External"/><Relationship Id="rId20" Type="http://schemas.openxmlformats.org/officeDocument/2006/relationships/hyperlink" Target="https://ua.energy/uchasnikam_rinku/normatyvno-pravova-baza-funktsionuvannya-novoyi-modeli-rynku-elektroenergiyi-ukrayiny/" TargetMode="External"/><Relationship Id="rId41" Type="http://schemas.openxmlformats.org/officeDocument/2006/relationships/hyperlink" Target="http://www.nerc.gov.ua/?id=26835" TargetMode="External"/><Relationship Id="rId54" Type="http://schemas.openxmlformats.org/officeDocument/2006/relationships/hyperlink" Target="https://ua.energy/vstanovlena-potuzhnist-energosystemy-ukrayiny/" TargetMode="External"/><Relationship Id="rId62" Type="http://schemas.openxmlformats.org/officeDocument/2006/relationships/hyperlink" Target="https://fliphtml5.com/swbx/gxak" TargetMode="External"/><Relationship Id="rId70" Type="http://schemas.openxmlformats.org/officeDocument/2006/relationships/hyperlink" Target="https://www.me.gov.ua/Documents/List?lang=uk-UA&amp;id=938d9df1-5e8d-48cc-a007-be5bc60123b8&amp;tag=TSiliStalogoRozvitku" TargetMode="External"/><Relationship Id="rId75" Type="http://schemas.openxmlformats.org/officeDocument/2006/relationships/hyperlink" Target="http://mpe.kmu.gov.ua/minugol/control/uk/publish/printable_article?art_id=245390400" TargetMode="External"/><Relationship Id="rId83" Type="http://schemas.openxmlformats.org/officeDocument/2006/relationships/hyperlink" Target="https://amcu.gov.ua/pro-nas/zvitnist/richni-zviti-pro-nadannya-derzhavnoyi-dopomogi" TargetMode="External"/><Relationship Id="rId1" Type="http://schemas.openxmlformats.org/officeDocument/2006/relationships/hyperlink" Target="http://www.ukrstat.gov.ua/operativ/operativ2021/energ/En_bal_prod/Bal_prod_2020_ue.xls" TargetMode="External"/><Relationship Id="rId6" Type="http://schemas.openxmlformats.org/officeDocument/2006/relationships/hyperlink" Target="https://zakon.rada.gov.ua/laws/show/z1379-15" TargetMode="External"/><Relationship Id="rId15" Type="http://schemas.openxmlformats.org/officeDocument/2006/relationships/hyperlink" Target="https://tsoua.com/prozorist/balansuuchi-dii/" TargetMode="External"/><Relationship Id="rId23" Type="http://schemas.openxmlformats.org/officeDocument/2006/relationships/hyperlink" Target="https://ua.energy/uchasnikam_rinku/auktsiony/" TargetMode="External"/><Relationship Id="rId28" Type="http://schemas.openxmlformats.org/officeDocument/2006/relationships/hyperlink" Target="https://ua.energy/uchasnikam_rinku/vidpovidno-do-polozhen-zakonu-ukrayiny-pro-rynok-elektrychnoyi-energiyi/" TargetMode="External"/><Relationship Id="rId36" Type="http://schemas.openxmlformats.org/officeDocument/2006/relationships/hyperlink" Target="https://ua.energy/pro_kompaniyu/compliance/programa-vidpovidnosti/" TargetMode="External"/><Relationship Id="rId49" Type="http://schemas.openxmlformats.org/officeDocument/2006/relationships/hyperlink" Target="https://www.oree.com.ua/index.php/pricectr" TargetMode="External"/><Relationship Id="rId57" Type="http://schemas.openxmlformats.org/officeDocument/2006/relationships/hyperlink" Target="https://ua.energy/peredacha-i-dyspetcheryzatsiya/zvit-z-otsinky-vidpovidnosti-dostatnosti-generuyuchyh-potuzhnostej/" TargetMode="External"/><Relationship Id="rId10" Type="http://schemas.openxmlformats.org/officeDocument/2006/relationships/hyperlink" Target="https://tsoua.com/kliyentam/zamovlennya-poslug/rozpodil-potuzhnosti-na-vnutrishnih-tochkah/" TargetMode="External"/><Relationship Id="rId31" Type="http://schemas.openxmlformats.org/officeDocument/2006/relationships/hyperlink" Target="https://transparency.entsoe.eu/generation/r2/dayAheadAggregatedGeneration/show" TargetMode="External"/><Relationship Id="rId44" Type="http://schemas.openxmlformats.org/officeDocument/2006/relationships/hyperlink" Target="https://zakon.rada.gov.ua/laws/show/1175-2019-%D0%BF/conv" TargetMode="External"/><Relationship Id="rId52" Type="http://schemas.openxmlformats.org/officeDocument/2006/relationships/hyperlink" Target="https://www.nerc.gov.ua/index.php/map_1/data/filearch/Proekty/data/filearch/Catalog3/Richnyi_zvit_NKREKP_2020.pdf" TargetMode="External"/><Relationship Id="rId60" Type="http://schemas.openxmlformats.org/officeDocument/2006/relationships/hyperlink" Target="https://www.nerc.gov.ua/?id=61765" TargetMode="External"/><Relationship Id="rId65" Type="http://schemas.openxmlformats.org/officeDocument/2006/relationships/hyperlink" Target="http://www.nerc.gov.ua/?news=8746" TargetMode="External"/><Relationship Id="rId73" Type="http://schemas.openxmlformats.org/officeDocument/2006/relationships/hyperlink" Target="https://unfccc.int/documents/181275" TargetMode="External"/><Relationship Id="rId78" Type="http://schemas.openxmlformats.org/officeDocument/2006/relationships/hyperlink" Target="https://unfccc.int/ghg-inventories-annex-i-parties/2021" TargetMode="External"/><Relationship Id="rId81" Type="http://schemas.openxmlformats.org/officeDocument/2006/relationships/hyperlink" Target="http://pdd.amc.gov.ua/portal/registry/registryofstateaid/list" TargetMode="External"/><Relationship Id="rId4" Type="http://schemas.openxmlformats.org/officeDocument/2006/relationships/hyperlink" Target="http://www.ukrstat.gov.ua/operativ/operativ2021/pr/ovp/vpp_ue_08_2021.xlsx" TargetMode="External"/><Relationship Id="rId9" Type="http://schemas.openxmlformats.org/officeDocument/2006/relationships/hyperlink" Target="https://tsoua.com/kliyentam/yak-staty-kliyentom/dogovir/" TargetMode="External"/><Relationship Id="rId13" Type="http://schemas.openxmlformats.org/officeDocument/2006/relationships/hyperlink" Target="https://utg.ua/utg/business-info/analitychni-paneli.html" TargetMode="External"/><Relationship Id="rId18" Type="http://schemas.openxmlformats.org/officeDocument/2006/relationships/hyperlink" Target="https://zakon.rada.gov.ua/laws/show/v0309874-18" TargetMode="External"/><Relationship Id="rId39" Type="http://schemas.openxmlformats.org/officeDocument/2006/relationships/hyperlink" Target="https://utg.ua/utg/psg/poslugy.html" TargetMode="External"/><Relationship Id="rId34" Type="http://schemas.openxmlformats.org/officeDocument/2006/relationships/hyperlink" Target="https://ua.energy/uchasnikam_rinku/rezultaty-balansuyuchogo-rynku-2/" TargetMode="External"/><Relationship Id="rId50" Type="http://schemas.openxmlformats.org/officeDocument/2006/relationships/hyperlink" Target="http://www.nerc.gov.ua/?id=33037" TargetMode="External"/><Relationship Id="rId55" Type="http://schemas.openxmlformats.org/officeDocument/2006/relationships/hyperlink" Target="https://zakon.rada.gov.ua/laws/show/z1458-15" TargetMode="External"/><Relationship Id="rId76" Type="http://schemas.openxmlformats.org/officeDocument/2006/relationships/hyperlink" Target="https://unfccc.int/process-and-meetings" TargetMode="External"/><Relationship Id="rId7" Type="http://schemas.openxmlformats.org/officeDocument/2006/relationships/hyperlink" Target="https://tsoua.com/kliyentam/yak-staty-kliyentom/dogovir/" TargetMode="External"/><Relationship Id="rId71" Type="http://schemas.openxmlformats.org/officeDocument/2006/relationships/hyperlink" Target="https://saee.gov.ua/uk/regulations" TargetMode="External"/><Relationship Id="rId2" Type="http://schemas.openxmlformats.org/officeDocument/2006/relationships/hyperlink" Target="http://www.ukrstat.gov.ua/operativ/operativ2021/energ/En_bal_prod/Bal_prod_2020_ue.xls" TargetMode="External"/><Relationship Id="rId29" Type="http://schemas.openxmlformats.org/officeDocument/2006/relationships/hyperlink" Target="https://transparency.entsoe.eu/transmission-domain/ntcDay/show" TargetMode="External"/><Relationship Id="rId24" Type="http://schemas.openxmlformats.org/officeDocument/2006/relationships/hyperlink" Target="https://transparency.entsoe.eu/load-domain/r2/totalLoadR2/show" TargetMode="External"/><Relationship Id="rId40" Type="http://schemas.openxmlformats.org/officeDocument/2006/relationships/hyperlink" Target="http://www.nerc.gov.ua/?id=16118" TargetMode="External"/><Relationship Id="rId45" Type="http://schemas.openxmlformats.org/officeDocument/2006/relationships/hyperlink" Target="https://www.nerc.gov.ua/?id=61765" TargetMode="External"/><Relationship Id="rId66" Type="http://schemas.openxmlformats.org/officeDocument/2006/relationships/hyperlink" Target="https://www.msp.gov.ua/timeline/subsidii.html" TargetMode="External"/><Relationship Id="rId61" Type="http://schemas.openxmlformats.org/officeDocument/2006/relationships/hyperlink" Target="https://www.nerc.gov.ua/?id=61765" TargetMode="External"/><Relationship Id="rId82" Type="http://schemas.openxmlformats.org/officeDocument/2006/relationships/hyperlink" Target="http://pdd.amc.gov.ua/portal/registry/registryofdecision/list"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socar.ge/en/csr-2/" TargetMode="External"/><Relationship Id="rId18" Type="http://schemas.openxmlformats.org/officeDocument/2006/relationships/hyperlink" Target="https://reportal.ge/ka/Reports/GetFile/47409" TargetMode="External"/><Relationship Id="rId26" Type="http://schemas.openxmlformats.org/officeDocument/2006/relationships/hyperlink" Target="https://reportal.ge/ka/Reports/GetFile/47409" TargetMode="External"/><Relationship Id="rId39" Type="http://schemas.openxmlformats.org/officeDocument/2006/relationships/hyperlink" Target="https://gcca.gov.ge/index.php?m=349" TargetMode="External"/><Relationship Id="rId21" Type="http://schemas.openxmlformats.org/officeDocument/2006/relationships/hyperlink" Target="https://reportal.ge/ka/Reports/GetFile/51078" TargetMode="External"/><Relationship Id="rId34" Type="http://schemas.openxmlformats.org/officeDocument/2006/relationships/hyperlink" Target="https://gcca.gov.ge/index.php?m=364" TargetMode="External"/><Relationship Id="rId42" Type="http://schemas.openxmlformats.org/officeDocument/2006/relationships/hyperlink" Target="https://gnerc.org/ge/commission/commission-reports/tsliuri-angarishebi" TargetMode="External"/><Relationship Id="rId7" Type="http://schemas.openxmlformats.org/officeDocument/2006/relationships/hyperlink" Target="http://www.energo-pro.ge/ka/" TargetMode="External"/><Relationship Id="rId2" Type="http://schemas.openxmlformats.org/officeDocument/2006/relationships/hyperlink" Target="https://www.telasi.ge/ka/shareholders/reporting-information" TargetMode="External"/><Relationship Id="rId16" Type="http://schemas.openxmlformats.org/officeDocument/2006/relationships/hyperlink" Target="https://www.gwp.ge/ka/Environmental" TargetMode="External"/><Relationship Id="rId20" Type="http://schemas.openxmlformats.org/officeDocument/2006/relationships/hyperlink" Target="https://reportal.ge/ka/Reports/GetFile/49781" TargetMode="External"/><Relationship Id="rId29" Type="http://schemas.openxmlformats.org/officeDocument/2006/relationships/hyperlink" Target="https://www.economy.ge/uploads/files/2017/sajaro_informacia/biujeti/2023/sakaso_biujeti_tsliuri_5_2_2023.pdf" TargetMode="External"/><Relationship Id="rId41" Type="http://schemas.openxmlformats.org/officeDocument/2006/relationships/hyperlink" Target="https://www.economy.ge/?page=reforms&amp;s=21" TargetMode="External"/><Relationship Id="rId1" Type="http://schemas.openxmlformats.org/officeDocument/2006/relationships/hyperlink" Target="https://te.ge/ka/301/blog/Tbilisi-enerjis-2023-wlis-saqmianobis-shejameba---s.html?type=1" TargetMode="External"/><Relationship Id="rId6" Type="http://schemas.openxmlformats.org/officeDocument/2006/relationships/hyperlink" Target="http://www.telasi.ge/" TargetMode="External"/><Relationship Id="rId11" Type="http://schemas.openxmlformats.org/officeDocument/2006/relationships/hyperlink" Target="https://reportal.ge/ka/Reports/Report?q=202052580" TargetMode="External"/><Relationship Id="rId24" Type="http://schemas.openxmlformats.org/officeDocument/2006/relationships/hyperlink" Target="https://reportal.ge/ka/Reports/GetFile/49781" TargetMode="External"/><Relationship Id="rId32" Type="http://schemas.openxmlformats.org/officeDocument/2006/relationships/hyperlink" Target="https://mof.ge/shesrulebis_angarishi" TargetMode="External"/><Relationship Id="rId37" Type="http://schemas.openxmlformats.org/officeDocument/2006/relationships/hyperlink" Target="http://www.economy.ge/?page=ecoleg&amp;s=31" TargetMode="External"/><Relationship Id="rId40" Type="http://schemas.openxmlformats.org/officeDocument/2006/relationships/hyperlink" Target="https://gcca.gov.ge/index.php?m=364" TargetMode="External"/><Relationship Id="rId5" Type="http://schemas.openxmlformats.org/officeDocument/2006/relationships/hyperlink" Target="http://www.socargas.ge/ge/" TargetMode="External"/><Relationship Id="rId15" Type="http://schemas.openxmlformats.org/officeDocument/2006/relationships/hyperlink" Target="https://tinyurl.com/2ujvhnhz" TargetMode="External"/><Relationship Id="rId23" Type="http://schemas.openxmlformats.org/officeDocument/2006/relationships/hyperlink" Target="https://reportal.ge/ka/Reports/GetFile/47636" TargetMode="External"/><Relationship Id="rId28" Type="http://schemas.openxmlformats.org/officeDocument/2006/relationships/hyperlink" Target="https://reportal.ge/ka/Reports/GetFile/49781" TargetMode="External"/><Relationship Id="rId36" Type="http://schemas.openxmlformats.org/officeDocument/2006/relationships/hyperlink" Target="https://gnerc.org/files/financial%20reports/Financial%20Report%202020.pdf" TargetMode="External"/><Relationship Id="rId10" Type="http://schemas.openxmlformats.org/officeDocument/2006/relationships/hyperlink" Target="https://reportal.ge/ka/Reports/Report?q=205169066" TargetMode="External"/><Relationship Id="rId19" Type="http://schemas.openxmlformats.org/officeDocument/2006/relationships/hyperlink" Target="https://reportal.ge/ka/Reports/GetFile/47636" TargetMode="External"/><Relationship Id="rId31" Type="http://schemas.openxmlformats.org/officeDocument/2006/relationships/hyperlink" Target="https://gcca.gov.ge/uploads_script/public_information/tmp/%E1%83%AC%E1%83%9A%E1%83%98%E1%83%A3%E1%83%A0%E1%83%98%20%E1%83%90%E1%83%9C%E1%83%92%E1%83%90%E1%83%A0%E1%83%98%E1%83%A8%E1%83%98%202023%202%20%E1%83%A4%E1%83%94%E1%83%98%E1%83%AF%E1%83%98.pdf" TargetMode="External"/><Relationship Id="rId4" Type="http://schemas.openxmlformats.org/officeDocument/2006/relationships/hyperlink" Target="http://te.ge/" TargetMode="External"/><Relationship Id="rId9" Type="http://schemas.openxmlformats.org/officeDocument/2006/relationships/hyperlink" Target="https://reportal.ge/ka/Reports/Report?q=202349440" TargetMode="External"/><Relationship Id="rId14" Type="http://schemas.openxmlformats.org/officeDocument/2006/relationships/hyperlink" Target="http://www.energo-pro.ge/ka/company" TargetMode="External"/><Relationship Id="rId22" Type="http://schemas.openxmlformats.org/officeDocument/2006/relationships/hyperlink" Target="https://reportal.ge/ka/Reports/GetFile/47409" TargetMode="External"/><Relationship Id="rId27" Type="http://schemas.openxmlformats.org/officeDocument/2006/relationships/hyperlink" Target="https://reportal.ge/ka/Reports/GetFile/47636" TargetMode="External"/><Relationship Id="rId30" Type="http://schemas.openxmlformats.org/officeDocument/2006/relationships/hyperlink" Target="https://gnerc.org/ge/public-information/biudjeti/statistikuri-informatsia" TargetMode="External"/><Relationship Id="rId35" Type="http://schemas.openxmlformats.org/officeDocument/2006/relationships/hyperlink" Target="https://sao.ge/ka/%E1%83%94%E1%83%99%E1%83%9D%E1%83%9C%E1%83%9D%E1%83%9B%E1%83%98%E1%83%99%E1%83%98%E1%83%A1%E1%83%90-%E1%83%93%E1%83%90-%E1%83%9B%E1%83%93%E1%83%92%E1%83%A0%E1%83%90%E1%83%93%E1%83%98-%E1%83%92%E1%83%90%E1%83%9C%E1%83%95%E1%83%98%E1%83%97%E1%83%9020230210051110283ka.html" TargetMode="External"/><Relationship Id="rId43" Type="http://schemas.openxmlformats.org/officeDocument/2006/relationships/hyperlink" Target="https://gcca.gov.ge/index.php?m=359" TargetMode="External"/><Relationship Id="rId8" Type="http://schemas.openxmlformats.org/officeDocument/2006/relationships/hyperlink" Target="https://reportal.ge/" TargetMode="External"/><Relationship Id="rId3" Type="http://schemas.openxmlformats.org/officeDocument/2006/relationships/hyperlink" Target="https://www.energo-pro.ge/uploads/tinymce/documents/22%20YE%20Management%20report%20_%20EPG%20V1%20formatted.pdf" TargetMode="External"/><Relationship Id="rId12" Type="http://schemas.openxmlformats.org/officeDocument/2006/relationships/hyperlink" Target="https://reportal.ge/ka/Reports/Report?q=404591599" TargetMode="External"/><Relationship Id="rId17" Type="http://schemas.openxmlformats.org/officeDocument/2006/relationships/hyperlink" Target="https://reportal.ge/ka/Reports/GetFile/51078" TargetMode="External"/><Relationship Id="rId25" Type="http://schemas.openxmlformats.org/officeDocument/2006/relationships/hyperlink" Target="https://reportal.ge/ka/Reports/GetFile/51078" TargetMode="External"/><Relationship Id="rId33" Type="http://schemas.openxmlformats.org/officeDocument/2006/relationships/hyperlink" Target="https://gnerc.org/ge/public-information/biudjeti/statistikuri-informatsia" TargetMode="External"/><Relationship Id="rId38" Type="http://schemas.openxmlformats.org/officeDocument/2006/relationships/hyperlink" Target="https://gnerc.org/en/legislation/komisiis-mier-mighebuli-aqtebi"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premierenergy.md/cunoaste-ne/despre-noi/rapoarte/" TargetMode="External"/><Relationship Id="rId21" Type="http://schemas.openxmlformats.org/officeDocument/2006/relationships/hyperlink" Target="https://furnizare-energie.md/" TargetMode="External"/><Relationship Id="rId42" Type="http://schemas.openxmlformats.org/officeDocument/2006/relationships/hyperlink" Target="https://www.rednord.md/index.php/ro/rapoarte-anuale-privind-activitatea-sa-red-nord" TargetMode="External"/><Relationship Id="rId47" Type="http://schemas.openxmlformats.org/officeDocument/2006/relationships/hyperlink" Target="https://www.moldelectrica.md/files/docs/raport/RAPORT%20ANUAL%202020.pdf" TargetMode="External"/><Relationship Id="rId63" Type="http://schemas.openxmlformats.org/officeDocument/2006/relationships/hyperlink" Target="https://fee-nord.md/wp-content/uploads/2021/06/Situatiile_financiare_anul_2020.pdf" TargetMode="External"/><Relationship Id="rId68" Type="http://schemas.openxmlformats.org/officeDocument/2006/relationships/hyperlink" Target="https://cet-nord.md/images/docs/sa/Situatii_financiare_2020.pdf" TargetMode="External"/><Relationship Id="rId84" Type="http://schemas.openxmlformats.org/officeDocument/2006/relationships/hyperlink" Target="https://www.legis.md/" TargetMode="External"/><Relationship Id="rId16" Type="http://schemas.openxmlformats.org/officeDocument/2006/relationships/hyperlink" Target="http://www.orhei-gaz.md/?m=2&amp;s=95&amp;l=2" TargetMode="External"/><Relationship Id="rId11" Type="http://schemas.openxmlformats.org/officeDocument/2006/relationships/hyperlink" Target="https://balti-gaz.md/ro/investitii/" TargetMode="External"/><Relationship Id="rId32" Type="http://schemas.openxmlformats.org/officeDocument/2006/relationships/hyperlink" Target="https://ialovenigaz.md/wp-content/uploads/2021/05/1.Sit_Financiare-Ialoveni-Gaz-31.12.2020_RO-scanat-PDF.pdf" TargetMode="External"/><Relationship Id="rId37" Type="http://schemas.openxmlformats.org/officeDocument/2006/relationships/hyperlink" Target="https://www.moldovatransgaz.md/ro/transparency/financial-statements" TargetMode="External"/><Relationship Id="rId53" Type="http://schemas.openxmlformats.org/officeDocument/2006/relationships/hyperlink" Target="https://fee-nord.md/wp-content/uploads/2022/01/Raport-privind-activitatea-economico-financiara-pentru-2020.pdf" TargetMode="External"/><Relationship Id="rId58" Type="http://schemas.openxmlformats.org/officeDocument/2006/relationships/hyperlink" Target="https://www.moldovatransgaz.md/storage/app/media/Documents%202021/Situatiile%20financiare%202020.pdf" TargetMode="External"/><Relationship Id="rId74" Type="http://schemas.openxmlformats.org/officeDocument/2006/relationships/hyperlink" Target="https://fee-nord.md/wp-content/uploads/2021/06/Raportul_auditorului_independent_2021.pdf" TargetMode="External"/><Relationship Id="rId79" Type="http://schemas.openxmlformats.org/officeDocument/2006/relationships/hyperlink" Target="https://www.anre.md/proiecte-supuse-aprobarii-3-28" TargetMode="External"/><Relationship Id="rId5" Type="http://schemas.openxmlformats.org/officeDocument/2006/relationships/hyperlink" Target="https://gagauzgaz.md/index.php?option=com_content&amp;view=article&amp;id=78&amp;Itemid=75" TargetMode="External"/><Relationship Id="rId19" Type="http://schemas.openxmlformats.org/officeDocument/2006/relationships/hyperlink" Target="https://premierenergy.md/legislatie-si-reglementare/preturi-reglementate-in-vigoare/" TargetMode="External"/><Relationship Id="rId14" Type="http://schemas.openxmlformats.org/officeDocument/2006/relationships/hyperlink" Target="https://gagauzgaz.md/index.php?option=com_content&amp;view=article&amp;id=75&amp;Itemid=73" TargetMode="External"/><Relationship Id="rId22" Type="http://schemas.openxmlformats.org/officeDocument/2006/relationships/hyperlink" Target="https://www.moldelectrica.md/ro/finances/financial_reports" TargetMode="External"/><Relationship Id="rId27" Type="http://schemas.openxmlformats.org/officeDocument/2006/relationships/hyperlink" Target="https://www.premierenergydistribution.md/ro/rapoarte" TargetMode="External"/><Relationship Id="rId30" Type="http://schemas.openxmlformats.org/officeDocument/2006/relationships/hyperlink" Target="https://www.chisinaugaz.md/ro/page/rapoarte-financiare" TargetMode="External"/><Relationship Id="rId35" Type="http://schemas.openxmlformats.org/officeDocument/2006/relationships/hyperlink" Target="https://nhec.md/rapoarte/" TargetMode="External"/><Relationship Id="rId43" Type="http://schemas.openxmlformats.org/officeDocument/2006/relationships/hyperlink" Target="https://fee-nord.md/wp-content/uploads/2021/06/Raportul_auditorului_independent_2021.pdf" TargetMode="External"/><Relationship Id="rId48" Type="http://schemas.openxmlformats.org/officeDocument/2006/relationships/hyperlink" Target="https://www.vmtg.md/images/doc/Raport_de_activitate_Vestmoldtransgaz_2020.pdf" TargetMode="External"/><Relationship Id="rId56" Type="http://schemas.openxmlformats.org/officeDocument/2006/relationships/hyperlink" Target="http://nhec.md/wp-content/uploads/2021/05/Raportul-de-activitate-a-%C3%8ES-%E2%80%9ENodul-Hidroenergetic-Coste%C8%99ti%E2%80%9E-anul-2020.pdf" TargetMode="External"/><Relationship Id="rId64" Type="http://schemas.openxmlformats.org/officeDocument/2006/relationships/hyperlink" Target="https://www.chisinaugaz.md/storage/files/shares/Diferite/declaration-14048940%20(4).pdf" TargetMode="External"/><Relationship Id="rId69" Type="http://schemas.openxmlformats.org/officeDocument/2006/relationships/hyperlink" Target="https://nhec.md/wp-content/uploads/2021/06/SF-2020.pdf" TargetMode="External"/><Relationship Id="rId77" Type="http://schemas.openxmlformats.org/officeDocument/2006/relationships/hyperlink" Target="https://nhec.md/wp-content/uploads/2019/05/nodul_hidroenergetic_costesti.pdf" TargetMode="External"/><Relationship Id="rId8" Type="http://schemas.openxmlformats.org/officeDocument/2006/relationships/hyperlink" Target="https://www.premierenergydistribution.md/ro/program-de-conformitate" TargetMode="External"/><Relationship Id="rId51" Type="http://schemas.openxmlformats.org/officeDocument/2006/relationships/hyperlink" Target="https://www.premierenergydistribution.md/sites/default/files/2021-05/Raport_de_responsabilitate_corporativa_Distribution_2020.pdf" TargetMode="External"/><Relationship Id="rId72" Type="http://schemas.openxmlformats.org/officeDocument/2006/relationships/hyperlink" Target="https://www.premierenergydistribution.md/sites/default/files/2021-09/Raport%20financiar_2020_PED.pdf" TargetMode="External"/><Relationship Id="rId80" Type="http://schemas.openxmlformats.org/officeDocument/2006/relationships/hyperlink" Target="https://midr.gov.md/ro/content/proiecte-%C3%AEn-dezbatere-public%C4%83" TargetMode="External"/><Relationship Id="rId85" Type="http://schemas.openxmlformats.org/officeDocument/2006/relationships/hyperlink" Target="https://www.ccrm.md/ro/decision_details/1213/hotararea-nr-19-din-26-mai-2023-cu-privire-la" TargetMode="External"/><Relationship Id="rId3" Type="http://schemas.openxmlformats.org/officeDocument/2006/relationships/hyperlink" Target="https://ialovenigaz.md/category/programul-de-conformitate/" TargetMode="External"/><Relationship Id="rId12" Type="http://schemas.openxmlformats.org/officeDocument/2006/relationships/hyperlink" Target="https://ialovenigaz.md/category/activitatea-investitionala/" TargetMode="External"/><Relationship Id="rId17" Type="http://schemas.openxmlformats.org/officeDocument/2006/relationships/hyperlink" Target="https://www.premierenergydistribution.md/ro/plan-de-dezvoltare" TargetMode="External"/><Relationship Id="rId25" Type="http://schemas.openxmlformats.org/officeDocument/2006/relationships/hyperlink" Target="https://www.moldovagaz.md/rom/despre-companie/rapoarte-158" TargetMode="External"/><Relationship Id="rId33" Type="http://schemas.openxmlformats.org/officeDocument/2006/relationships/hyperlink" Target="https://www.termoelectrica.md/ro_RO/despre/rapoarte/" TargetMode="External"/><Relationship Id="rId38" Type="http://schemas.openxmlformats.org/officeDocument/2006/relationships/hyperlink" Target="https://www.vmtg.md/index.php/interes-public/rapoarte-financiare" TargetMode="External"/><Relationship Id="rId46" Type="http://schemas.openxmlformats.org/officeDocument/2006/relationships/hyperlink" Target="https://cet-nord.md/images/docs/sa/Situatii_financiare_2020.pdf" TargetMode="External"/><Relationship Id="rId59" Type="http://schemas.openxmlformats.org/officeDocument/2006/relationships/hyperlink" Target="https://www.moldovagaz.md/pic/uploaded/docs/financial_statistics_2020.pdf" TargetMode="External"/><Relationship Id="rId67" Type="http://schemas.openxmlformats.org/officeDocument/2006/relationships/hyperlink" Target="https://termoelectrica.md/wp-content/uploads/2022/01/Situatii-Financiare-2020.pdf" TargetMode="External"/><Relationship Id="rId20" Type="http://schemas.openxmlformats.org/officeDocument/2006/relationships/hyperlink" Target="https://fee-nord.md/legislatie-si-tarife/" TargetMode="External"/><Relationship Id="rId41" Type="http://schemas.openxmlformats.org/officeDocument/2006/relationships/hyperlink" Target="https://www.premierenergydistribution.md/sites/default/files/2021-09/Raport%20financiar_2020_PED.pdf" TargetMode="External"/><Relationship Id="rId54" Type="http://schemas.openxmlformats.org/officeDocument/2006/relationships/hyperlink" Target="https://termoelectrica.md/wp-content/uploads/2022/01/Raportul-Consolidat-al-Conducerii-2020.pdf" TargetMode="External"/><Relationship Id="rId62" Type="http://schemas.openxmlformats.org/officeDocument/2006/relationships/hyperlink" Target="https://www.rednord.md/doc/dezvinfo/Rapoarte%20privind%20activitatea/2020/Situatia%20Pozitiei%20Financiare%20a.2020.pdf" TargetMode="External"/><Relationship Id="rId70" Type="http://schemas.openxmlformats.org/officeDocument/2006/relationships/hyperlink" Target="https://www.moldelectrica.md/ro/finances/financial_reports" TargetMode="External"/><Relationship Id="rId75" Type="http://schemas.openxmlformats.org/officeDocument/2006/relationships/hyperlink" Target="https://termoelectrica.md/wp-content/uploads/2022/01/Raport-simestrial-2021.pdf" TargetMode="External"/><Relationship Id="rId83" Type="http://schemas.openxmlformats.org/officeDocument/2006/relationships/hyperlink" Target="http://anre.md/acte-normative-3-18" TargetMode="External"/><Relationship Id="rId1" Type="http://schemas.openxmlformats.org/officeDocument/2006/relationships/hyperlink" Target="https://www.chisinaugaz.md/ro/page/program-de-conformitate" TargetMode="External"/><Relationship Id="rId6" Type="http://schemas.openxmlformats.org/officeDocument/2006/relationships/hyperlink" Target="http://www.floresti-gaz.md/pdf/Conformitate2021.pdf" TargetMode="External"/><Relationship Id="rId15" Type="http://schemas.openxmlformats.org/officeDocument/2006/relationships/hyperlink" Target="http://www.floresti-gaz.md/pdf/2020-2022.pdf" TargetMode="External"/><Relationship Id="rId23" Type="http://schemas.openxmlformats.org/officeDocument/2006/relationships/hyperlink" Target="https://www.moldovatransgaz.md/ro/transparency/financial-statements" TargetMode="External"/><Relationship Id="rId28" Type="http://schemas.openxmlformats.org/officeDocument/2006/relationships/hyperlink" Target="https://www.rednord.md/index.php/ro/rapoarte-anuale-privind-activitatea-sa-red-nord" TargetMode="External"/><Relationship Id="rId36" Type="http://schemas.openxmlformats.org/officeDocument/2006/relationships/hyperlink" Target="https://www.moldelectrica.md/ro/finances/financial_reports" TargetMode="External"/><Relationship Id="rId49" Type="http://schemas.openxmlformats.org/officeDocument/2006/relationships/hyperlink" Target="https://www.moldovagaz.md/pic/uploaded/docs/raport_anual_2020.pdf" TargetMode="External"/><Relationship Id="rId57" Type="http://schemas.openxmlformats.org/officeDocument/2006/relationships/hyperlink" Target="https://www.moldelectrica.md/files/docs/raport/Situa%C8%9Bii%20financiare%202020%20IFRS%20scanat.pdf" TargetMode="External"/><Relationship Id="rId10" Type="http://schemas.openxmlformats.org/officeDocument/2006/relationships/hyperlink" Target="https://www.chisinaugaz.md/ro/page/investitii" TargetMode="External"/><Relationship Id="rId31" Type="http://schemas.openxmlformats.org/officeDocument/2006/relationships/hyperlink" Target="https://balti-gaz.md/wp-content/uploads/2021/07/raportul-auditorului-independent-pentru-anul-2020.pdf" TargetMode="External"/><Relationship Id="rId44" Type="http://schemas.openxmlformats.org/officeDocument/2006/relationships/hyperlink" Target="https://balti-gaz.md/wp-content/uploads/2021/07/raportul-auditorului-independent-pentru-anul-2020.pdf" TargetMode="External"/><Relationship Id="rId52" Type="http://schemas.openxmlformats.org/officeDocument/2006/relationships/hyperlink" Target="https://www.rednord.md/doc/dezvinfo/Rapoarte%20privind%20activitatea/2020/Raportul%20conducerii%20a.2020.pdf" TargetMode="External"/><Relationship Id="rId60" Type="http://schemas.openxmlformats.org/officeDocument/2006/relationships/hyperlink" Target="https://premierenergy.md/wp-content/uploads/2021/09/Raport_financiar_2020.pdf" TargetMode="External"/><Relationship Id="rId65" Type="http://schemas.openxmlformats.org/officeDocument/2006/relationships/hyperlink" Target="https://balti-gaz.md/wp-content/uploads/2021/07/raportul-auditorului-independent-pentru-anul-2020.pdf" TargetMode="External"/><Relationship Id="rId73" Type="http://schemas.openxmlformats.org/officeDocument/2006/relationships/hyperlink" Target="https://www.rednord.md/doc/dezvinfo/Rapoarte%20privind%20activitatea/2020/Raport%20anual%202020.pdf" TargetMode="External"/><Relationship Id="rId78" Type="http://schemas.openxmlformats.org/officeDocument/2006/relationships/hyperlink" Target="https://www.anre.md/consultari-publice-3-27" TargetMode="External"/><Relationship Id="rId81" Type="http://schemas.openxmlformats.org/officeDocument/2006/relationships/hyperlink" Target="https://mediu.gov.md/ro/content/proiecte-de-documente" TargetMode="External"/><Relationship Id="rId86" Type="http://schemas.openxmlformats.org/officeDocument/2006/relationships/hyperlink" Target="https://www.ccrm.md/ro/decision_details/1215/hotararea-nr-21-din-26-mai-2023-cu-privire-la" TargetMode="External"/><Relationship Id="rId4" Type="http://schemas.openxmlformats.org/officeDocument/2006/relationships/hyperlink" Target="http://www.edinet-gaz.md/userfiles/file/Raportul%20agentului%20de%20confirmare%202020.PDF" TargetMode="External"/><Relationship Id="rId9" Type="http://schemas.openxmlformats.org/officeDocument/2006/relationships/hyperlink" Target="https://www.rednord.md/index.php/ro/program-de-conformitate-sa-red-nord" TargetMode="External"/><Relationship Id="rId13" Type="http://schemas.openxmlformats.org/officeDocument/2006/relationships/hyperlink" Target="http://www.edinet-gaz.md/menu/ru/about-edinet-gaz-company/activitatea_investitionala_ru" TargetMode="External"/><Relationship Id="rId18" Type="http://schemas.openxmlformats.org/officeDocument/2006/relationships/hyperlink" Target="https://www.rednord.md/index.php/ro/investitii-si-dezvoltare/planuri-de-dezvoltare" TargetMode="External"/><Relationship Id="rId39" Type="http://schemas.openxmlformats.org/officeDocument/2006/relationships/hyperlink" Target="https://www.moldovagaz.md/pic/uploaded/docs/financial_report_2020.pdf" TargetMode="External"/><Relationship Id="rId34" Type="http://schemas.openxmlformats.org/officeDocument/2006/relationships/hyperlink" Target="https://cet-nord.md/ro/transparent/financial-state" TargetMode="External"/><Relationship Id="rId50" Type="http://schemas.openxmlformats.org/officeDocument/2006/relationships/hyperlink" Target="https://premierenergy.md/wp-content/uploads/2021/05/Raport_de_responsabilitate_corporativa_2020.pdf" TargetMode="External"/><Relationship Id="rId55" Type="http://schemas.openxmlformats.org/officeDocument/2006/relationships/hyperlink" Target="https://cet-nord.md/images/docs/sa/RAPORT_DE_ACTIVITATE_DG_2020.pdf" TargetMode="External"/><Relationship Id="rId76" Type="http://schemas.openxmlformats.org/officeDocument/2006/relationships/hyperlink" Target="https://cet-nord.md/images/docs/sa/Raport_anual_2020.pdf" TargetMode="External"/><Relationship Id="rId7" Type="http://schemas.openxmlformats.org/officeDocument/2006/relationships/hyperlink" Target="http://www.orhei-gaz.md/?m=9&amp;l=2" TargetMode="External"/><Relationship Id="rId71" Type="http://schemas.openxmlformats.org/officeDocument/2006/relationships/hyperlink" Target="https://premierenergy.md/wp-content/uploads/2021/09/Raport_financiar_2020.pdf" TargetMode="External"/><Relationship Id="rId2" Type="http://schemas.openxmlformats.org/officeDocument/2006/relationships/hyperlink" Target="https://balti-gaz.md/ro/program-de-conformitate/" TargetMode="External"/><Relationship Id="rId29" Type="http://schemas.openxmlformats.org/officeDocument/2006/relationships/hyperlink" Target="https://fee-nord.md/informatia/" TargetMode="External"/><Relationship Id="rId24" Type="http://schemas.openxmlformats.org/officeDocument/2006/relationships/hyperlink" Target="https://www.vmtg.md/index.php/interes-public/rapoarte-financiare" TargetMode="External"/><Relationship Id="rId40" Type="http://schemas.openxmlformats.org/officeDocument/2006/relationships/hyperlink" Target="https://premierenergy.md/wp-content/uploads/2021/09/Raport_financiar_2020.pdf" TargetMode="External"/><Relationship Id="rId45" Type="http://schemas.openxmlformats.org/officeDocument/2006/relationships/hyperlink" Target="https://termoelectrica.md/wp-content/uploads/2022/01/Raportul-auditorului-independent-2020.pdf" TargetMode="External"/><Relationship Id="rId66" Type="http://schemas.openxmlformats.org/officeDocument/2006/relationships/hyperlink" Target="https://ialovenigaz.md/wp-content/uploads/2021/05/1.Sit_Financiare-Ialoveni-Gaz-31.12.2020_RO-scanat-PDF.pdf" TargetMode="External"/><Relationship Id="rId61" Type="http://schemas.openxmlformats.org/officeDocument/2006/relationships/hyperlink" Target="https://www.premierenergydistribution.md/sites/default/files/2021-09/Raport%20financiar_2020_PED.pdf" TargetMode="External"/><Relationship Id="rId82" Type="http://schemas.openxmlformats.org/officeDocument/2006/relationships/hyperlink" Target="https://particip.gov.md/ro"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www.electricafurnizare.ro/" TargetMode="External"/><Relationship Id="rId18" Type="http://schemas.openxmlformats.org/officeDocument/2006/relationships/hyperlink" Target="https://www.e-distributie.com/" TargetMode="External"/><Relationship Id="rId26" Type="http://schemas.openxmlformats.org/officeDocument/2006/relationships/hyperlink" Target="https://www.engie.ro/" TargetMode="External"/><Relationship Id="rId39" Type="http://schemas.openxmlformats.org/officeDocument/2006/relationships/hyperlink" Target="http://www.petrom.com/" TargetMode="External"/><Relationship Id="rId21" Type="http://schemas.openxmlformats.org/officeDocument/2006/relationships/hyperlink" Target="http://www.petrom.com/" TargetMode="External"/><Relationship Id="rId34" Type="http://schemas.openxmlformats.org/officeDocument/2006/relationships/hyperlink" Target="https://www.electricafurnizare.ro/" TargetMode="External"/><Relationship Id="rId42" Type="http://schemas.openxmlformats.org/officeDocument/2006/relationships/hyperlink" Target="https://www.omvpetrom.com/en/news/availability-of-the-annual-reports-and-the-reports-on-payments-to-governments-for-2020" TargetMode="External"/><Relationship Id="rId47" Type="http://schemas.openxmlformats.org/officeDocument/2006/relationships/hyperlink" Target="https://www.e-distributie.com/" TargetMode="External"/><Relationship Id="rId50" Type="http://schemas.openxmlformats.org/officeDocument/2006/relationships/hyperlink" Target="http://www.petrom.com/" TargetMode="External"/><Relationship Id="rId55" Type="http://schemas.openxmlformats.org/officeDocument/2006/relationships/hyperlink" Target="https://www.consiliulconcurentei.ro/wp-content/uploads/2023/05/Raport-anual-2022.pdf" TargetMode="External"/><Relationship Id="rId7" Type="http://schemas.openxmlformats.org/officeDocument/2006/relationships/hyperlink" Target="https://delgaz.ro/despre-noi/presa/111" TargetMode="External"/><Relationship Id="rId2" Type="http://schemas.openxmlformats.org/officeDocument/2006/relationships/hyperlink" Target="https://www.distrigazsud-retele.ro/profil-companie/programul-de-conformitate/" TargetMode="External"/><Relationship Id="rId16" Type="http://schemas.openxmlformats.org/officeDocument/2006/relationships/hyperlink" Target="https://www.electricafurnizare.ro/" TargetMode="External"/><Relationship Id="rId29" Type="http://schemas.openxmlformats.org/officeDocument/2006/relationships/hyperlink" Target="http://www.romgaz.ro/" TargetMode="External"/><Relationship Id="rId11" Type="http://schemas.openxmlformats.org/officeDocument/2006/relationships/hyperlink" Target="https://www.engie.ro/" TargetMode="External"/><Relationship Id="rId24" Type="http://schemas.openxmlformats.org/officeDocument/2006/relationships/hyperlink" Target="https://www.eon.ro/" TargetMode="External"/><Relationship Id="rId32" Type="http://schemas.openxmlformats.org/officeDocument/2006/relationships/hyperlink" Target="http://www.elcen.ro/" TargetMode="External"/><Relationship Id="rId37" Type="http://schemas.openxmlformats.org/officeDocument/2006/relationships/hyperlink" Target="http://www.hidroelectrica.ro/" TargetMode="External"/><Relationship Id="rId40" Type="http://schemas.openxmlformats.org/officeDocument/2006/relationships/hyperlink" Target="http://www.nuclearelectrica.ro/" TargetMode="External"/><Relationship Id="rId45" Type="http://schemas.openxmlformats.org/officeDocument/2006/relationships/hyperlink" Target="https://www.electricafurnizare.ro/" TargetMode="External"/><Relationship Id="rId53" Type="http://schemas.openxmlformats.org/officeDocument/2006/relationships/hyperlink" Target="http://energie.gov.ro/buget/executie-bugetara/" TargetMode="External"/><Relationship Id="rId58" Type="http://schemas.openxmlformats.org/officeDocument/2006/relationships/hyperlink" Target="http://energie.gov.ro/transparenta-decizionala-2/" TargetMode="External"/><Relationship Id="rId5" Type="http://schemas.openxmlformats.org/officeDocument/2006/relationships/hyperlink" Target="https://www.e-distributie.com/ro/despre-noi/programe-conformitate.html" TargetMode="External"/><Relationship Id="rId19" Type="http://schemas.openxmlformats.org/officeDocument/2006/relationships/hyperlink" Target="http://www.hidroelectrica.ro/" TargetMode="External"/><Relationship Id="rId4" Type="http://schemas.openxmlformats.org/officeDocument/2006/relationships/hyperlink" Target="https://www.distributie-energie.ro/despre-noi/conformitate/" TargetMode="External"/><Relationship Id="rId9" Type="http://schemas.openxmlformats.org/officeDocument/2006/relationships/hyperlink" Target="https://www.e-distributie.com/ro/despre-noi/retea-investitii.html" TargetMode="External"/><Relationship Id="rId14" Type="http://schemas.openxmlformats.org/officeDocument/2006/relationships/hyperlink" Target="https://www.enel.ro/enel-energie/ro/clienti-rezidentiali.html" TargetMode="External"/><Relationship Id="rId22" Type="http://schemas.openxmlformats.org/officeDocument/2006/relationships/hyperlink" Target="http://www.nuclearelectrica.ro/" TargetMode="External"/><Relationship Id="rId27" Type="http://schemas.openxmlformats.org/officeDocument/2006/relationships/hyperlink" Target="https://www.e-distributie.com/" TargetMode="External"/><Relationship Id="rId30" Type="http://schemas.openxmlformats.org/officeDocument/2006/relationships/hyperlink" Target="http://www.petrom.com/" TargetMode="External"/><Relationship Id="rId35" Type="http://schemas.openxmlformats.org/officeDocument/2006/relationships/hyperlink" Target="https://www.engie.ro/" TargetMode="External"/><Relationship Id="rId43" Type="http://schemas.openxmlformats.org/officeDocument/2006/relationships/hyperlink" Target="https://www.romgaz.ro/sites/default/files/2021-04/2020%20Report%20on%20payments%20to%20governments.pdf" TargetMode="External"/><Relationship Id="rId48" Type="http://schemas.openxmlformats.org/officeDocument/2006/relationships/hyperlink" Target="http://www.hidroelectrica.ro/" TargetMode="External"/><Relationship Id="rId56" Type="http://schemas.openxmlformats.org/officeDocument/2006/relationships/hyperlink" Target="http://energie.gov.ro/transparenta-decizionala-2/" TargetMode="External"/><Relationship Id="rId8" Type="http://schemas.openxmlformats.org/officeDocument/2006/relationships/hyperlink" Target="https://www.anre.ro/ro/energie-electrica/rapoarte/rapoarte-indicatori-performanta" TargetMode="External"/><Relationship Id="rId51" Type="http://schemas.openxmlformats.org/officeDocument/2006/relationships/hyperlink" Target="http://www.nuclearelectrica.ro/" TargetMode="External"/><Relationship Id="rId3" Type="http://schemas.openxmlformats.org/officeDocument/2006/relationships/hyperlink" Target="https://www.distrigazsud-retele.ro/profil-companie/programul-de-conformitate/" TargetMode="External"/><Relationship Id="rId12" Type="http://schemas.openxmlformats.org/officeDocument/2006/relationships/hyperlink" Target="https://www.eon.ro/" TargetMode="External"/><Relationship Id="rId17" Type="http://schemas.openxmlformats.org/officeDocument/2006/relationships/hyperlink" Target="https://www.engie.ro/" TargetMode="External"/><Relationship Id="rId25" Type="http://schemas.openxmlformats.org/officeDocument/2006/relationships/hyperlink" Target="https://www.electricafurnizare.ro/" TargetMode="External"/><Relationship Id="rId33" Type="http://schemas.openxmlformats.org/officeDocument/2006/relationships/hyperlink" Target="https://www.eon.ro/" TargetMode="External"/><Relationship Id="rId38" Type="http://schemas.openxmlformats.org/officeDocument/2006/relationships/hyperlink" Target="http://www.romgaz.ro/" TargetMode="External"/><Relationship Id="rId46" Type="http://schemas.openxmlformats.org/officeDocument/2006/relationships/hyperlink" Target="https://www.engie.ro/" TargetMode="External"/><Relationship Id="rId59" Type="http://schemas.openxmlformats.org/officeDocument/2006/relationships/hyperlink" Target="http://www.anre.ro/" TargetMode="External"/><Relationship Id="rId20" Type="http://schemas.openxmlformats.org/officeDocument/2006/relationships/hyperlink" Target="http://www.romgaz.ro/" TargetMode="External"/><Relationship Id="rId41" Type="http://schemas.openxmlformats.org/officeDocument/2006/relationships/hyperlink" Target="http://www.elcen.ro/" TargetMode="External"/><Relationship Id="rId54" Type="http://schemas.openxmlformats.org/officeDocument/2006/relationships/hyperlink" Target="https://anre.ro/wp-content/uploads/2023/07/Raport-anual-2022.pdf" TargetMode="External"/><Relationship Id="rId1" Type="http://schemas.openxmlformats.org/officeDocument/2006/relationships/hyperlink" Target="https://delgaz.ro/despre-noi/conformitate" TargetMode="External"/><Relationship Id="rId6" Type="http://schemas.openxmlformats.org/officeDocument/2006/relationships/hyperlink" Target="https://www.anre.ro/ro/gaze-naturale/rapoarte/rapoarte-indicatori-de-performanta" TargetMode="External"/><Relationship Id="rId15" Type="http://schemas.openxmlformats.org/officeDocument/2006/relationships/hyperlink" Target="https://www.eon.ro/" TargetMode="External"/><Relationship Id="rId23" Type="http://schemas.openxmlformats.org/officeDocument/2006/relationships/hyperlink" Target="http://www.elcen.ro/" TargetMode="External"/><Relationship Id="rId28" Type="http://schemas.openxmlformats.org/officeDocument/2006/relationships/hyperlink" Target="http://www.hidroelectrica.ro/" TargetMode="External"/><Relationship Id="rId36" Type="http://schemas.openxmlformats.org/officeDocument/2006/relationships/hyperlink" Target="https://www.e-distributie.com/" TargetMode="External"/><Relationship Id="rId49" Type="http://schemas.openxmlformats.org/officeDocument/2006/relationships/hyperlink" Target="http://www.romgaz.ro/" TargetMode="External"/><Relationship Id="rId57" Type="http://schemas.openxmlformats.org/officeDocument/2006/relationships/hyperlink" Target="https://www.anre.ro/ro/documente-de-discutie" TargetMode="External"/><Relationship Id="rId10" Type="http://schemas.openxmlformats.org/officeDocument/2006/relationships/hyperlink" Target="https://delgaz.ro/despre-noi/conformitate" TargetMode="External"/><Relationship Id="rId31" Type="http://schemas.openxmlformats.org/officeDocument/2006/relationships/hyperlink" Target="http://www.nuclearelectrica.ro/" TargetMode="External"/><Relationship Id="rId44" Type="http://schemas.openxmlformats.org/officeDocument/2006/relationships/hyperlink" Target="https://www.eon.ro/" TargetMode="External"/><Relationship Id="rId52" Type="http://schemas.openxmlformats.org/officeDocument/2006/relationships/hyperlink" Target="http://www.elcen.ro/" TargetMode="External"/><Relationship Id="rId60" Type="http://schemas.openxmlformats.org/officeDocument/2006/relationships/hyperlink" Target="http://www.consiliulconcurentei.ro/en/"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https://ua.energy/uchasnikam_rinku/vidpovidno-do-polozhen-zakonu-ukrayiny-pro-rynok-elektrychnoyi-energiyi/" TargetMode="External"/><Relationship Id="rId21" Type="http://schemas.openxmlformats.org/officeDocument/2006/relationships/hyperlink" Target="https://ua.energy/uchasnikam_rinku/normatyvno-pravova-baza-funktsionuvannya-novoyi-modeli-rynku-elektroenergiyi-ukrayiny/" TargetMode="External"/><Relationship Id="rId42" Type="http://schemas.openxmlformats.org/officeDocument/2006/relationships/hyperlink" Target="https://www.nerc.gov.ua/?id=51822" TargetMode="External"/><Relationship Id="rId47" Type="http://schemas.openxmlformats.org/officeDocument/2006/relationships/hyperlink" Target="https://zakon.rada.gov.ua/laws/show/867-2018-%D0%BF" TargetMode="External"/><Relationship Id="rId63" Type="http://schemas.openxmlformats.org/officeDocument/2006/relationships/hyperlink" Target="https://fliphtml5.com/swbx/gxak" TargetMode="External"/><Relationship Id="rId68" Type="http://schemas.openxmlformats.org/officeDocument/2006/relationships/hyperlink" Target="http://mpe.kmu.gov.ua/minugol/doccatalog/document?id=245472866" TargetMode="External"/><Relationship Id="rId84" Type="http://schemas.openxmlformats.org/officeDocument/2006/relationships/comments" Target="../comments7.xml"/><Relationship Id="rId16" Type="http://schemas.openxmlformats.org/officeDocument/2006/relationships/hyperlink" Target="https://tsoua.com/gts-infrastruktura/grafik-remontnyh-robit/" TargetMode="External"/><Relationship Id="rId11" Type="http://schemas.openxmlformats.org/officeDocument/2006/relationships/hyperlink" Target="https://tsoua.com/kliyentam/zamovlennya-poslug/rozpodil-potuzhnosti-na-vnutrishnih-tochkah/" TargetMode="External"/><Relationship Id="rId32" Type="http://schemas.openxmlformats.org/officeDocument/2006/relationships/hyperlink" Target="https://data.gov.ua/dataset/31199018-e15e-4e87-bf5e-2a4293151f5c/resource/6e1a3146-c0f3-414f-85e6-0f6b04101abb" TargetMode="External"/><Relationship Id="rId37" Type="http://schemas.openxmlformats.org/officeDocument/2006/relationships/hyperlink" Target="http://www.nerc.gov.ua/?id=26835" TargetMode="External"/><Relationship Id="rId53" Type="http://schemas.openxmlformats.org/officeDocument/2006/relationships/hyperlink" Target="http://utg.ua/utg/business-info/live.html" TargetMode="External"/><Relationship Id="rId58" Type="http://schemas.openxmlformats.org/officeDocument/2006/relationships/hyperlink" Target="https://ua.energy/peredacha-i-dyspetcheryzatsiya/zvit-z-otsinky-vidpovidnosti-dostatnosti-generuyuchyh-potuzhnostej/" TargetMode="External"/><Relationship Id="rId74" Type="http://schemas.openxmlformats.org/officeDocument/2006/relationships/hyperlink" Target="https://unfccc.int/process-and-meetings" TargetMode="External"/><Relationship Id="rId79" Type="http://schemas.openxmlformats.org/officeDocument/2006/relationships/hyperlink" Target="https://ec.europa.eu/competition/state_aid/legislation/legislation.html" TargetMode="External"/><Relationship Id="rId5" Type="http://schemas.openxmlformats.org/officeDocument/2006/relationships/hyperlink" Target="https://www.nerc.gov.ua/?id=18979" TargetMode="External"/><Relationship Id="rId61" Type="http://schemas.openxmlformats.org/officeDocument/2006/relationships/hyperlink" Target="https://www.nerc.gov.ua/?id=51822" TargetMode="External"/><Relationship Id="rId82" Type="http://schemas.openxmlformats.org/officeDocument/2006/relationships/hyperlink" Target="https://amcu.gov.ua/pro-nas/zvitnist/richni-zviti-pro-nadannya-derzhavnoyi-dopomogi" TargetMode="External"/><Relationship Id="rId19" Type="http://schemas.openxmlformats.org/officeDocument/2006/relationships/hyperlink" Target="http://www.nerc.gov.ua/?id=15977" TargetMode="External"/><Relationship Id="rId14" Type="http://schemas.openxmlformats.org/officeDocument/2006/relationships/hyperlink" Target="http://utg.ua/utg/business-info/live.html" TargetMode="External"/><Relationship Id="rId22" Type="http://schemas.openxmlformats.org/officeDocument/2006/relationships/hyperlink" Target="https://zakon.rada.gov.ua/laws/show/v0763874-20" TargetMode="External"/><Relationship Id="rId27" Type="http://schemas.openxmlformats.org/officeDocument/2006/relationships/hyperlink" Target="https://ua.energy/uchasnikam_rinku/vidpovidno-do-polozhen-zakonu-ukrayiny-pro-rynok-elektrychnoyi-energiyi/" TargetMode="External"/><Relationship Id="rId30" Type="http://schemas.openxmlformats.org/officeDocument/2006/relationships/hyperlink" Target="https://transparency.entsoe.eu/generation/r2/dayAheadAggregatedGeneration/show" TargetMode="External"/><Relationship Id="rId35" Type="http://schemas.openxmlformats.org/officeDocument/2006/relationships/hyperlink" Target="https://ua.energy/wp-content/uploads/2020/04/Plan-rozvytku-systemy-peredachi-na-2020-2029-roku.pdf" TargetMode="External"/><Relationship Id="rId43" Type="http://schemas.openxmlformats.org/officeDocument/2006/relationships/hyperlink" Target="https://www.nerc.gov.ua/?id=51822" TargetMode="External"/><Relationship Id="rId48" Type="http://schemas.openxmlformats.org/officeDocument/2006/relationships/hyperlink" Target="https://zakon.rada.gov.ua/laws/show/483-2019-%D0%BF" TargetMode="External"/><Relationship Id="rId56" Type="http://schemas.openxmlformats.org/officeDocument/2006/relationships/hyperlink" Target="https://ua.energy/wp-content/uploads/2019/10/Dodatok-8-do-KSP_SAVN.pdf" TargetMode="External"/><Relationship Id="rId64" Type="http://schemas.openxmlformats.org/officeDocument/2006/relationships/hyperlink" Target="https://www.nerc.gov.ua/?id=51822" TargetMode="External"/><Relationship Id="rId69" Type="http://schemas.openxmlformats.org/officeDocument/2006/relationships/hyperlink" Target="https://www.me.gov.ua/Documents/List?lang=uk-UA&amp;id=938d9df1-5e8d-48cc-a007-be5bc60123b8&amp;tag=TSiliStalogoRozvitku" TargetMode="External"/><Relationship Id="rId77" Type="http://schemas.openxmlformats.org/officeDocument/2006/relationships/hyperlink" Target="http://mpe.kmu.gov.ua/minugol/control/publish/article?art_id=245288699" TargetMode="External"/><Relationship Id="rId8" Type="http://schemas.openxmlformats.org/officeDocument/2006/relationships/hyperlink" Target="https://tsoua.com/kliyentam/yak-staty-kliyentom/dogovir/" TargetMode="External"/><Relationship Id="rId51" Type="http://schemas.openxmlformats.org/officeDocument/2006/relationships/hyperlink" Target="http://www.nerc.gov.ua/?id=33037" TargetMode="External"/><Relationship Id="rId72" Type="http://schemas.openxmlformats.org/officeDocument/2006/relationships/hyperlink" Target="https://unfccc.int/documents/181275" TargetMode="External"/><Relationship Id="rId80" Type="http://schemas.openxmlformats.org/officeDocument/2006/relationships/hyperlink" Target="http://pdd.amc.gov.ua/main/home/amkuforms" TargetMode="External"/><Relationship Id="rId3" Type="http://schemas.openxmlformats.org/officeDocument/2006/relationships/hyperlink" Target="http://www.ukrstat.gov.ua/operativ/operativ2020/energ/vmp/vmp_u/arh_vmp2020_u.htm" TargetMode="External"/><Relationship Id="rId12" Type="http://schemas.openxmlformats.org/officeDocument/2006/relationships/hyperlink" Target="https://tsoua.com/kliyentam/zamovlennya-poslug/bronyuvannya-potuzhnostei/rezultaty-aukczioniv/" TargetMode="External"/><Relationship Id="rId17" Type="http://schemas.openxmlformats.org/officeDocument/2006/relationships/hyperlink" Target="https://tsoua.com/prozorist/yakist-gazu/" TargetMode="External"/><Relationship Id="rId25" Type="http://schemas.openxmlformats.org/officeDocument/2006/relationships/hyperlink" Target="https://transparency.entsoe.eu/load-domain/r2/totalLoadR2/show" TargetMode="External"/><Relationship Id="rId33" Type="http://schemas.openxmlformats.org/officeDocument/2006/relationships/hyperlink" Target="https://ua.energy/uchasnikam_rinku/rezultaty-balansuyuchogo-rynku-2/" TargetMode="External"/><Relationship Id="rId38" Type="http://schemas.openxmlformats.org/officeDocument/2006/relationships/hyperlink" Target="https://ua.energy/uchasnikam_rinku/rezultaty-balansuyuchogo-rynku-2/" TargetMode="External"/><Relationship Id="rId46" Type="http://schemas.openxmlformats.org/officeDocument/2006/relationships/hyperlink" Target="http://www.ukrstat.gov.ua/" TargetMode="External"/><Relationship Id="rId59" Type="http://schemas.openxmlformats.org/officeDocument/2006/relationships/hyperlink" Target="http://mpe.kmu.gov.ua/minugol/control/uk/publish/officialcategory?cat_id=245131779" TargetMode="External"/><Relationship Id="rId67" Type="http://schemas.openxmlformats.org/officeDocument/2006/relationships/hyperlink" Target="https://saee.gov.ua/uk/business/energetichny-audit-ta-manadzhment" TargetMode="External"/><Relationship Id="rId20" Type="http://schemas.openxmlformats.org/officeDocument/2006/relationships/hyperlink" Target="https://ua.energy/uchasnikam_rinku/normatyvno-pravova-baza-funktsionuvannya-novoyi-modeli-rynku-elektroenergiyi-ukrayiny/" TargetMode="External"/><Relationship Id="rId41" Type="http://schemas.openxmlformats.org/officeDocument/2006/relationships/hyperlink" Target="https://www.nerc.gov.ua/?id=51822" TargetMode="External"/><Relationship Id="rId54" Type="http://schemas.openxmlformats.org/officeDocument/2006/relationships/hyperlink" Target="https://ua.energy/vstanovlena-potuzhnist-energosystemy-ukrayiny/" TargetMode="External"/><Relationship Id="rId62" Type="http://schemas.openxmlformats.org/officeDocument/2006/relationships/hyperlink" Target="https://www.nerc.gov.ua/?id=51822" TargetMode="External"/><Relationship Id="rId70" Type="http://schemas.openxmlformats.org/officeDocument/2006/relationships/hyperlink" Target="https://saee.gov.ua/uk/regulations" TargetMode="External"/><Relationship Id="rId75" Type="http://schemas.openxmlformats.org/officeDocument/2006/relationships/hyperlink" Target="https://energy-community.org/implementation/Ukraine/reporting.html" TargetMode="External"/><Relationship Id="rId83" Type="http://schemas.openxmlformats.org/officeDocument/2006/relationships/vmlDrawing" Target="../drawings/vmlDrawing7.vml"/><Relationship Id="rId1" Type="http://schemas.openxmlformats.org/officeDocument/2006/relationships/hyperlink" Target="http://www.ukrstat.gov.ua/operativ/operativ2016/sg/ekolog/ukr/zp_pen_u.html" TargetMode="External"/><Relationship Id="rId6" Type="http://schemas.openxmlformats.org/officeDocument/2006/relationships/hyperlink" Target="https://www.nerc.gov.ua/?id=18977" TargetMode="External"/><Relationship Id="rId15" Type="http://schemas.openxmlformats.org/officeDocument/2006/relationships/hyperlink" Target="https://tsoua.com/kliyentam/zamovlennya-poslug/nejtralnist-balansuvannya/" TargetMode="External"/><Relationship Id="rId23" Type="http://schemas.openxmlformats.org/officeDocument/2006/relationships/hyperlink" Target="https://transparency.entsoe.eu/load-domain/r2/totalLoadR2/show" TargetMode="External"/><Relationship Id="rId28" Type="http://schemas.openxmlformats.org/officeDocument/2006/relationships/hyperlink" Target="https://transparency.entsoe.eu/transmission-domain/ntcDay/show" TargetMode="External"/><Relationship Id="rId36" Type="http://schemas.openxmlformats.org/officeDocument/2006/relationships/hyperlink" Target="http://www.nerc.gov.ua/?id=16118" TargetMode="External"/><Relationship Id="rId49" Type="http://schemas.openxmlformats.org/officeDocument/2006/relationships/hyperlink" Target="https://www.ueex.com.ua/auctions-calendar/prirodnij-gaz/" TargetMode="External"/><Relationship Id="rId57" Type="http://schemas.openxmlformats.org/officeDocument/2006/relationships/hyperlink" Target="http://mpe.kmu.gov.ua/minugol/control/uk/publish/article?art_id=245464470&amp;cat_id=245131779" TargetMode="External"/><Relationship Id="rId10" Type="http://schemas.openxmlformats.org/officeDocument/2006/relationships/hyperlink" Target="https://tsoua.com/kliyentam/zamovlennya-poslug/rozpodil-potuzhnosti-na-vnutrishnih-tochkah/" TargetMode="External"/><Relationship Id="rId31" Type="http://schemas.openxmlformats.org/officeDocument/2006/relationships/hyperlink" Target="https://ua.energy/uchasnikam_rinku/vidpovidno-do-polozhen-zakonu-ukrayiny-pro-rynok-elektrychnoyi-energiyi/" TargetMode="External"/><Relationship Id="rId44" Type="http://schemas.openxmlformats.org/officeDocument/2006/relationships/hyperlink" Target="https://www.nerc.gov.ua/?id=51822" TargetMode="External"/><Relationship Id="rId52" Type="http://schemas.openxmlformats.org/officeDocument/2006/relationships/hyperlink" Target="http://www.nerc.gov.ua/?id=39296" TargetMode="External"/><Relationship Id="rId60" Type="http://schemas.openxmlformats.org/officeDocument/2006/relationships/hyperlink" Target="https://www.nerc.gov.ua/?id=51822" TargetMode="External"/><Relationship Id="rId65" Type="http://schemas.openxmlformats.org/officeDocument/2006/relationships/hyperlink" Target="https://www.nerc.gov.ua/?news=8746" TargetMode="External"/><Relationship Id="rId73" Type="http://schemas.openxmlformats.org/officeDocument/2006/relationships/hyperlink" Target="http://mpe.kmu.gov.ua/minugol/control/uk/publish/officialcategory?cat_id=245255478" TargetMode="External"/><Relationship Id="rId78" Type="http://schemas.openxmlformats.org/officeDocument/2006/relationships/hyperlink" Target="http://www.saee.gov.ua/sites/default/files/2016-2017.pdf" TargetMode="External"/><Relationship Id="rId81" Type="http://schemas.openxmlformats.org/officeDocument/2006/relationships/hyperlink" Target="http://pdd.amc.gov.ua/registry/registryofdecision/list" TargetMode="External"/><Relationship Id="rId4" Type="http://schemas.openxmlformats.org/officeDocument/2006/relationships/hyperlink" Target="http://www.ukrstat.gov.ua/operativ/operativ2020/pr/ovp/xls/vpp_ue_07_2020.xlsx" TargetMode="External"/><Relationship Id="rId9" Type="http://schemas.openxmlformats.org/officeDocument/2006/relationships/hyperlink" Target="https://tsoua.com/kliyentam/yak-staty-kliyentom/dogovir/" TargetMode="External"/><Relationship Id="rId13" Type="http://schemas.openxmlformats.org/officeDocument/2006/relationships/hyperlink" Target="https://tsoua.com/gts-infrastruktura/mozhlyvosti-gts/tochky-ta-potuzhnosti/" TargetMode="External"/><Relationship Id="rId18" Type="http://schemas.openxmlformats.org/officeDocument/2006/relationships/hyperlink" Target="https://ua.energy/peredacha-i-dyspetcheryzatsiya/pryyednyannya/" TargetMode="External"/><Relationship Id="rId39" Type="http://schemas.openxmlformats.org/officeDocument/2006/relationships/hyperlink" Target="http://www.nerc.gov.ua/?id=21970" TargetMode="External"/><Relationship Id="rId34" Type="http://schemas.openxmlformats.org/officeDocument/2006/relationships/hyperlink" Target="https://tsoua.com/prozorist/vykonannya-planu-rozvytku-gts/" TargetMode="External"/><Relationship Id="rId50" Type="http://schemas.openxmlformats.org/officeDocument/2006/relationships/hyperlink" Target="https://www.oree.com.ua/index.php/pricectr" TargetMode="External"/><Relationship Id="rId55" Type="http://schemas.openxmlformats.org/officeDocument/2006/relationships/hyperlink" Target="https://zakon.rada.gov.ua/laws/show/z1458-15" TargetMode="External"/><Relationship Id="rId76" Type="http://schemas.openxmlformats.org/officeDocument/2006/relationships/hyperlink" Target="https://unfccc.int/ghg-inventories-annex-i-parties/2020" TargetMode="External"/><Relationship Id="rId7" Type="http://schemas.openxmlformats.org/officeDocument/2006/relationships/hyperlink" Target="https://tsoua.com/kliyentam/yak-staty-kliyentom/dogovir/" TargetMode="External"/><Relationship Id="rId71" Type="http://schemas.openxmlformats.org/officeDocument/2006/relationships/hyperlink" Target="https://saee.gov.ua/uk/activity/plany-ta-zvity" TargetMode="External"/><Relationship Id="rId2" Type="http://schemas.openxmlformats.org/officeDocument/2006/relationships/hyperlink" Target="http://www.ukrstat.gov.ua/operativ/operativ2016/sg/ekolog/ukr/zp_pen_u.html" TargetMode="External"/><Relationship Id="rId29" Type="http://schemas.openxmlformats.org/officeDocument/2006/relationships/hyperlink" Target="https://transparency.entsoe.eu/congestion-management/r2/countertrading/show" TargetMode="External"/><Relationship Id="rId24" Type="http://schemas.openxmlformats.org/officeDocument/2006/relationships/hyperlink" Target="https://transparency.entsoe.eu/outage-domain/r2/unavailabilityInTransmissionGrid/show" TargetMode="External"/><Relationship Id="rId40" Type="http://schemas.openxmlformats.org/officeDocument/2006/relationships/hyperlink" Target="http://www.nerc.gov.ua/?id=21970" TargetMode="External"/><Relationship Id="rId45" Type="http://schemas.openxmlformats.org/officeDocument/2006/relationships/hyperlink" Target="http://www.ukrstat.gov.ua/" TargetMode="External"/><Relationship Id="rId66" Type="http://schemas.openxmlformats.org/officeDocument/2006/relationships/hyperlink" Target="http://www.nerc.gov.ua/?news=8746" TargetMode="External"/></Relationships>
</file>

<file path=xl/worksheets/_rels/sheet19.xml.rels><?xml version="1.0" encoding="UTF-8" standalone="yes"?>
<Relationships xmlns="http://schemas.openxmlformats.org/package/2006/relationships"><Relationship Id="rId26" Type="http://schemas.openxmlformats.org/officeDocument/2006/relationships/hyperlink" Target="https://moldovatransgaz.md/ro/program" TargetMode="External"/><Relationship Id="rId21" Type="http://schemas.openxmlformats.org/officeDocument/2006/relationships/hyperlink" Target="https://www.moldelectrica.md/ro/electricity/annual_forecast" TargetMode="External"/><Relationship Id="rId42" Type="http://schemas.openxmlformats.org/officeDocument/2006/relationships/hyperlink" Target="https://www.legis.md/cautare/getResults?doc_id=103740&amp;lang=ro" TargetMode="External"/><Relationship Id="rId47" Type="http://schemas.openxmlformats.org/officeDocument/2006/relationships/hyperlink" Target="https://www.moldelectrica.md/ro/electricity/energy_sources%20/" TargetMode="External"/><Relationship Id="rId63" Type="http://schemas.openxmlformats.org/officeDocument/2006/relationships/hyperlink" Target="http://www.clima.md/doc.php?l=en&amp;id=3736&amp;idc=267" TargetMode="External"/><Relationship Id="rId68" Type="http://schemas.openxmlformats.org/officeDocument/2006/relationships/hyperlink" Target="https://mei.gov.md/sites/default/files/document/attachments/raportul_agentiei_pentru_eficienta_energetica_pentru_anul_2017.pdf" TargetMode="External"/><Relationship Id="rId2" Type="http://schemas.openxmlformats.org/officeDocument/2006/relationships/hyperlink" Target="https://statistica.gov.md/public/files/publicatii_electronice/balanta_energetica/BE_2019_RO.pdf" TargetMode="External"/><Relationship Id="rId16" Type="http://schemas.openxmlformats.org/officeDocument/2006/relationships/hyperlink" Target="https://www.legis.md/cautare/getResults?doc_id=120014&amp;lang=ro" TargetMode="External"/><Relationship Id="rId29" Type="http://schemas.openxmlformats.org/officeDocument/2006/relationships/hyperlink" Target="http://anre.md/transportul-energiei-electrice-3-308" TargetMode="External"/><Relationship Id="rId11" Type="http://schemas.openxmlformats.org/officeDocument/2006/relationships/hyperlink" Target="http://anre.md/consultari-publice-3-27,%20draft%20no.%20116" TargetMode="External"/><Relationship Id="rId24" Type="http://schemas.openxmlformats.org/officeDocument/2006/relationships/hyperlink" Target="https://www.moldelectrica.md/ro/activity/system_state" TargetMode="External"/><Relationship Id="rId32" Type="http://schemas.openxmlformats.org/officeDocument/2006/relationships/hyperlink" Target="http://www.premierenergydistribution.md/sites/default/files/inline-files/servicii-auxiliare/lista_serviciilor_auxiliare.pdf%20/" TargetMode="External"/><Relationship Id="rId37" Type="http://schemas.openxmlformats.org/officeDocument/2006/relationships/hyperlink" Target="http://anre.md/raport-de-activitate-3-10" TargetMode="External"/><Relationship Id="rId40" Type="http://schemas.openxmlformats.org/officeDocument/2006/relationships/hyperlink" Target="http://anre.md/raport-de-activitate-3-10%20/" TargetMode="External"/><Relationship Id="rId45" Type="http://schemas.openxmlformats.org/officeDocument/2006/relationships/hyperlink" Target="http://anre.md/rapoarte-de-monitorizare-3-272" TargetMode="External"/><Relationship Id="rId53" Type="http://schemas.openxmlformats.org/officeDocument/2006/relationships/hyperlink" Target="https://www.legis.md/cautare/getResults?doc_id=111780&amp;lang=ro%20/" TargetMode="External"/><Relationship Id="rId58" Type="http://schemas.openxmlformats.org/officeDocument/2006/relationships/hyperlink" Target="https://www.chisinau.md/libview.php?l=ro&amp;idc=403&amp;id=27559&amp;t=/Presa/Comunicate-de-presa/Receptionarea-actelor-pentru-acordarea-compensatiilor-la-plata-serviciilor-comunale-persoanelor-defavorizate-din-municipiul-Chiinau-in-sezonul-rece-2019-2020" TargetMode="External"/><Relationship Id="rId66" Type="http://schemas.openxmlformats.org/officeDocument/2006/relationships/hyperlink" Target="http://www.clima.md/?l=en" TargetMode="External"/><Relationship Id="rId5" Type="http://schemas.openxmlformats.org/officeDocument/2006/relationships/hyperlink" Target="https://www.legis.md/cautare/getResults?doc_id=114525&amp;lang=ro" TargetMode="External"/><Relationship Id="rId61" Type="http://schemas.openxmlformats.org/officeDocument/2006/relationships/hyperlink" Target="https://www.legis.md/cautare/getResults?doc_id=119890&amp;lang=ro" TargetMode="External"/><Relationship Id="rId19" Type="http://schemas.openxmlformats.org/officeDocument/2006/relationships/hyperlink" Target="https://www.moldelectrica.md/ro/activity/operative_info" TargetMode="External"/><Relationship Id="rId14" Type="http://schemas.openxmlformats.org/officeDocument/2006/relationships/hyperlink" Target="https://moldovatransgaz.md/ro/clients/quality" TargetMode="External"/><Relationship Id="rId22" Type="http://schemas.openxmlformats.org/officeDocument/2006/relationships/hyperlink" Target="https://www.moldelectrica.md/ro/network/perspective_plan" TargetMode="External"/><Relationship Id="rId27" Type="http://schemas.openxmlformats.org/officeDocument/2006/relationships/hyperlink" Target="https://moldovatransgaz.md/storage/app/media/Negru/plan-de-dezvoltare-2020-2029-10-let-rom-181219anexa1.pdf" TargetMode="External"/><Relationship Id="rId30" Type="http://schemas.openxmlformats.org/officeDocument/2006/relationships/hyperlink" Target="https://www.legis.md/cautare/getResults?doc_id=110798&amp;lang=ro" TargetMode="External"/><Relationship Id="rId35" Type="http://schemas.openxmlformats.org/officeDocument/2006/relationships/hyperlink" Target="http://anre.md/raport-de-activitate-3-10" TargetMode="External"/><Relationship Id="rId43" Type="http://schemas.openxmlformats.org/officeDocument/2006/relationships/hyperlink" Target="http://anre.md/rapoarte-de-monitorizare-3-272" TargetMode="External"/><Relationship Id="rId48" Type="http://schemas.openxmlformats.org/officeDocument/2006/relationships/hyperlink" Target="https://www.legis.md/cautare/getResults?doc_id=113991&amp;lang=ro" TargetMode="External"/><Relationship Id="rId56" Type="http://schemas.openxmlformats.org/officeDocument/2006/relationships/hyperlink" Target="http://anre.md/acte-administrative-cu-caracter-normativ-3-243" TargetMode="External"/><Relationship Id="rId64" Type="http://schemas.openxmlformats.org/officeDocument/2006/relationships/hyperlink" Target="http://madrm.gov.md/ro/content/proiecte-de-documente" TargetMode="External"/><Relationship Id="rId69" Type="http://schemas.openxmlformats.org/officeDocument/2006/relationships/hyperlink" Target="http://www.ccrm.md/hotariri-si-rapoarte-1-95" TargetMode="External"/><Relationship Id="rId8" Type="http://schemas.openxmlformats.org/officeDocument/2006/relationships/hyperlink" Target="https://www.legis.md/cautare/getResults?doc_id=120010&amp;lang=ro" TargetMode="External"/><Relationship Id="rId51" Type="http://schemas.openxmlformats.org/officeDocument/2006/relationships/hyperlink" Target="https://www.legis.md/cautare/getResults?doc_id=120184&amp;lang=ro" TargetMode="External"/><Relationship Id="rId72" Type="http://schemas.openxmlformats.org/officeDocument/2006/relationships/hyperlink" Target="https://competition.md/decizii.php?l=ro&amp;idc=64&amp;t=%2FTransparenta%2FDecizii&amp;fbclid=IwAR1-ld3Nt84cv2bC5GSmW-Sdf9IagVL-oBUToZMG18CgxgzhGB5WydGsvhU" TargetMode="External"/><Relationship Id="rId3" Type="http://schemas.openxmlformats.org/officeDocument/2006/relationships/hyperlink" Target="http://statbank.statistica.md/PxWeb/pxweb/ro/40%20Statistica%20economica/40%20Statistica%20economica__15%20ENE__serii%20lunare/ENE010400.px/?rxid=9a62a0d7-86c4-45da-b7e4-fecc26003802%22%20class%3D%22link_mail" TargetMode="External"/><Relationship Id="rId12" Type="http://schemas.openxmlformats.org/officeDocument/2006/relationships/hyperlink" Target="http://anre.md/consultari-publice-3-27,%20draft%20no.%20116" TargetMode="External"/><Relationship Id="rId17" Type="http://schemas.openxmlformats.org/officeDocument/2006/relationships/hyperlink" Target="http://anre.md/anre-finalizeaza-preluarea-pachetului-energetic-iii-3-159" TargetMode="External"/><Relationship Id="rId25" Type="http://schemas.openxmlformats.org/officeDocument/2006/relationships/hyperlink" Target="https://www.moldelectrica.md/ro/electricity/balancing_market" TargetMode="External"/><Relationship Id="rId33" Type="http://schemas.openxmlformats.org/officeDocument/2006/relationships/hyperlink" Target="http://anre.md/registrul-de-licentiere-3-261" TargetMode="External"/><Relationship Id="rId38" Type="http://schemas.openxmlformats.org/officeDocument/2006/relationships/hyperlink" Target="http://anre.md/rapoarte-de-monitorizare-3-272" TargetMode="External"/><Relationship Id="rId46" Type="http://schemas.openxmlformats.org/officeDocument/2006/relationships/hyperlink" Target="http://anre.md/rapoarte-de-monitorizare-3-73" TargetMode="External"/><Relationship Id="rId59" Type="http://schemas.openxmlformats.org/officeDocument/2006/relationships/hyperlink" Target="http://aee.md/ro/page/finance-apeluri-de-propuneri" TargetMode="External"/><Relationship Id="rId67" Type="http://schemas.openxmlformats.org/officeDocument/2006/relationships/hyperlink" Target="https://www.legis.md/cautare/getResults?doc_id=103148&amp;lang=ro" TargetMode="External"/><Relationship Id="rId20" Type="http://schemas.openxmlformats.org/officeDocument/2006/relationships/hyperlink" Target="https://www.moldelectrica.md/ro/activity/system_state" TargetMode="External"/><Relationship Id="rId41" Type="http://schemas.openxmlformats.org/officeDocument/2006/relationships/hyperlink" Target="https://www.legis.md/cautare/getResults?doc_id=120379&amp;lang=ro" TargetMode="External"/><Relationship Id="rId54" Type="http://schemas.openxmlformats.org/officeDocument/2006/relationships/hyperlink" Target="https://www.legis.md/cautare/getResults?doc_id=114958&amp;lang=ro" TargetMode="External"/><Relationship Id="rId62" Type="http://schemas.openxmlformats.org/officeDocument/2006/relationships/hyperlink" Target="http://aee.rts.one/storage/Rapoarte/raport_aee_2018.pdf" TargetMode="External"/><Relationship Id="rId70" Type="http://schemas.openxmlformats.org/officeDocument/2006/relationships/hyperlink" Target="https://ec.europa.eu/competition/state_aid/legislation/legislation.html" TargetMode="External"/><Relationship Id="rId1" Type="http://schemas.openxmlformats.org/officeDocument/2006/relationships/hyperlink" Target="https://statistica.gov.md/public/files/publicatii_electronice/balanta_energetica/BE_2019_RO.pdf" TargetMode="External"/><Relationship Id="rId6" Type="http://schemas.openxmlformats.org/officeDocument/2006/relationships/hyperlink" Target="https://www.legis.md/cautare/getResults?doc_id=114525&amp;lang=ro" TargetMode="External"/><Relationship Id="rId15" Type="http://schemas.openxmlformats.org/officeDocument/2006/relationships/hyperlink" Target="http://anre.md/acte-administrative-cu-caracter-normativ-3-243" TargetMode="External"/><Relationship Id="rId23" Type="http://schemas.openxmlformats.org/officeDocument/2006/relationships/hyperlink" Target="https://www.moldelectrica.md/ro/electricity/annual_forecast" TargetMode="External"/><Relationship Id="rId28" Type="http://schemas.openxmlformats.org/officeDocument/2006/relationships/hyperlink" Target="http://www.anre.md/planuri-de-dezvoltare-3-333" TargetMode="External"/><Relationship Id="rId36" Type="http://schemas.openxmlformats.org/officeDocument/2006/relationships/hyperlink" Target="http://anre.md/raport-de-activitate-3-10" TargetMode="External"/><Relationship Id="rId49" Type="http://schemas.openxmlformats.org/officeDocument/2006/relationships/hyperlink" Target="https://www.legis.md/cautare/getResults?doc_id=113272&amp;lang=ro" TargetMode="External"/><Relationship Id="rId57" Type="http://schemas.openxmlformats.org/officeDocument/2006/relationships/hyperlink" Target="http://anre.md/tarife-reglementate-de-furnizare-3-70" TargetMode="External"/><Relationship Id="rId10" Type="http://schemas.openxmlformats.org/officeDocument/2006/relationships/hyperlink" Target="https://moldovatransgaz.md/storage/app/media/lista-punctelor-de-intrare-iesire.pdf" TargetMode="External"/><Relationship Id="rId31" Type="http://schemas.openxmlformats.org/officeDocument/2006/relationships/hyperlink" Target="https://www.legis.md/cautare/getResults?doc_id=110796&amp;lang=ro" TargetMode="External"/><Relationship Id="rId44" Type="http://schemas.openxmlformats.org/officeDocument/2006/relationships/hyperlink" Target="http://anre.md/rapoarte-de-monitorizare-3-73" TargetMode="External"/><Relationship Id="rId52" Type="http://schemas.openxmlformats.org/officeDocument/2006/relationships/hyperlink" Target="https://www.legis.md/cautare/getResults?doc_id=120184&amp;lang=ro" TargetMode="External"/><Relationship Id="rId60" Type="http://schemas.openxmlformats.org/officeDocument/2006/relationships/hyperlink" Target="https://mei.gov.md/sites/default/files/raport_anual_de_activitate_al_ministerului_economiei_si_infrastructurii_pentru_anul_2019_.pdf" TargetMode="External"/><Relationship Id="rId65" Type="http://schemas.openxmlformats.org/officeDocument/2006/relationships/hyperlink" Target="http://madrm.gov.md/sites/default/files/Documente%20atasate%20Advance%20Pagines/Raport%20de%20implementare%20pentru%20Strategia%20de%20dezvoltare%20cu%20emisii%20reduse%2C%202019.PDF" TargetMode="External"/><Relationship Id="rId73" Type="http://schemas.openxmlformats.org/officeDocument/2006/relationships/hyperlink" Target="https://competition.md/lib.php?l=ro&amp;idc=51&amp;t=/Transparenta/Rapoarte/Rapoarte-ajutor-de-stat&amp;" TargetMode="External"/><Relationship Id="rId4" Type="http://schemas.openxmlformats.org/officeDocument/2006/relationships/hyperlink" Target="http://statbank.statistica.md/PxWeb/pxweb/ro/40%20Statistica%20economica/40%20Statistica%20economica__15%20ENE__serii%20lunare/ENE010100.px/?rxid=9a62a0d7-86c4-45da-b7e4-fecc26003802%22%20class%3D%22link_mail" TargetMode="External"/><Relationship Id="rId9" Type="http://schemas.openxmlformats.org/officeDocument/2006/relationships/hyperlink" Target="https://www.legis.md/cautare/getResults?doc_id=120010&amp;lang=ro" TargetMode="External"/><Relationship Id="rId13" Type="http://schemas.openxmlformats.org/officeDocument/2006/relationships/hyperlink" Target="https://moldovatransgaz.md/storage/app/media/uploaded-files/Lucrari%20de%20reparatie.pdf" TargetMode="External"/><Relationship Id="rId18" Type="http://schemas.openxmlformats.org/officeDocument/2006/relationships/hyperlink" Target="http://lex.justice.md/index.php?action=view&amp;view=doc&amp;lang=1&amp;id=379030%20/" TargetMode="External"/><Relationship Id="rId39" Type="http://schemas.openxmlformats.org/officeDocument/2006/relationships/hyperlink" Target="http://anre.md/raport-de-activitate-3-10%20/" TargetMode="External"/><Relationship Id="rId34" Type="http://schemas.openxmlformats.org/officeDocument/2006/relationships/hyperlink" Target="http://anre.md/registrul-de-licentiere-3-134" TargetMode="External"/><Relationship Id="rId50" Type="http://schemas.openxmlformats.org/officeDocument/2006/relationships/hyperlink" Target="https://www.legis.md/cautare/getResults?doc_id=120184&amp;lang=ro" TargetMode="External"/><Relationship Id="rId55" Type="http://schemas.openxmlformats.org/officeDocument/2006/relationships/hyperlink" Target="https://www.legis.md/cautare/getResults?doc_id=113943&amp;lang=ro" TargetMode="External"/><Relationship Id="rId7" Type="http://schemas.openxmlformats.org/officeDocument/2006/relationships/hyperlink" Target="https://www.legis.md/cautare/getResults?doc_id=120009&amp;lang=ro" TargetMode="External"/><Relationship Id="rId71" Type="http://schemas.openxmlformats.org/officeDocument/2006/relationships/hyperlink" Target="https://sirasm.competition.md/autentificare" TargetMode="External"/></Relationships>
</file>

<file path=xl/worksheets/_rels/sheet20.xml.rels><?xml version="1.0" encoding="UTF-8" standalone="yes"?>
<Relationships xmlns="http://schemas.openxmlformats.org/package/2006/relationships"><Relationship Id="rId26" Type="http://schemas.openxmlformats.org/officeDocument/2006/relationships/hyperlink" Target="https://transparency.entsoe.eu/outage-domain/r2/unavailabilityOfConsumptionUnits/show" TargetMode="External"/><Relationship Id="rId21" Type="http://schemas.openxmlformats.org/officeDocument/2006/relationships/hyperlink" Target="http://www.gse.com.ge/momkhmareblebistvis/sabalanso-bazari/kanonmdebloba" TargetMode="External"/><Relationship Id="rId42" Type="http://schemas.openxmlformats.org/officeDocument/2006/relationships/hyperlink" Target="http://www.gse.com.ge/communication/Publications/Ten-Year-Network-Development-Plan-of-Georgia" TargetMode="External"/><Relationship Id="rId47" Type="http://schemas.openxmlformats.org/officeDocument/2006/relationships/hyperlink" Target="https://gnerc.org/files/tariffs/14.29.11.2019.pdf" TargetMode="External"/><Relationship Id="rId63" Type="http://schemas.openxmlformats.org/officeDocument/2006/relationships/hyperlink" Target="https://gnerc.org/ge/tariffs/tariff-natural-gaz/tarifebis-metologia-gaz" TargetMode="External"/><Relationship Id="rId68" Type="http://schemas.openxmlformats.org/officeDocument/2006/relationships/hyperlink" Target="https://gnerc.org/files/dadgenilebebi/konsolidirebuli/23%2004%202020/39%2028.12.2018%20-23.04.2020.pdf" TargetMode="External"/><Relationship Id="rId16" Type="http://schemas.openxmlformats.org/officeDocument/2006/relationships/hyperlink" Target="https://e-platform.ggtc.ge/gasanalisis.aspx" TargetMode="External"/><Relationship Id="rId11" Type="http://schemas.openxmlformats.org/officeDocument/2006/relationships/hyperlink" Target="https://gnerc.org/files/Legal%20Acts%20in%20english/Natural_Gas%20Network%20Rules%20EN%20(21.05.2020).pdf" TargetMode="External"/><Relationship Id="rId24" Type="http://schemas.openxmlformats.org/officeDocument/2006/relationships/hyperlink" Target="http://www.gse.com.ge/for-customers/data-from-the-power-system/power-flow" TargetMode="External"/><Relationship Id="rId32" Type="http://schemas.openxmlformats.org/officeDocument/2006/relationships/hyperlink" Target="https://transparency.entsoe.eu/transmission-domain/ntcYear/show" TargetMode="External"/><Relationship Id="rId37" Type="http://schemas.openxmlformats.org/officeDocument/2006/relationships/hyperlink" Target="https://iop-transparency.entsoe.eu/outage-domain/r2/unavailabilityOfProductionAndGenerationUnits/show" TargetMode="External"/><Relationship Id="rId40" Type="http://schemas.openxmlformats.org/officeDocument/2006/relationships/hyperlink" Target="https://bit.ly/3i1AnMh" TargetMode="External"/><Relationship Id="rId45" Type="http://schemas.openxmlformats.org/officeDocument/2006/relationships/hyperlink" Target="https://policy.asiapacificenergy.org/sites/default/files/Resolution%20No.33%20of%202014%20on%20Approving%20Natural%20Gas%20Tariff%20Setting%20Methodology%20%28EN%29.pdf" TargetMode="External"/><Relationship Id="rId53" Type="http://schemas.openxmlformats.org/officeDocument/2006/relationships/hyperlink" Target="https://gnerc.org/ge/commission/commission-reports/tsliuri-angarishebi" TargetMode="External"/><Relationship Id="rId58" Type="http://schemas.openxmlformats.org/officeDocument/2006/relationships/hyperlink" Target="https://gnerc.org/ge/commission/commission-reports/tsliuri-angarishebi" TargetMode="External"/><Relationship Id="rId66" Type="http://schemas.openxmlformats.org/officeDocument/2006/relationships/hyperlink" Target="https://gnerc.org/files/Annual%20Reports/Reports%20English/2019%20En.pdf" TargetMode="External"/><Relationship Id="rId74" Type="http://schemas.openxmlformats.org/officeDocument/2006/relationships/hyperlink" Target="https://unfccc.int/sites/default/files/resource/2019.06.13_Georgia_NIR%20_2014-2015_Eng.pdf" TargetMode="External"/><Relationship Id="rId5" Type="http://schemas.openxmlformats.org/officeDocument/2006/relationships/hyperlink" Target="https://www.geostat.ge/en/modules/categories/87/monthly-energy-statistics-indicators" TargetMode="External"/><Relationship Id="rId61" Type="http://schemas.openxmlformats.org/officeDocument/2006/relationships/hyperlink" Target="https://gnerc.org/ge/tariffs/tariff-el-energy/tariff-methodology" TargetMode="External"/><Relationship Id="rId19" Type="http://schemas.openxmlformats.org/officeDocument/2006/relationships/hyperlink" Target="http://gnerc.org/old/en/new-user-calculator" TargetMode="External"/><Relationship Id="rId14" Type="http://schemas.openxmlformats.org/officeDocument/2006/relationships/hyperlink" Target="https://gnerc.org/files/Legal%20Acts%20in%20english/Natural_Gas%20Network%20Rules%20EN%20(21.05.2020).pdf" TargetMode="External"/><Relationship Id="rId22" Type="http://schemas.openxmlformats.org/officeDocument/2006/relationships/hyperlink" Target="http://gnerc.org/old/files/Acts%20in%20english/Network%20Rules%20-%20ENG%20Final.pdf" TargetMode="External"/><Relationship Id="rId27" Type="http://schemas.openxmlformats.org/officeDocument/2006/relationships/hyperlink" Target="http://www.gse.com.ge/for-customers/data-from-the-power-system/annual-balance" TargetMode="External"/><Relationship Id="rId30" Type="http://schemas.openxmlformats.org/officeDocument/2006/relationships/hyperlink" Target="http://www.gse.com.ge/for-customers/for-connection-to-our-grid/Free-capacities-at-substations" TargetMode="External"/><Relationship Id="rId35" Type="http://schemas.openxmlformats.org/officeDocument/2006/relationships/hyperlink" Target="http://www.gse.com.ge/communication/Publications/Ten-Year-Network-Development-Plan-of-Georgia" TargetMode="External"/><Relationship Id="rId43" Type="http://schemas.openxmlformats.org/officeDocument/2006/relationships/hyperlink" Target="https://gnerc.org/files/Annual%20Reports/Reports%20English/2019%20En.pdf" TargetMode="External"/><Relationship Id="rId48" Type="http://schemas.openxmlformats.org/officeDocument/2006/relationships/hyperlink" Target="https://gnerc.org/files/Legal%20Acts%20in%20english/Resolution%20N14%20Tariff%20Setting%20Methodology-28.01.2020.pdf" TargetMode="External"/><Relationship Id="rId56" Type="http://schemas.openxmlformats.org/officeDocument/2006/relationships/hyperlink" Target="https://www.geostat.ge/en/modules/categories/88/data-on-consumer-prices-of-electricity-and-natural-gas-january-june-2018" TargetMode="External"/><Relationship Id="rId64" Type="http://schemas.openxmlformats.org/officeDocument/2006/relationships/hyperlink" Target="https://gnerc.org/ge/tariffs/tariff-el-energy/tariff-methodology" TargetMode="External"/><Relationship Id="rId69" Type="http://schemas.openxmlformats.org/officeDocument/2006/relationships/hyperlink" Target="https://gnerc.org/en/tariffs/tariffs2?formsubmit=1&amp;company=&amp;sector=2" TargetMode="External"/><Relationship Id="rId77" Type="http://schemas.openxmlformats.org/officeDocument/2006/relationships/hyperlink" Target="https://competition.ge/decisions/state-aid" TargetMode="External"/><Relationship Id="rId8" Type="http://schemas.openxmlformats.org/officeDocument/2006/relationships/hyperlink" Target="https://gnerc.org/files/dadgenilebebi/konsolidirebuli/22%2031.08.2018%20-%2029.05.2020.pdf" TargetMode="External"/><Relationship Id="rId51" Type="http://schemas.openxmlformats.org/officeDocument/2006/relationships/hyperlink" Target="https://gnerc.org/en/sector-participants/abonentad-registratsia/bazris-monatsileta-reestri" TargetMode="External"/><Relationship Id="rId72" Type="http://schemas.openxmlformats.org/officeDocument/2006/relationships/hyperlink" Target="http://sdg.gov.ge/goals-details-inner/7" TargetMode="External"/><Relationship Id="rId3" Type="http://schemas.openxmlformats.org/officeDocument/2006/relationships/hyperlink" Target="https://www.geostat.ge/en/modules/categories/631/energy-balance-of-georgia-2018" TargetMode="External"/><Relationship Id="rId12" Type="http://schemas.openxmlformats.org/officeDocument/2006/relationships/hyperlink" Target="https://gnerc.org/files/Legal%20Acts%20in%20english/Natural_Gas%20Network%20Rules%20EN%20(21.05.2020).pdf" TargetMode="External"/><Relationship Id="rId17" Type="http://schemas.openxmlformats.org/officeDocument/2006/relationships/hyperlink" Target="http://gnerc.org/old/files/Acts%20in%20english/Network%20Rules%20-%20ENG%20Final.pdf" TargetMode="External"/><Relationship Id="rId25" Type="http://schemas.openxmlformats.org/officeDocument/2006/relationships/hyperlink" Target="http://www.gse.com.ge/for-customers/data-from-the-power-system/production-and-consumption" TargetMode="External"/><Relationship Id="rId33" Type="http://schemas.openxmlformats.org/officeDocument/2006/relationships/hyperlink" Target="http://gnerc.org/old/files/Acts%20in%20english/Network%20Rules%20-%20ENG%20Final.pdf" TargetMode="External"/><Relationship Id="rId38" Type="http://schemas.openxmlformats.org/officeDocument/2006/relationships/hyperlink" Target="http://www.gse.com.ge/for-customers/data-from-the-power-system/annual-balance" TargetMode="External"/><Relationship Id="rId46" Type="http://schemas.openxmlformats.org/officeDocument/2006/relationships/hyperlink" Target="https://gnerc.org/en/tariffs/tariff-natural-gaz/transportireba" TargetMode="External"/><Relationship Id="rId59" Type="http://schemas.openxmlformats.org/officeDocument/2006/relationships/hyperlink" Target="https://gnerc.org/ge/tariffs/tariff-natural-gaz/tarifebis-metologia-gaz" TargetMode="External"/><Relationship Id="rId67" Type="http://schemas.openxmlformats.org/officeDocument/2006/relationships/hyperlink" Target="https://gnerc.org/files/dadgenilebebi/konsolidirebuli/23%2004%202020/39%2028.12.2018%20-23.04.2020.pdf" TargetMode="External"/><Relationship Id="rId20" Type="http://schemas.openxmlformats.org/officeDocument/2006/relationships/hyperlink" Target="http://www.gse.com.ge/sw/static/file/2._qselis_wesebi-23-04-20.pdf" TargetMode="External"/><Relationship Id="rId41" Type="http://schemas.openxmlformats.org/officeDocument/2006/relationships/hyperlink" Target="https://www.gogc.ge/uploads/tinymce/documents/Ten-Year%20Plan%202019-2028.pdf" TargetMode="External"/><Relationship Id="rId54" Type="http://schemas.openxmlformats.org/officeDocument/2006/relationships/hyperlink" Target="https://gnerc.org/ge/commission/commission-reports/tsliuri-angarishebi" TargetMode="External"/><Relationship Id="rId62" Type="http://schemas.openxmlformats.org/officeDocument/2006/relationships/hyperlink" Target="https://gnerc.org/ge/commission/commission-reports/tsliuri-angarishebi" TargetMode="External"/><Relationship Id="rId70" Type="http://schemas.openxmlformats.org/officeDocument/2006/relationships/hyperlink" Target="https://gnerc.org/en/tariffs/tariffs2?formsubmit=1&amp;company=&amp;sector=1" TargetMode="External"/><Relationship Id="rId75" Type="http://schemas.openxmlformats.org/officeDocument/2006/relationships/hyperlink" Target="http://www.economy.ge/uploads/files/2017/energy/samoqmedo_gegma/nreap_v_3_eng_21022020.pdf" TargetMode="External"/><Relationship Id="rId1" Type="http://schemas.openxmlformats.org/officeDocument/2006/relationships/hyperlink" Target="https://www.geostat.ge/en/modules/categories/631/energy-balance-of-georgia-2018" TargetMode="External"/><Relationship Id="rId6" Type="http://schemas.openxmlformats.org/officeDocument/2006/relationships/hyperlink" Target="https://esco.ge/ka/energobalansi/by-year-1/elektroenergiis-balansi-2020" TargetMode="External"/><Relationship Id="rId15" Type="http://schemas.openxmlformats.org/officeDocument/2006/relationships/hyperlink" Target="http://ggtc.ge/mediacentri/akhali-ambebi.aspx" TargetMode="External"/><Relationship Id="rId23" Type="http://schemas.openxmlformats.org/officeDocument/2006/relationships/hyperlink" Target="http://www.gse.com.ge/for-customers/data-from-the-power-system/power-balance" TargetMode="External"/><Relationship Id="rId28" Type="http://schemas.openxmlformats.org/officeDocument/2006/relationships/hyperlink" Target="http://www.gse.com.ge/communication/Publications/Ten-Year-Network-Development-Plan-of-Georgia" TargetMode="External"/><Relationship Id="rId36" Type="http://schemas.openxmlformats.org/officeDocument/2006/relationships/hyperlink" Target="http://www.gse.com.ge/chvens-shesakheb/saertashoriso-urtiertobebi/gamWvirvalobis-platforma" TargetMode="External"/><Relationship Id="rId49" Type="http://schemas.openxmlformats.org/officeDocument/2006/relationships/hyperlink" Target="https://gnerc.org/en/tariffs/tariff-el-energy/distribution" TargetMode="External"/><Relationship Id="rId57" Type="http://schemas.openxmlformats.org/officeDocument/2006/relationships/hyperlink" Target="https://gnerc.org/ge/commission/commission-reports/tsliuri-angarishebi" TargetMode="External"/><Relationship Id="rId10" Type="http://schemas.openxmlformats.org/officeDocument/2006/relationships/hyperlink" Target="https://gnerc.org/files/Legal%20Acts%20in%20english/Natural_Gas%20Network%20Rules%20EN%20(21.05.2020).pdf" TargetMode="External"/><Relationship Id="rId31" Type="http://schemas.openxmlformats.org/officeDocument/2006/relationships/hyperlink" Target="http://www.gse.com.ge/chvens-shesakheb/saertashoriso-urtiertobebi/gamWvirvalobis-platforma" TargetMode="External"/><Relationship Id="rId44" Type="http://schemas.openxmlformats.org/officeDocument/2006/relationships/hyperlink" Target="http://ggtc.ge/getmedia/4a718492-558a-43a2-8040-f0060075028b/bunebrivi-gazis-tarifebis-gaangarishebis-metodologia.pdf.aspx" TargetMode="External"/><Relationship Id="rId52" Type="http://schemas.openxmlformats.org/officeDocument/2006/relationships/hyperlink" Target="https://gnerc.org/en/sector-participants/el-energy/bazris-monatsileta-reestri" TargetMode="External"/><Relationship Id="rId60" Type="http://schemas.openxmlformats.org/officeDocument/2006/relationships/hyperlink" Target="https://gnerc.org/ge/commission/commission-reports/tsliuri-angarishebi" TargetMode="External"/><Relationship Id="rId65" Type="http://schemas.openxmlformats.org/officeDocument/2006/relationships/hyperlink" Target="https://transparency.entsoe.eu/load-domain/r2/monthLoad/show?name=&amp;defaultValue=false&amp;viewType=TABLE&amp;areaType=BZN&amp;atch=false&amp;dateTime.dateTime=01.09.2020+00:00%7CUTC%7CMONTH&amp;biddingZone.values=CTY%7C10Y1001A1001B012!BZN%7C10Y1001A1001B012" TargetMode="External"/><Relationship Id="rId73" Type="http://schemas.openxmlformats.org/officeDocument/2006/relationships/hyperlink" Target="http://www.economy.ge/uploads/files/2017/energy/samoqmedo_gegma/2019_2020_clis_energoefeqturobis_samoqmedo_gegma.pdf" TargetMode="External"/><Relationship Id="rId78" Type="http://schemas.openxmlformats.org/officeDocument/2006/relationships/hyperlink" Target="https://matsne.gov.ge/en" TargetMode="External"/><Relationship Id="rId4" Type="http://schemas.openxmlformats.org/officeDocument/2006/relationships/hyperlink" Target="https://www.geostat.ge/en/modules/categories/87/monthly-energy-statistics-indicators" TargetMode="External"/><Relationship Id="rId9" Type="http://schemas.openxmlformats.org/officeDocument/2006/relationships/hyperlink" Target="http://gnerc.org/old/files/dadgenilebebi%20da%20gadawyvetilebebi/dadgenileba2009/12%2018.02.2019.pdf" TargetMode="External"/><Relationship Id="rId13" Type="http://schemas.openxmlformats.org/officeDocument/2006/relationships/hyperlink" Target="http://ggtc.ge/%E1%83%A1%E1%83%98%E1%83%A1%E1%83%A2%E1%83%94%E1%83%9B%E1%83%98%E1%83%97-%E1%83%9B%E1%83%9D%E1%83%A1%E1%83%90%E1%83%A0%E1%83%92%E1%83%94%E1%83%91%E1%83%9A%E1%83%94%E1%83%97%E1%83%90%E1%83%97%E1%83%95%E1%83%98%E1%83%A1.aspx" TargetMode="External"/><Relationship Id="rId18" Type="http://schemas.openxmlformats.org/officeDocument/2006/relationships/hyperlink" Target="http://gnerc.org/old/files/Acts%20in%20english/Network%20Rules%20-%20ENG%20Final.pdf" TargetMode="External"/><Relationship Id="rId39" Type="http://schemas.openxmlformats.org/officeDocument/2006/relationships/hyperlink" Target="https://esco.ge/en/electricity/balancing-electricity" TargetMode="External"/><Relationship Id="rId34" Type="http://schemas.openxmlformats.org/officeDocument/2006/relationships/hyperlink" Target="http://www.gse.com.ge/momkhmareblebistvis/bazris-monatsileebistvis/miwodebisa-da-mokhmarebis-gegma" TargetMode="External"/><Relationship Id="rId50" Type="http://schemas.openxmlformats.org/officeDocument/2006/relationships/hyperlink" Target="http://www.gse.com.ge/for-customers/for-hydro-and-wind-energy-exporters/calculate-estimated-expenses-and-revenues" TargetMode="External"/><Relationship Id="rId55" Type="http://schemas.openxmlformats.org/officeDocument/2006/relationships/hyperlink" Target="https://www.geostat.ge/en/modules/categories/88/data-on-consumer-prices-of-electricity-and-natural-gas-january-june-2018" TargetMode="External"/><Relationship Id="rId76" Type="http://schemas.openxmlformats.org/officeDocument/2006/relationships/hyperlink" Target="https://ec.europa.eu/competition/state_aid/legislation/legislation.html" TargetMode="External"/><Relationship Id="rId7" Type="http://schemas.openxmlformats.org/officeDocument/2006/relationships/hyperlink" Target="https://gnerc.org/files/Legal%20Acts%20in%20english/Natural_Gas%20Network%20Rules%20EN%20(21.05.2020).pdf" TargetMode="External"/><Relationship Id="rId71" Type="http://schemas.openxmlformats.org/officeDocument/2006/relationships/hyperlink" Target="http://ssa.gov.ge/" TargetMode="External"/><Relationship Id="rId2" Type="http://schemas.openxmlformats.org/officeDocument/2006/relationships/hyperlink" Target="https://www.geostat.ge/media/28553/ENERGY-BALANCE-of-GEORGIA_2018.pdf" TargetMode="External"/><Relationship Id="rId29" Type="http://schemas.openxmlformats.org/officeDocument/2006/relationships/hyperlink" Target="http://www.gse.com.ge/for-customers/for-transit-ordering-parties/availability-of-the-cross-border-directions/"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13" Type="http://schemas.openxmlformats.org/officeDocument/2006/relationships/hyperlink" Target="https://gnerc.org/ge/public-information/biudjeti/audited-financial-reports" TargetMode="External"/><Relationship Id="rId18" Type="http://schemas.openxmlformats.org/officeDocument/2006/relationships/hyperlink" Target="http://www.telasi.ge/ge/shareholders/accounting" TargetMode="External"/><Relationship Id="rId26" Type="http://schemas.openxmlformats.org/officeDocument/2006/relationships/hyperlink" Target="https://reportal.ge/Forms.aspx?payerCode=205169066&amp;SystemID=0&amp;show=1&amp;np=1&amp;cid=I&amp;prd=" TargetMode="External"/><Relationship Id="rId3" Type="http://schemas.openxmlformats.org/officeDocument/2006/relationships/hyperlink" Target="https://te.ge/en/21/static/my-family-tariff.html" TargetMode="External"/><Relationship Id="rId21" Type="http://schemas.openxmlformats.org/officeDocument/2006/relationships/hyperlink" Target="http://gig.ge/?lang=en&amp;page=company" TargetMode="External"/><Relationship Id="rId34" Type="http://schemas.openxmlformats.org/officeDocument/2006/relationships/hyperlink" Target="http://www.wissol.ge/" TargetMode="External"/><Relationship Id="rId7" Type="http://schemas.openxmlformats.org/officeDocument/2006/relationships/hyperlink" Target="http://www.economy.ge/?page=ecoleg&amp;s=31" TargetMode="External"/><Relationship Id="rId12" Type="http://schemas.openxmlformats.org/officeDocument/2006/relationships/hyperlink" Target="https://mof.ge/shesrulebis_angarishi" TargetMode="External"/><Relationship Id="rId17" Type="http://schemas.openxmlformats.org/officeDocument/2006/relationships/hyperlink" Target="https://reportal.ge/Forms.aspx?payerCode=205169066&amp;SystemID=0&amp;show=1&amp;np=1&amp;cid=I&amp;prd=" TargetMode="External"/><Relationship Id="rId25" Type="http://schemas.openxmlformats.org/officeDocument/2006/relationships/hyperlink" Target="http://reportal.ge/" TargetMode="External"/><Relationship Id="rId33" Type="http://schemas.openxmlformats.org/officeDocument/2006/relationships/hyperlink" Target="http://www.telasi.ge/en/about" TargetMode="External"/><Relationship Id="rId2" Type="http://schemas.openxmlformats.org/officeDocument/2006/relationships/hyperlink" Target="http://www.energo-pro.ge/en/service/electricity-tariff/23/" TargetMode="External"/><Relationship Id="rId16" Type="http://schemas.openxmlformats.org/officeDocument/2006/relationships/hyperlink" Target="http://reportal.ge/" TargetMode="External"/><Relationship Id="rId20" Type="http://schemas.openxmlformats.org/officeDocument/2006/relationships/hyperlink" Target="http://www.wissol.ge/" TargetMode="External"/><Relationship Id="rId29" Type="http://schemas.openxmlformats.org/officeDocument/2006/relationships/hyperlink" Target="http://www.wissol.ge/" TargetMode="External"/><Relationship Id="rId1" Type="http://schemas.openxmlformats.org/officeDocument/2006/relationships/hyperlink" Target="http://www.telasi.ge/en/customers/tariffs" TargetMode="External"/><Relationship Id="rId6" Type="http://schemas.openxmlformats.org/officeDocument/2006/relationships/hyperlink" Target="http://www.energo-pro.ge/uploads/tinymce/documents/Annual%20Report_Presentation%202019.pdf" TargetMode="External"/><Relationship Id="rId11" Type="http://schemas.openxmlformats.org/officeDocument/2006/relationships/hyperlink" Target="https://gnerc.org/ge/public-information/biudjeti/audited-financial-reports" TargetMode="External"/><Relationship Id="rId24" Type="http://schemas.openxmlformats.org/officeDocument/2006/relationships/hyperlink" Target="https://reportal.ge/Forms.aspx?payerCode=202349440&amp;SystemID=0&amp;show=1&amp;np=1&amp;cid=II&amp;prd=" TargetMode="External"/><Relationship Id="rId32" Type="http://schemas.openxmlformats.org/officeDocument/2006/relationships/hyperlink" Target="http://www.energo-pro.ge/en/page/socialuri-pasuxismgebloba-da-garemo/2" TargetMode="External"/><Relationship Id="rId5" Type="http://schemas.openxmlformats.org/officeDocument/2006/relationships/hyperlink" Target="http://www.telasi.ge/ge/shareholders/accounting" TargetMode="External"/><Relationship Id="rId15" Type="http://schemas.openxmlformats.org/officeDocument/2006/relationships/hyperlink" Target="https://reportal.ge/Forms.aspx?payerCode=202349440&amp;SystemID=0&amp;show=1&amp;np=1&amp;cid=II&amp;prd=" TargetMode="External"/><Relationship Id="rId23" Type="http://schemas.openxmlformats.org/officeDocument/2006/relationships/hyperlink" Target="http://reportal.ge/" TargetMode="External"/><Relationship Id="rId28" Type="http://schemas.openxmlformats.org/officeDocument/2006/relationships/hyperlink" Target="http://reportal.ge/" TargetMode="External"/><Relationship Id="rId36" Type="http://schemas.openxmlformats.org/officeDocument/2006/relationships/hyperlink" Target="http://www.telasi.ge/en/shareholders/structure" TargetMode="External"/><Relationship Id="rId10" Type="http://schemas.openxmlformats.org/officeDocument/2006/relationships/hyperlink" Target="https://gnerc.org/ge/commission/commission-reports/tsliuri-angarishebi" TargetMode="External"/><Relationship Id="rId19" Type="http://schemas.openxmlformats.org/officeDocument/2006/relationships/hyperlink" Target="http://reportal.ge/" TargetMode="External"/><Relationship Id="rId31" Type="http://schemas.openxmlformats.org/officeDocument/2006/relationships/hyperlink" Target="https://www.gwp.ge/en/2019" TargetMode="External"/><Relationship Id="rId4" Type="http://schemas.openxmlformats.org/officeDocument/2006/relationships/hyperlink" Target="http://socargas.ge/ge/home" TargetMode="External"/><Relationship Id="rId9" Type="http://schemas.openxmlformats.org/officeDocument/2006/relationships/hyperlink" Target="https://competition.ge/legislation/national" TargetMode="External"/><Relationship Id="rId14" Type="http://schemas.openxmlformats.org/officeDocument/2006/relationships/hyperlink" Target="http://reportal.ge/" TargetMode="External"/><Relationship Id="rId22" Type="http://schemas.openxmlformats.org/officeDocument/2006/relationships/hyperlink" Target="https://www.gwp.ge/en/2019" TargetMode="External"/><Relationship Id="rId27" Type="http://schemas.openxmlformats.org/officeDocument/2006/relationships/hyperlink" Target="http://www.telasi.ge/ge/shareholders/accounting" TargetMode="External"/><Relationship Id="rId30" Type="http://schemas.openxmlformats.org/officeDocument/2006/relationships/hyperlink" Target="http://gig.ge/?lang=en&amp;page=company" TargetMode="External"/><Relationship Id="rId35" Type="http://schemas.openxmlformats.org/officeDocument/2006/relationships/hyperlink" Target="http://gig.ge/?page=social" TargetMode="External"/><Relationship Id="rId8" Type="http://schemas.openxmlformats.org/officeDocument/2006/relationships/hyperlink" Target="https://gnerc.org/ge/legislation/komisiis-mier-mighebuli-aqtebi" TargetMode="Externa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4.xml.rels><?xml version="1.0" encoding="UTF-8" standalone="yes"?>
<Relationships xmlns="http://schemas.openxmlformats.org/package/2006/relationships"><Relationship Id="rId13" Type="http://schemas.openxmlformats.org/officeDocument/2006/relationships/hyperlink" Target="http://www.premierenergydistribution.md/ro/plan-de-dezvoltare" TargetMode="External"/><Relationship Id="rId18" Type="http://schemas.openxmlformats.org/officeDocument/2006/relationships/hyperlink" Target="https://premierenergy.md/sites/default/files/ro/Rapoarte_financiare/PE_SNC_2019_FS%26Audit%20report.pdf" TargetMode="External"/><Relationship Id="rId26" Type="http://schemas.openxmlformats.org/officeDocument/2006/relationships/hyperlink" Target="https://www.moldelectrica.md/ro/finances/financial_reports" TargetMode="External"/><Relationship Id="rId39" Type="http://schemas.openxmlformats.org/officeDocument/2006/relationships/hyperlink" Target="https://www.moldelectrica.md/ro/finances/financial_reports" TargetMode="External"/><Relationship Id="rId21" Type="http://schemas.openxmlformats.org/officeDocument/2006/relationships/hyperlink" Target="https://chisinaugaz.md/storage/files/shares/RpoarteFinanaciare/Raport_financiar_2019.pdf" TargetMode="External"/><Relationship Id="rId34" Type="http://schemas.openxmlformats.org/officeDocument/2006/relationships/hyperlink" Target="http://moldelectrica.md/files/docs/RAPORT_Anual%20final%202019%20(15.05.2020).pdf" TargetMode="External"/><Relationship Id="rId42" Type="http://schemas.openxmlformats.org/officeDocument/2006/relationships/hyperlink" Target="https://fee-nord.md/wp-content/uploads/2020/05/Situatiile_financiare_anul_2019.pdf" TargetMode="External"/><Relationship Id="rId47" Type="http://schemas.openxmlformats.org/officeDocument/2006/relationships/hyperlink" Target="https://www.balti-gaz.md/images/achizitii/Situa%C8%9Bia_financiar%C4%83_2019.pdf" TargetMode="External"/><Relationship Id="rId50" Type="http://schemas.openxmlformats.org/officeDocument/2006/relationships/hyperlink" Target="https://www.moldelectrica.md/ro/finances/financial_reports" TargetMode="External"/><Relationship Id="rId55" Type="http://schemas.openxmlformats.org/officeDocument/2006/relationships/hyperlink" Target="https://www.cet-nord.md/images/docs/sa/Situatii_financiare_2019.pdf" TargetMode="External"/><Relationship Id="rId63" Type="http://schemas.openxmlformats.org/officeDocument/2006/relationships/hyperlink" Target="https://www.legis.md/" TargetMode="External"/><Relationship Id="rId7" Type="http://schemas.openxmlformats.org/officeDocument/2006/relationships/hyperlink" Target="https://rednord.md/index.php/ro/program-de-conformitate-sa-red-nord" TargetMode="External"/><Relationship Id="rId2" Type="http://schemas.openxmlformats.org/officeDocument/2006/relationships/hyperlink" Target="https://www.balti-gaz.md/transparenta/program-de-conformitate" TargetMode="External"/><Relationship Id="rId16" Type="http://schemas.openxmlformats.org/officeDocument/2006/relationships/hyperlink" Target="https://moldovatransgaz.md/ro/transparency/rapoarte-financiare" TargetMode="External"/><Relationship Id="rId29" Type="http://schemas.openxmlformats.org/officeDocument/2006/relationships/hyperlink" Target="https://rednord.md/index.php/ro/rapoarte-anuale-privind-activitatea-sa-red-nord" TargetMode="External"/><Relationship Id="rId11" Type="http://schemas.openxmlformats.org/officeDocument/2006/relationships/hyperlink" Target="http://www.edinet-gaz.md/menu/ro/about-edinet-gaz-company/activitatea_investitionala_ru" TargetMode="External"/><Relationship Id="rId24" Type="http://schemas.openxmlformats.org/officeDocument/2006/relationships/hyperlink" Target="https://www.cet-nord.md/images/docs/sa/Situatii_financiare_2019.pdf" TargetMode="External"/><Relationship Id="rId32" Type="http://schemas.openxmlformats.org/officeDocument/2006/relationships/hyperlink" Target="https://www.cet-nord.md/images/docs/sa/Raport_Auditorului_Independent_2019.pdf" TargetMode="External"/><Relationship Id="rId37" Type="http://schemas.openxmlformats.org/officeDocument/2006/relationships/hyperlink" Target="https://www.termoelectrica.md/wp-content/uploads/2020/06/Raportul-conducerii-2019.pdf" TargetMode="External"/><Relationship Id="rId40" Type="http://schemas.openxmlformats.org/officeDocument/2006/relationships/hyperlink" Target="https://premierenergy.md/sites/default/files/ro/Rapoarte_financiare/PE_SNC_2019_FS%26Audit%20report.pdf" TargetMode="External"/><Relationship Id="rId45" Type="http://schemas.openxmlformats.org/officeDocument/2006/relationships/hyperlink" Target="https://moldovatransgaz.md/ro/transparency/rapoarte-financiare" TargetMode="External"/><Relationship Id="rId53" Type="http://schemas.openxmlformats.org/officeDocument/2006/relationships/hyperlink" Target="https://fee-nord.md/wp-content/uploads/2020/05/Situatiile_financiare_anul_2019.pdf" TargetMode="External"/><Relationship Id="rId58" Type="http://schemas.openxmlformats.org/officeDocument/2006/relationships/hyperlink" Target="http://anre.md/proiecte-supuse-aprobarii-3-28" TargetMode="External"/><Relationship Id="rId5" Type="http://schemas.openxmlformats.org/officeDocument/2006/relationships/hyperlink" Target="http://www.floresti-gaz.md/pdf/Conformitate2019.pdf" TargetMode="External"/><Relationship Id="rId61" Type="http://schemas.openxmlformats.org/officeDocument/2006/relationships/hyperlink" Target="http://particip.gov.md/proiecte.php?l=ro&amp;m=143" TargetMode="External"/><Relationship Id="rId19" Type="http://schemas.openxmlformats.org/officeDocument/2006/relationships/hyperlink" Target="https://rednord.md/index.php/ro/rapoarte-anuale-privind-activitatea-sa-red-nord" TargetMode="External"/><Relationship Id="rId14" Type="http://schemas.openxmlformats.org/officeDocument/2006/relationships/hyperlink" Target="https://rednord.md/doc/invest/Planul%20de%20dezvoltare%202020-2022%20aprobat%20de%20ANRE%20cu%20anexa%202.pdf" TargetMode="External"/><Relationship Id="rId22" Type="http://schemas.openxmlformats.org/officeDocument/2006/relationships/hyperlink" Target="https://www.balti-gaz.md/images/achizitii/Situa%C8%9Bia_financiar%C4%83_2019.pdf" TargetMode="External"/><Relationship Id="rId27" Type="http://schemas.openxmlformats.org/officeDocument/2006/relationships/hyperlink" Target="https://moldovatransgaz.md/ro/transparency/rapoarte-financiare" TargetMode="External"/><Relationship Id="rId30" Type="http://schemas.openxmlformats.org/officeDocument/2006/relationships/hyperlink" Target="https://www.balti-gaz.md/images/PDF/raportul-auditorului-independent.PDF" TargetMode="External"/><Relationship Id="rId35" Type="http://schemas.openxmlformats.org/officeDocument/2006/relationships/hyperlink" Target="http://www.premierenergydistribution.md/ro/rapoarte/rapoarte-de-responsabilitate-corporativa" TargetMode="External"/><Relationship Id="rId43" Type="http://schemas.openxmlformats.org/officeDocument/2006/relationships/hyperlink" Target="https://www.termoelectrica.md/wp-content/uploads/2020/06/Situatiile-financiare-pentru-2019.pdf" TargetMode="External"/><Relationship Id="rId48" Type="http://schemas.openxmlformats.org/officeDocument/2006/relationships/hyperlink" Target="https://www.moldovagaz.md/pic/uploaded/docs/financial_statistics_2019.pdf" TargetMode="External"/><Relationship Id="rId56" Type="http://schemas.openxmlformats.org/officeDocument/2006/relationships/hyperlink" Target="http://nhec.md/wp-content/uploads/2020/03/SF2019.pdf" TargetMode="External"/><Relationship Id="rId8" Type="http://schemas.openxmlformats.org/officeDocument/2006/relationships/hyperlink" Target="https://www.chisinaugaz.md/files/files/shares/Investitii/PlanAprobat20202022MG.pdf" TargetMode="External"/><Relationship Id="rId51" Type="http://schemas.openxmlformats.org/officeDocument/2006/relationships/hyperlink" Target="https://premierenergy.md/sites/default/files/ro/Rapoarte_financiare/PE_SNC_2019_FS%26Audit%20report.pdf" TargetMode="External"/><Relationship Id="rId3" Type="http://schemas.openxmlformats.org/officeDocument/2006/relationships/hyperlink" Target="https://ialovenigaz.md/category/programul-de-conformitate/" TargetMode="External"/><Relationship Id="rId12" Type="http://schemas.openxmlformats.org/officeDocument/2006/relationships/hyperlink" Target="http://www.floresti-gaz.md/pdf/Dezvoltare2020-22.pdf" TargetMode="External"/><Relationship Id="rId17" Type="http://schemas.openxmlformats.org/officeDocument/2006/relationships/hyperlink" Target="https://www.moldovagaz.md/pic/uploaded/docs/financial_statistics_2019.pdf" TargetMode="External"/><Relationship Id="rId25" Type="http://schemas.openxmlformats.org/officeDocument/2006/relationships/hyperlink" Target="http://nhec.md/wp-content/uploads/2020/03/SF2019.pdf" TargetMode="External"/><Relationship Id="rId33" Type="http://schemas.openxmlformats.org/officeDocument/2006/relationships/hyperlink" Target="http://nhec.md/wp-content/uploads/2020/03/raport-audit-2019-2.pdf" TargetMode="External"/><Relationship Id="rId38" Type="http://schemas.openxmlformats.org/officeDocument/2006/relationships/hyperlink" Target="https://www.cet-nord.md/images/docs/sa/RAPORT_DE_ACTIVITATE_DG_2019.pdf" TargetMode="External"/><Relationship Id="rId46" Type="http://schemas.openxmlformats.org/officeDocument/2006/relationships/hyperlink" Target="https://chisinaugaz.md/ro/page/rapoarte-financiare" TargetMode="External"/><Relationship Id="rId59" Type="http://schemas.openxmlformats.org/officeDocument/2006/relationships/hyperlink" Target="http://particip.gov.md/proiecte.php?l=ro&amp;m=130" TargetMode="External"/><Relationship Id="rId20" Type="http://schemas.openxmlformats.org/officeDocument/2006/relationships/hyperlink" Target="https://fee-nord.md/wp-content/uploads/2020/05/Situatiile_financiare_anul_2019.pdf" TargetMode="External"/><Relationship Id="rId41" Type="http://schemas.openxmlformats.org/officeDocument/2006/relationships/hyperlink" Target="https://rednord.md/index.php/ro/rapoarte-anuale-privind-activitatea-sa-red-nord" TargetMode="External"/><Relationship Id="rId54" Type="http://schemas.openxmlformats.org/officeDocument/2006/relationships/hyperlink" Target="https://www.termoelectrica.md/wp-content/uploads/2020/06/Situatiile-financiare-pentru-2019.pdf" TargetMode="External"/><Relationship Id="rId62" Type="http://schemas.openxmlformats.org/officeDocument/2006/relationships/hyperlink" Target="http://anre.md/acte-normative-3-18" TargetMode="External"/><Relationship Id="rId1" Type="http://schemas.openxmlformats.org/officeDocument/2006/relationships/hyperlink" Target="https://www.chisinaugaz.md/ro/page/program-de-conformitate/" TargetMode="External"/><Relationship Id="rId6" Type="http://schemas.openxmlformats.org/officeDocument/2006/relationships/hyperlink" Target="http://www.premierenergydistribution.md/ro/program-de-conformitate" TargetMode="External"/><Relationship Id="rId15" Type="http://schemas.openxmlformats.org/officeDocument/2006/relationships/hyperlink" Target="https://www.moldelectrica.md/ro/finances/financial_reports" TargetMode="External"/><Relationship Id="rId23" Type="http://schemas.openxmlformats.org/officeDocument/2006/relationships/hyperlink" Target="https://www.termoelectrica.md/wp-content/uploads/2020/06/Situatiile-financiare-pentru-2019.pdf" TargetMode="External"/><Relationship Id="rId28" Type="http://schemas.openxmlformats.org/officeDocument/2006/relationships/hyperlink" Target="https://premierenergy.md/sites/default/files/ro/Rapoarte_financiare/PE_SNC_2019_FS%26Audit%20report.pdf" TargetMode="External"/><Relationship Id="rId36" Type="http://schemas.openxmlformats.org/officeDocument/2006/relationships/hyperlink" Target="https://rednord.md/doc/dezvinfo/Rapoarte%20privind%20activitatea/2019/Raportul%20conducerii%20a.2019.pdf" TargetMode="External"/><Relationship Id="rId49" Type="http://schemas.openxmlformats.org/officeDocument/2006/relationships/hyperlink" Target="http://nhec.md/wp-content/uploads/2020/03/SF2019.pdf" TargetMode="External"/><Relationship Id="rId57" Type="http://schemas.openxmlformats.org/officeDocument/2006/relationships/hyperlink" Target="http://anre.md/consultari-publice-3-27" TargetMode="External"/><Relationship Id="rId10" Type="http://schemas.openxmlformats.org/officeDocument/2006/relationships/hyperlink" Target="https://ialovenigaz.md/ru/2020/01/27/planul-de-dezvoltare-a-retelelor-de-distributie-a-gazelor-naturale-pentru-anii-2020-2022-a-srl-ialoveni-gaz" TargetMode="External"/><Relationship Id="rId31" Type="http://schemas.openxmlformats.org/officeDocument/2006/relationships/hyperlink" Target="https://www.termoelectrica.md/wp-content/uploads/2019/05/TEL_Audit-Report_2018_RO-1.pdf" TargetMode="External"/><Relationship Id="rId44" Type="http://schemas.openxmlformats.org/officeDocument/2006/relationships/hyperlink" Target="https://www.cet-nord.md/images/docs/sa/Situatii_financiare_2019.pdf" TargetMode="External"/><Relationship Id="rId52" Type="http://schemas.openxmlformats.org/officeDocument/2006/relationships/hyperlink" Target="https://rednord.md/index.php/ro/rapoarte-anuale-privind-activitatea-sa-red-nord" TargetMode="External"/><Relationship Id="rId60" Type="http://schemas.openxmlformats.org/officeDocument/2006/relationships/hyperlink" Target="http://particip.gov.md/proiecte.php?l=ro&amp;m=151" TargetMode="External"/><Relationship Id="rId4" Type="http://schemas.openxmlformats.org/officeDocument/2006/relationships/hyperlink" Target="http://www.edinet-gaz.md/userfiles/file/Edinet-gaz_raport%20a%20gentului%20de%20conformitate%202018.pdf" TargetMode="External"/><Relationship Id="rId9" Type="http://schemas.openxmlformats.org/officeDocument/2006/relationships/hyperlink" Target="https://www.balti-gaz.md/images/PDF/planul-de-dezvoltare-a-retelelor-2020-2022.pdf"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ec.europa.eu/competition/state_aid/legislation/legislatio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998"/>
  <sheetViews>
    <sheetView tabSelected="1" workbookViewId="0">
      <pane ySplit="1" topLeftCell="A2" activePane="bottomLeft" state="frozen"/>
      <selection pane="bottomLeft" activeCell="S11" sqref="S11"/>
    </sheetView>
  </sheetViews>
  <sheetFormatPr defaultColWidth="12.59765625" defaultRowHeight="15" customHeight="1"/>
  <cols>
    <col min="1" max="1" width="16.1328125" customWidth="1"/>
    <col min="2" max="2" width="12.86328125" customWidth="1"/>
    <col min="3" max="3" width="17" customWidth="1"/>
    <col min="4" max="4" width="14.59765625" customWidth="1"/>
    <col min="5" max="5" width="12.46484375" customWidth="1"/>
    <col min="6" max="6" width="33.1328125" customWidth="1"/>
    <col min="7" max="7" width="35.265625" customWidth="1"/>
    <col min="8" max="8" width="20.86328125" customWidth="1"/>
    <col min="9" max="9" width="13.59765625" customWidth="1"/>
    <col min="10" max="10" width="9.1328125" customWidth="1"/>
    <col min="11" max="17" width="7.59765625" customWidth="1"/>
    <col min="18" max="18" width="48.1328125" customWidth="1"/>
    <col min="19" max="19" width="76.19921875" customWidth="1"/>
    <col min="20" max="26" width="7.59765625" customWidth="1"/>
  </cols>
  <sheetData>
    <row r="1" spans="1:19" ht="12.75" customHeight="1">
      <c r="A1" s="291" t="s">
        <v>990</v>
      </c>
      <c r="B1" s="292" t="s">
        <v>952</v>
      </c>
      <c r="C1" s="292" t="s">
        <v>953</v>
      </c>
      <c r="D1" s="292" t="s">
        <v>954</v>
      </c>
      <c r="E1" s="292" t="s">
        <v>955</v>
      </c>
      <c r="F1" s="292" t="s">
        <v>956</v>
      </c>
      <c r="G1" s="292" t="s">
        <v>957</v>
      </c>
      <c r="H1" s="292" t="s">
        <v>958</v>
      </c>
      <c r="I1" s="292" t="s">
        <v>1297</v>
      </c>
      <c r="J1" s="293" t="s">
        <v>1298</v>
      </c>
      <c r="K1" s="294" t="s">
        <v>992</v>
      </c>
      <c r="L1" s="294" t="s">
        <v>993</v>
      </c>
      <c r="M1" s="294" t="s">
        <v>994</v>
      </c>
      <c r="N1" s="294" t="s">
        <v>995</v>
      </c>
      <c r="O1" s="294" t="s">
        <v>996</v>
      </c>
      <c r="P1" s="294" t="s">
        <v>997</v>
      </c>
      <c r="Q1" s="294" t="s">
        <v>1299</v>
      </c>
      <c r="R1" s="292" t="s">
        <v>999</v>
      </c>
      <c r="S1" s="292" t="s">
        <v>1165</v>
      </c>
    </row>
    <row r="2" spans="1:19" ht="12.75" customHeight="1">
      <c r="A2" s="295"/>
      <c r="B2" s="296" t="s">
        <v>2</v>
      </c>
      <c r="C2" s="296" t="s">
        <v>3</v>
      </c>
      <c r="D2" s="297"/>
      <c r="E2" s="296" t="s">
        <v>12</v>
      </c>
      <c r="F2" s="296" t="s">
        <v>1000</v>
      </c>
      <c r="G2" s="296" t="s">
        <v>14</v>
      </c>
      <c r="H2" s="296" t="s">
        <v>1300</v>
      </c>
      <c r="I2" s="298"/>
      <c r="J2" s="299" t="s">
        <v>4</v>
      </c>
      <c r="K2" s="300">
        <v>1</v>
      </c>
      <c r="L2" s="300">
        <v>1</v>
      </c>
      <c r="M2" s="300">
        <v>1</v>
      </c>
      <c r="N2" s="300">
        <v>1</v>
      </c>
      <c r="O2" s="300">
        <v>1</v>
      </c>
      <c r="P2" s="300">
        <v>1</v>
      </c>
      <c r="Q2" s="300">
        <f t="shared" ref="Q2:Q14" si="0">K2*(SUM(L2:O2)*P2)</f>
        <v>4</v>
      </c>
      <c r="R2" s="301" t="s">
        <v>1301</v>
      </c>
      <c r="S2" s="302" t="s">
        <v>1302</v>
      </c>
    </row>
    <row r="3" spans="1:19" ht="12.75" customHeight="1">
      <c r="A3" s="295"/>
      <c r="B3" s="296" t="s">
        <v>2</v>
      </c>
      <c r="C3" s="296" t="s">
        <v>3</v>
      </c>
      <c r="D3" s="297"/>
      <c r="E3" s="296" t="s">
        <v>19</v>
      </c>
      <c r="F3" s="296" t="s">
        <v>20</v>
      </c>
      <c r="G3" s="296" t="s">
        <v>14</v>
      </c>
      <c r="H3" s="296" t="s">
        <v>1300</v>
      </c>
      <c r="I3" s="298"/>
      <c r="J3" s="299" t="s">
        <v>4</v>
      </c>
      <c r="K3" s="300">
        <v>1</v>
      </c>
      <c r="L3" s="300">
        <v>1</v>
      </c>
      <c r="M3" s="300">
        <v>1</v>
      </c>
      <c r="N3" s="300">
        <v>1</v>
      </c>
      <c r="O3" s="300">
        <v>1</v>
      </c>
      <c r="P3" s="300">
        <v>1</v>
      </c>
      <c r="Q3" s="300">
        <f t="shared" si="0"/>
        <v>4</v>
      </c>
      <c r="R3" s="303" t="s">
        <v>1303</v>
      </c>
      <c r="S3" s="302" t="s">
        <v>1302</v>
      </c>
    </row>
    <row r="4" spans="1:19" ht="12.75" customHeight="1">
      <c r="A4" s="295"/>
      <c r="B4" s="296" t="s">
        <v>2</v>
      </c>
      <c r="C4" s="296" t="s">
        <v>18</v>
      </c>
      <c r="D4" s="297"/>
      <c r="E4" s="296" t="s">
        <v>12</v>
      </c>
      <c r="F4" s="296" t="s">
        <v>33</v>
      </c>
      <c r="G4" s="296" t="s">
        <v>34</v>
      </c>
      <c r="H4" s="296" t="s">
        <v>1300</v>
      </c>
      <c r="I4" s="298"/>
      <c r="J4" s="299" t="s">
        <v>4</v>
      </c>
      <c r="K4" s="300">
        <v>1</v>
      </c>
      <c r="L4" s="300">
        <v>1</v>
      </c>
      <c r="M4" s="300">
        <v>1</v>
      </c>
      <c r="N4" s="300">
        <v>1</v>
      </c>
      <c r="O4" s="300">
        <v>1</v>
      </c>
      <c r="P4" s="300">
        <v>1</v>
      </c>
      <c r="Q4" s="300">
        <f t="shared" si="0"/>
        <v>4</v>
      </c>
      <c r="R4" s="303" t="s">
        <v>1304</v>
      </c>
      <c r="S4" s="304" t="s">
        <v>1305</v>
      </c>
    </row>
    <row r="5" spans="1:19" ht="12.75" customHeight="1">
      <c r="A5" s="295"/>
      <c r="B5" s="296" t="s">
        <v>2</v>
      </c>
      <c r="C5" s="296" t="s">
        <v>18</v>
      </c>
      <c r="D5" s="297"/>
      <c r="E5" s="296" t="s">
        <v>19</v>
      </c>
      <c r="F5" s="296" t="s">
        <v>36</v>
      </c>
      <c r="G5" s="296" t="s">
        <v>34</v>
      </c>
      <c r="H5" s="296" t="s">
        <v>1300</v>
      </c>
      <c r="I5" s="298"/>
      <c r="J5" s="299" t="s">
        <v>4</v>
      </c>
      <c r="K5" s="300">
        <v>1</v>
      </c>
      <c r="L5" s="300">
        <v>1</v>
      </c>
      <c r="M5" s="300">
        <v>1</v>
      </c>
      <c r="N5" s="300">
        <v>1</v>
      </c>
      <c r="O5" s="300">
        <v>1</v>
      </c>
      <c r="P5" s="300">
        <v>1</v>
      </c>
      <c r="Q5" s="300">
        <f t="shared" si="0"/>
        <v>4</v>
      </c>
      <c r="R5" s="303" t="s">
        <v>1306</v>
      </c>
      <c r="S5" s="304" t="s">
        <v>1307</v>
      </c>
    </row>
    <row r="6" spans="1:19" ht="12.75" customHeight="1">
      <c r="A6" s="295"/>
      <c r="B6" s="296" t="s">
        <v>25</v>
      </c>
      <c r="C6" s="296" t="s">
        <v>26</v>
      </c>
      <c r="D6" s="297"/>
      <c r="E6" s="296" t="s">
        <v>12</v>
      </c>
      <c r="F6" s="296" t="s">
        <v>40</v>
      </c>
      <c r="G6" s="296" t="s">
        <v>1308</v>
      </c>
      <c r="H6" s="296" t="s">
        <v>1309</v>
      </c>
      <c r="I6" s="305" t="s">
        <v>42</v>
      </c>
      <c r="J6" s="299" t="s">
        <v>4</v>
      </c>
      <c r="K6" s="300">
        <v>1</v>
      </c>
      <c r="L6" s="300">
        <v>1</v>
      </c>
      <c r="M6" s="300">
        <v>1</v>
      </c>
      <c r="N6" s="300">
        <v>1</v>
      </c>
      <c r="O6" s="300">
        <v>1</v>
      </c>
      <c r="P6" s="300">
        <v>1</v>
      </c>
      <c r="Q6" s="300">
        <f t="shared" si="0"/>
        <v>4</v>
      </c>
      <c r="R6" s="303" t="s">
        <v>1310</v>
      </c>
      <c r="S6" s="304" t="s">
        <v>1311</v>
      </c>
    </row>
    <row r="7" spans="1:19" ht="12.75" customHeight="1">
      <c r="A7" s="295"/>
      <c r="B7" s="296" t="s">
        <v>25</v>
      </c>
      <c r="C7" s="296" t="s">
        <v>26</v>
      </c>
      <c r="D7" s="297"/>
      <c r="E7" s="296" t="s">
        <v>12</v>
      </c>
      <c r="F7" s="296" t="s">
        <v>49</v>
      </c>
      <c r="G7" s="296" t="s">
        <v>1312</v>
      </c>
      <c r="H7" s="296" t="s">
        <v>1309</v>
      </c>
      <c r="I7" s="305" t="s">
        <v>42</v>
      </c>
      <c r="J7" s="299" t="s">
        <v>4</v>
      </c>
      <c r="K7" s="300">
        <v>1</v>
      </c>
      <c r="L7" s="300">
        <v>1</v>
      </c>
      <c r="M7" s="300">
        <v>1</v>
      </c>
      <c r="N7" s="300">
        <v>1</v>
      </c>
      <c r="O7" s="300">
        <v>1</v>
      </c>
      <c r="P7" s="300">
        <v>1</v>
      </c>
      <c r="Q7" s="300">
        <f t="shared" si="0"/>
        <v>4</v>
      </c>
      <c r="R7" s="303" t="s">
        <v>1313</v>
      </c>
      <c r="S7" s="304" t="s">
        <v>1311</v>
      </c>
    </row>
    <row r="8" spans="1:19" ht="12.75" customHeight="1">
      <c r="A8" s="295"/>
      <c r="B8" s="296" t="s">
        <v>25</v>
      </c>
      <c r="C8" s="296" t="s">
        <v>26</v>
      </c>
      <c r="D8" s="297"/>
      <c r="E8" s="296" t="s">
        <v>12</v>
      </c>
      <c r="F8" s="296" t="s">
        <v>54</v>
      </c>
      <c r="G8" s="296" t="s">
        <v>55</v>
      </c>
      <c r="H8" s="296" t="s">
        <v>1309</v>
      </c>
      <c r="I8" s="305" t="s">
        <v>42</v>
      </c>
      <c r="J8" s="299" t="s">
        <v>4</v>
      </c>
      <c r="K8" s="300">
        <v>1</v>
      </c>
      <c r="L8" s="300">
        <v>1</v>
      </c>
      <c r="M8" s="300">
        <v>1</v>
      </c>
      <c r="N8" s="300">
        <v>1</v>
      </c>
      <c r="O8" s="300">
        <v>1</v>
      </c>
      <c r="P8" s="300">
        <v>1</v>
      </c>
      <c r="Q8" s="300">
        <f t="shared" si="0"/>
        <v>4</v>
      </c>
      <c r="R8" s="303" t="s">
        <v>1314</v>
      </c>
      <c r="S8" s="306" t="s">
        <v>1315</v>
      </c>
    </row>
    <row r="9" spans="1:19" ht="12.75" customHeight="1">
      <c r="A9" s="295"/>
      <c r="B9" s="296" t="s">
        <v>25</v>
      </c>
      <c r="C9" s="296" t="s">
        <v>26</v>
      </c>
      <c r="D9" s="297"/>
      <c r="E9" s="296" t="s">
        <v>12</v>
      </c>
      <c r="F9" s="296" t="s">
        <v>59</v>
      </c>
      <c r="G9" s="296" t="s">
        <v>60</v>
      </c>
      <c r="H9" s="296" t="s">
        <v>1309</v>
      </c>
      <c r="I9" s="305" t="s">
        <v>42</v>
      </c>
      <c r="J9" s="299" t="s">
        <v>4</v>
      </c>
      <c r="K9" s="300">
        <v>1</v>
      </c>
      <c r="L9" s="300">
        <v>1</v>
      </c>
      <c r="M9" s="300">
        <v>1</v>
      </c>
      <c r="N9" s="300">
        <v>1</v>
      </c>
      <c r="O9" s="300">
        <v>1</v>
      </c>
      <c r="P9" s="300">
        <v>1</v>
      </c>
      <c r="Q9" s="300">
        <f t="shared" si="0"/>
        <v>4</v>
      </c>
      <c r="R9" s="303" t="s">
        <v>1316</v>
      </c>
      <c r="S9" s="302" t="s">
        <v>1317</v>
      </c>
    </row>
    <row r="10" spans="1:19" ht="12.75" customHeight="1">
      <c r="A10" s="295"/>
      <c r="B10" s="296" t="s">
        <v>25</v>
      </c>
      <c r="C10" s="296" t="s">
        <v>26</v>
      </c>
      <c r="D10" s="297"/>
      <c r="E10" s="296" t="s">
        <v>12</v>
      </c>
      <c r="F10" s="296" t="s">
        <v>63</v>
      </c>
      <c r="G10" s="296" t="s">
        <v>64</v>
      </c>
      <c r="H10" s="296" t="s">
        <v>1309</v>
      </c>
      <c r="I10" s="305" t="s">
        <v>42</v>
      </c>
      <c r="J10" s="299" t="s">
        <v>4</v>
      </c>
      <c r="K10" s="300">
        <v>1</v>
      </c>
      <c r="L10" s="300">
        <v>1</v>
      </c>
      <c r="M10" s="300">
        <v>1</v>
      </c>
      <c r="N10" s="300">
        <v>1</v>
      </c>
      <c r="O10" s="300">
        <v>1</v>
      </c>
      <c r="P10" s="300">
        <v>1</v>
      </c>
      <c r="Q10" s="300">
        <f t="shared" si="0"/>
        <v>4</v>
      </c>
      <c r="R10" s="303" t="s">
        <v>1318</v>
      </c>
      <c r="S10" s="304" t="s">
        <v>1317</v>
      </c>
    </row>
    <row r="11" spans="1:19" ht="12.75" customHeight="1">
      <c r="A11" s="295"/>
      <c r="B11" s="296" t="s">
        <v>25</v>
      </c>
      <c r="C11" s="296" t="s">
        <v>26</v>
      </c>
      <c r="D11" s="297"/>
      <c r="E11" s="296" t="s">
        <v>12</v>
      </c>
      <c r="F11" s="296" t="s">
        <v>77</v>
      </c>
      <c r="G11" s="296" t="s">
        <v>1319</v>
      </c>
      <c r="H11" s="296" t="s">
        <v>1320</v>
      </c>
      <c r="I11" s="305" t="s">
        <v>947</v>
      </c>
      <c r="J11" s="299" t="s">
        <v>4</v>
      </c>
      <c r="K11" s="300">
        <v>1</v>
      </c>
      <c r="L11" s="300">
        <v>1</v>
      </c>
      <c r="M11" s="300">
        <v>1</v>
      </c>
      <c r="N11" s="300">
        <v>1</v>
      </c>
      <c r="O11" s="300">
        <v>1</v>
      </c>
      <c r="P11" s="300">
        <v>0.5</v>
      </c>
      <c r="Q11" s="300">
        <f t="shared" si="0"/>
        <v>2</v>
      </c>
      <c r="R11" s="303" t="s">
        <v>1321</v>
      </c>
      <c r="S11" s="305" t="s">
        <v>1322</v>
      </c>
    </row>
    <row r="12" spans="1:19" ht="12.75" customHeight="1">
      <c r="A12" s="295"/>
      <c r="B12" s="296" t="s">
        <v>25</v>
      </c>
      <c r="C12" s="296" t="s">
        <v>26</v>
      </c>
      <c r="D12" s="297"/>
      <c r="E12" s="296" t="s">
        <v>12</v>
      </c>
      <c r="F12" s="296" t="s">
        <v>81</v>
      </c>
      <c r="G12" s="296" t="s">
        <v>82</v>
      </c>
      <c r="H12" s="296" t="s">
        <v>1320</v>
      </c>
      <c r="I12" s="305" t="s">
        <v>947</v>
      </c>
      <c r="J12" s="299" t="s">
        <v>4</v>
      </c>
      <c r="K12" s="300">
        <v>0</v>
      </c>
      <c r="L12" s="300">
        <v>0</v>
      </c>
      <c r="M12" s="300">
        <v>0</v>
      </c>
      <c r="N12" s="300">
        <v>0</v>
      </c>
      <c r="O12" s="300">
        <v>0</v>
      </c>
      <c r="P12" s="300">
        <v>0</v>
      </c>
      <c r="Q12" s="300">
        <f t="shared" si="0"/>
        <v>0</v>
      </c>
      <c r="R12" s="303" t="s">
        <v>1323</v>
      </c>
      <c r="S12" s="307"/>
    </row>
    <row r="13" spans="1:19" ht="12.75" customHeight="1">
      <c r="A13" s="295"/>
      <c r="B13" s="296" t="s">
        <v>25</v>
      </c>
      <c r="C13" s="296" t="s">
        <v>26</v>
      </c>
      <c r="D13" s="297"/>
      <c r="E13" s="296" t="s">
        <v>12</v>
      </c>
      <c r="F13" s="296" t="s">
        <v>85</v>
      </c>
      <c r="G13" s="296" t="s">
        <v>86</v>
      </c>
      <c r="H13" s="296" t="s">
        <v>1320</v>
      </c>
      <c r="I13" s="305" t="s">
        <v>947</v>
      </c>
      <c r="J13" s="299" t="s">
        <v>4</v>
      </c>
      <c r="K13" s="300">
        <v>0</v>
      </c>
      <c r="L13" s="300">
        <v>0</v>
      </c>
      <c r="M13" s="300">
        <v>0</v>
      </c>
      <c r="N13" s="300">
        <v>0</v>
      </c>
      <c r="O13" s="300">
        <v>0</v>
      </c>
      <c r="P13" s="300">
        <v>0</v>
      </c>
      <c r="Q13" s="300">
        <f t="shared" si="0"/>
        <v>0</v>
      </c>
      <c r="R13" s="303" t="s">
        <v>1324</v>
      </c>
      <c r="S13" s="307"/>
    </row>
    <row r="14" spans="1:19" ht="12.75" customHeight="1">
      <c r="A14" s="295"/>
      <c r="B14" s="296" t="s">
        <v>25</v>
      </c>
      <c r="C14" s="296" t="s">
        <v>26</v>
      </c>
      <c r="D14" s="297"/>
      <c r="E14" s="296" t="s">
        <v>12</v>
      </c>
      <c r="F14" s="296" t="s">
        <v>90</v>
      </c>
      <c r="G14" s="296" t="s">
        <v>1325</v>
      </c>
      <c r="H14" s="296" t="s">
        <v>1320</v>
      </c>
      <c r="I14" s="305" t="s">
        <v>947</v>
      </c>
      <c r="J14" s="299" t="s">
        <v>4</v>
      </c>
      <c r="K14" s="300">
        <v>0</v>
      </c>
      <c r="L14" s="300">
        <v>0</v>
      </c>
      <c r="M14" s="300">
        <v>0</v>
      </c>
      <c r="N14" s="300">
        <v>0</v>
      </c>
      <c r="O14" s="300">
        <v>0</v>
      </c>
      <c r="P14" s="300">
        <v>0</v>
      </c>
      <c r="Q14" s="300">
        <f t="shared" si="0"/>
        <v>0</v>
      </c>
      <c r="R14" s="303" t="s">
        <v>1324</v>
      </c>
      <c r="S14" s="307"/>
    </row>
    <row r="15" spans="1:19" ht="12.75" customHeight="1">
      <c r="A15" s="308" t="s">
        <v>1014</v>
      </c>
      <c r="B15" s="296" t="s">
        <v>25</v>
      </c>
      <c r="C15" s="296" t="s">
        <v>26</v>
      </c>
      <c r="D15" s="297"/>
      <c r="E15" s="296" t="s">
        <v>12</v>
      </c>
      <c r="F15" s="296" t="s">
        <v>94</v>
      </c>
      <c r="G15" s="296" t="s">
        <v>95</v>
      </c>
      <c r="H15" s="296" t="s">
        <v>1320</v>
      </c>
      <c r="I15" s="305" t="s">
        <v>947</v>
      </c>
      <c r="J15" s="299" t="s">
        <v>4</v>
      </c>
      <c r="K15" s="309"/>
      <c r="L15" s="309"/>
      <c r="M15" s="309"/>
      <c r="N15" s="309"/>
      <c r="O15" s="309"/>
      <c r="P15" s="309"/>
      <c r="Q15" s="300"/>
      <c r="R15" s="305" t="s">
        <v>1326</v>
      </c>
      <c r="S15" s="307"/>
    </row>
    <row r="16" spans="1:19" ht="12.75" customHeight="1">
      <c r="A16" s="295"/>
      <c r="B16" s="296" t="s">
        <v>25</v>
      </c>
      <c r="C16" s="296" t="s">
        <v>26</v>
      </c>
      <c r="D16" s="297"/>
      <c r="E16" s="296" t="s">
        <v>12</v>
      </c>
      <c r="F16" s="296" t="s">
        <v>98</v>
      </c>
      <c r="G16" s="296" t="s">
        <v>1327</v>
      </c>
      <c r="H16" s="296" t="s">
        <v>1320</v>
      </c>
      <c r="I16" s="305" t="s">
        <v>947</v>
      </c>
      <c r="J16" s="299" t="s">
        <v>4</v>
      </c>
      <c r="K16" s="300">
        <v>0</v>
      </c>
      <c r="L16" s="300">
        <v>0</v>
      </c>
      <c r="M16" s="300">
        <v>0</v>
      </c>
      <c r="N16" s="300">
        <v>0</v>
      </c>
      <c r="O16" s="300">
        <v>0</v>
      </c>
      <c r="P16" s="300">
        <v>0</v>
      </c>
      <c r="Q16" s="300">
        <f t="shared" ref="Q16:Q64" si="1">K16*(SUM(L16:O16)*P16)</f>
        <v>0</v>
      </c>
      <c r="R16" s="303" t="s">
        <v>1324</v>
      </c>
      <c r="S16" s="298"/>
    </row>
    <row r="17" spans="1:19" ht="12.75" customHeight="1">
      <c r="A17" s="295"/>
      <c r="B17" s="296" t="s">
        <v>25</v>
      </c>
      <c r="C17" s="296" t="s">
        <v>26</v>
      </c>
      <c r="D17" s="297"/>
      <c r="E17" s="296" t="s">
        <v>12</v>
      </c>
      <c r="F17" s="296" t="s">
        <v>102</v>
      </c>
      <c r="G17" s="296" t="s">
        <v>1328</v>
      </c>
      <c r="H17" s="296" t="s">
        <v>1320</v>
      </c>
      <c r="I17" s="305" t="s">
        <v>947</v>
      </c>
      <c r="J17" s="299" t="s">
        <v>4</v>
      </c>
      <c r="K17" s="300">
        <v>1</v>
      </c>
      <c r="L17" s="300">
        <v>1</v>
      </c>
      <c r="M17" s="300">
        <v>1</v>
      </c>
      <c r="N17" s="300">
        <v>1</v>
      </c>
      <c r="O17" s="300">
        <v>1</v>
      </c>
      <c r="P17" s="300">
        <v>1</v>
      </c>
      <c r="Q17" s="300">
        <f t="shared" si="1"/>
        <v>4</v>
      </c>
      <c r="R17" s="305" t="s">
        <v>1329</v>
      </c>
      <c r="S17" s="302" t="s">
        <v>1330</v>
      </c>
    </row>
    <row r="18" spans="1:19" ht="12.75" customHeight="1">
      <c r="A18" s="295"/>
      <c r="B18" s="296" t="s">
        <v>25</v>
      </c>
      <c r="C18" s="296" t="s">
        <v>26</v>
      </c>
      <c r="D18" s="297"/>
      <c r="E18" s="296" t="s">
        <v>12</v>
      </c>
      <c r="F18" s="296" t="s">
        <v>106</v>
      </c>
      <c r="G18" s="296" t="s">
        <v>1331</v>
      </c>
      <c r="H18" s="296" t="s">
        <v>1320</v>
      </c>
      <c r="I18" s="305" t="s">
        <v>947</v>
      </c>
      <c r="J18" s="299" t="s">
        <v>4</v>
      </c>
      <c r="K18" s="300">
        <v>0</v>
      </c>
      <c r="L18" s="300">
        <v>0</v>
      </c>
      <c r="M18" s="300">
        <v>0</v>
      </c>
      <c r="N18" s="300">
        <v>0</v>
      </c>
      <c r="O18" s="300">
        <v>0</v>
      </c>
      <c r="P18" s="300">
        <v>0</v>
      </c>
      <c r="Q18" s="300">
        <f t="shared" si="1"/>
        <v>0</v>
      </c>
      <c r="R18" s="305" t="s">
        <v>1332</v>
      </c>
      <c r="S18" s="302" t="s">
        <v>1333</v>
      </c>
    </row>
    <row r="19" spans="1:19" ht="12.75" customHeight="1">
      <c r="A19" s="295"/>
      <c r="B19" s="296" t="s">
        <v>25</v>
      </c>
      <c r="C19" s="296" t="s">
        <v>26</v>
      </c>
      <c r="D19" s="297"/>
      <c r="E19" s="296" t="s">
        <v>12</v>
      </c>
      <c r="F19" s="296" t="s">
        <v>112</v>
      </c>
      <c r="G19" s="296" t="s">
        <v>113</v>
      </c>
      <c r="H19" s="296" t="s">
        <v>1320</v>
      </c>
      <c r="I19" s="305" t="s">
        <v>947</v>
      </c>
      <c r="J19" s="299" t="s">
        <v>4</v>
      </c>
      <c r="K19" s="300">
        <v>1</v>
      </c>
      <c r="L19" s="300">
        <v>1</v>
      </c>
      <c r="M19" s="300">
        <v>1</v>
      </c>
      <c r="N19" s="300">
        <v>1</v>
      </c>
      <c r="O19" s="300">
        <v>1</v>
      </c>
      <c r="P19" s="300">
        <v>1</v>
      </c>
      <c r="Q19" s="300">
        <f t="shared" si="1"/>
        <v>4</v>
      </c>
      <c r="R19" s="305" t="s">
        <v>1334</v>
      </c>
      <c r="S19" s="302" t="s">
        <v>1335</v>
      </c>
    </row>
    <row r="20" spans="1:19" ht="12.75" customHeight="1">
      <c r="A20" s="295"/>
      <c r="B20" s="296" t="s">
        <v>25</v>
      </c>
      <c r="C20" s="296" t="s">
        <v>26</v>
      </c>
      <c r="D20" s="297"/>
      <c r="E20" s="296" t="s">
        <v>12</v>
      </c>
      <c r="F20" s="296" t="s">
        <v>116</v>
      </c>
      <c r="G20" s="296" t="s">
        <v>117</v>
      </c>
      <c r="H20" s="296" t="s">
        <v>1320</v>
      </c>
      <c r="I20" s="305" t="s">
        <v>947</v>
      </c>
      <c r="J20" s="299" t="s">
        <v>4</v>
      </c>
      <c r="K20" s="300">
        <v>1</v>
      </c>
      <c r="L20" s="300">
        <v>1</v>
      </c>
      <c r="M20" s="300">
        <v>1</v>
      </c>
      <c r="N20" s="300">
        <v>1</v>
      </c>
      <c r="O20" s="300">
        <v>1</v>
      </c>
      <c r="P20" s="300">
        <v>1</v>
      </c>
      <c r="Q20" s="300">
        <f t="shared" si="1"/>
        <v>4</v>
      </c>
      <c r="R20" s="305" t="s">
        <v>1336</v>
      </c>
      <c r="S20" s="310" t="s">
        <v>1337</v>
      </c>
    </row>
    <row r="21" spans="1:19" ht="12.75" customHeight="1">
      <c r="A21" s="295"/>
      <c r="B21" s="296" t="s">
        <v>25</v>
      </c>
      <c r="C21" s="296" t="s">
        <v>26</v>
      </c>
      <c r="D21" s="297"/>
      <c r="E21" s="296" t="s">
        <v>19</v>
      </c>
      <c r="F21" s="296" t="s">
        <v>130</v>
      </c>
      <c r="G21" s="296" t="s">
        <v>1338</v>
      </c>
      <c r="H21" s="296" t="s">
        <v>1309</v>
      </c>
      <c r="I21" s="305" t="s">
        <v>42</v>
      </c>
      <c r="J21" s="299" t="s">
        <v>4</v>
      </c>
      <c r="K21" s="300">
        <v>1</v>
      </c>
      <c r="L21" s="300">
        <v>1</v>
      </c>
      <c r="M21" s="300">
        <v>1</v>
      </c>
      <c r="N21" s="300">
        <v>1</v>
      </c>
      <c r="O21" s="300">
        <v>1</v>
      </c>
      <c r="P21" s="300">
        <v>1</v>
      </c>
      <c r="Q21" s="300">
        <f t="shared" si="1"/>
        <v>4</v>
      </c>
      <c r="R21" s="305" t="s">
        <v>1339</v>
      </c>
      <c r="S21" s="305" t="s">
        <v>1340</v>
      </c>
    </row>
    <row r="22" spans="1:19" ht="12.75" customHeight="1">
      <c r="A22" s="295"/>
      <c r="B22" s="296" t="s">
        <v>25</v>
      </c>
      <c r="C22" s="296" t="s">
        <v>26</v>
      </c>
      <c r="D22" s="297"/>
      <c r="E22" s="296" t="s">
        <v>19</v>
      </c>
      <c r="F22" s="296" t="s">
        <v>135</v>
      </c>
      <c r="G22" s="296" t="s">
        <v>136</v>
      </c>
      <c r="H22" s="296" t="s">
        <v>1309</v>
      </c>
      <c r="I22" s="305" t="s">
        <v>42</v>
      </c>
      <c r="J22" s="299" t="s">
        <v>4</v>
      </c>
      <c r="K22" s="300">
        <v>1</v>
      </c>
      <c r="L22" s="300">
        <v>1</v>
      </c>
      <c r="M22" s="300">
        <v>1</v>
      </c>
      <c r="N22" s="300">
        <v>1</v>
      </c>
      <c r="O22" s="300">
        <v>1</v>
      </c>
      <c r="P22" s="300">
        <v>1</v>
      </c>
      <c r="Q22" s="300">
        <f t="shared" si="1"/>
        <v>4</v>
      </c>
      <c r="R22" s="305" t="s">
        <v>1341</v>
      </c>
      <c r="S22" s="310" t="s">
        <v>1342</v>
      </c>
    </row>
    <row r="23" spans="1:19" ht="12.75" customHeight="1">
      <c r="A23" s="295"/>
      <c r="B23" s="296" t="s">
        <v>25</v>
      </c>
      <c r="C23" s="296" t="s">
        <v>26</v>
      </c>
      <c r="D23" s="297"/>
      <c r="E23" s="296" t="s">
        <v>19</v>
      </c>
      <c r="F23" s="296" t="s">
        <v>138</v>
      </c>
      <c r="G23" s="296" t="s">
        <v>139</v>
      </c>
      <c r="H23" s="296" t="s">
        <v>1309</v>
      </c>
      <c r="I23" s="305" t="s">
        <v>42</v>
      </c>
      <c r="J23" s="299" t="s">
        <v>4</v>
      </c>
      <c r="K23" s="300">
        <v>1</v>
      </c>
      <c r="L23" s="300">
        <v>1</v>
      </c>
      <c r="M23" s="300">
        <v>1</v>
      </c>
      <c r="N23" s="300">
        <v>1</v>
      </c>
      <c r="O23" s="300">
        <v>1</v>
      </c>
      <c r="P23" s="300">
        <v>1</v>
      </c>
      <c r="Q23" s="300">
        <f t="shared" si="1"/>
        <v>4</v>
      </c>
      <c r="R23" s="305" t="s">
        <v>1343</v>
      </c>
      <c r="S23" s="310" t="s">
        <v>1344</v>
      </c>
    </row>
    <row r="24" spans="1:19" ht="12.75" customHeight="1">
      <c r="A24" s="295"/>
      <c r="B24" s="296" t="s">
        <v>25</v>
      </c>
      <c r="C24" s="296" t="s">
        <v>26</v>
      </c>
      <c r="D24" s="297"/>
      <c r="E24" s="296" t="s">
        <v>19</v>
      </c>
      <c r="F24" s="296" t="s">
        <v>144</v>
      </c>
      <c r="G24" s="296" t="s">
        <v>145</v>
      </c>
      <c r="H24" s="296" t="s">
        <v>1309</v>
      </c>
      <c r="I24" s="305" t="s">
        <v>42</v>
      </c>
      <c r="J24" s="299" t="s">
        <v>4</v>
      </c>
      <c r="K24" s="300">
        <v>1</v>
      </c>
      <c r="L24" s="300">
        <v>1</v>
      </c>
      <c r="M24" s="300">
        <v>1</v>
      </c>
      <c r="N24" s="300">
        <v>1</v>
      </c>
      <c r="O24" s="300">
        <v>1</v>
      </c>
      <c r="P24" s="300">
        <v>1</v>
      </c>
      <c r="Q24" s="300">
        <f t="shared" si="1"/>
        <v>4</v>
      </c>
      <c r="R24" s="303" t="s">
        <v>1345</v>
      </c>
      <c r="S24" s="310" t="s">
        <v>1346</v>
      </c>
    </row>
    <row r="25" spans="1:19" ht="12.75" customHeight="1">
      <c r="A25" s="295"/>
      <c r="B25" s="296" t="s">
        <v>25</v>
      </c>
      <c r="C25" s="296" t="s">
        <v>26</v>
      </c>
      <c r="D25" s="297"/>
      <c r="E25" s="296" t="s">
        <v>19</v>
      </c>
      <c r="F25" s="296" t="s">
        <v>148</v>
      </c>
      <c r="G25" s="296" t="s">
        <v>149</v>
      </c>
      <c r="H25" s="296" t="s">
        <v>1309</v>
      </c>
      <c r="I25" s="305" t="s">
        <v>42</v>
      </c>
      <c r="J25" s="299" t="s">
        <v>4</v>
      </c>
      <c r="K25" s="300">
        <v>1</v>
      </c>
      <c r="L25" s="300">
        <v>1</v>
      </c>
      <c r="M25" s="300">
        <v>1</v>
      </c>
      <c r="N25" s="300">
        <v>1</v>
      </c>
      <c r="O25" s="300">
        <v>1</v>
      </c>
      <c r="P25" s="300">
        <v>1</v>
      </c>
      <c r="Q25" s="300">
        <f t="shared" si="1"/>
        <v>4</v>
      </c>
      <c r="R25" s="303" t="s">
        <v>1347</v>
      </c>
      <c r="S25" s="310" t="s">
        <v>1348</v>
      </c>
    </row>
    <row r="26" spans="1:19" ht="12.75" customHeight="1">
      <c r="A26" s="295"/>
      <c r="B26" s="296" t="s">
        <v>25</v>
      </c>
      <c r="C26" s="296" t="s">
        <v>26</v>
      </c>
      <c r="D26" s="297"/>
      <c r="E26" s="296" t="s">
        <v>19</v>
      </c>
      <c r="F26" s="296" t="s">
        <v>171</v>
      </c>
      <c r="G26" s="296" t="s">
        <v>1349</v>
      </c>
      <c r="H26" s="296" t="s">
        <v>1309</v>
      </c>
      <c r="I26" s="305" t="s">
        <v>42</v>
      </c>
      <c r="J26" s="299" t="s">
        <v>4</v>
      </c>
      <c r="K26" s="300">
        <v>1</v>
      </c>
      <c r="L26" s="300">
        <v>1</v>
      </c>
      <c r="M26" s="300">
        <v>1</v>
      </c>
      <c r="N26" s="300">
        <v>1</v>
      </c>
      <c r="O26" s="300">
        <v>1</v>
      </c>
      <c r="P26" s="300">
        <v>1</v>
      </c>
      <c r="Q26" s="300">
        <f t="shared" si="1"/>
        <v>4</v>
      </c>
      <c r="R26" s="303" t="s">
        <v>1350</v>
      </c>
      <c r="S26" s="302" t="s">
        <v>1351</v>
      </c>
    </row>
    <row r="27" spans="1:19" ht="12.75" customHeight="1">
      <c r="A27" s="295"/>
      <c r="B27" s="296" t="s">
        <v>25</v>
      </c>
      <c r="C27" s="296" t="s">
        <v>26</v>
      </c>
      <c r="D27" s="297"/>
      <c r="E27" s="296" t="s">
        <v>19</v>
      </c>
      <c r="F27" s="296" t="s">
        <v>178</v>
      </c>
      <c r="G27" s="296" t="s">
        <v>179</v>
      </c>
      <c r="H27" s="296" t="s">
        <v>1352</v>
      </c>
      <c r="I27" s="305" t="s">
        <v>948</v>
      </c>
      <c r="J27" s="299" t="s">
        <v>4</v>
      </c>
      <c r="K27" s="300">
        <v>1</v>
      </c>
      <c r="L27" s="300">
        <v>1</v>
      </c>
      <c r="M27" s="300">
        <v>1</v>
      </c>
      <c r="N27" s="300">
        <v>1</v>
      </c>
      <c r="O27" s="300">
        <v>1</v>
      </c>
      <c r="P27" s="300">
        <v>1</v>
      </c>
      <c r="Q27" s="300">
        <f t="shared" si="1"/>
        <v>4</v>
      </c>
      <c r="R27" s="303" t="s">
        <v>1353</v>
      </c>
      <c r="S27" s="304" t="s">
        <v>1354</v>
      </c>
    </row>
    <row r="28" spans="1:19" ht="12.75" customHeight="1">
      <c r="A28" s="295"/>
      <c r="B28" s="296" t="s">
        <v>25</v>
      </c>
      <c r="C28" s="296" t="s">
        <v>26</v>
      </c>
      <c r="D28" s="297"/>
      <c r="E28" s="296" t="s">
        <v>19</v>
      </c>
      <c r="F28" s="296" t="s">
        <v>182</v>
      </c>
      <c r="G28" s="296" t="s">
        <v>183</v>
      </c>
      <c r="H28" s="296" t="s">
        <v>1352</v>
      </c>
      <c r="I28" s="305" t="s">
        <v>948</v>
      </c>
      <c r="J28" s="299" t="s">
        <v>4</v>
      </c>
      <c r="K28" s="311">
        <v>1</v>
      </c>
      <c r="L28" s="311">
        <v>1</v>
      </c>
      <c r="M28" s="311">
        <v>1</v>
      </c>
      <c r="N28" s="311">
        <v>1</v>
      </c>
      <c r="O28" s="311">
        <v>1</v>
      </c>
      <c r="P28" s="311">
        <v>1</v>
      </c>
      <c r="Q28" s="300">
        <f t="shared" si="1"/>
        <v>4</v>
      </c>
      <c r="R28" s="303" t="s">
        <v>1355</v>
      </c>
      <c r="S28" s="302" t="s">
        <v>1356</v>
      </c>
    </row>
    <row r="29" spans="1:19" ht="12.75" customHeight="1">
      <c r="A29" s="295"/>
      <c r="B29" s="296" t="s">
        <v>25</v>
      </c>
      <c r="C29" s="296" t="s">
        <v>26</v>
      </c>
      <c r="D29" s="297"/>
      <c r="E29" s="296" t="s">
        <v>19</v>
      </c>
      <c r="F29" s="296" t="s">
        <v>186</v>
      </c>
      <c r="G29" s="296" t="s">
        <v>187</v>
      </c>
      <c r="H29" s="296" t="s">
        <v>1352</v>
      </c>
      <c r="I29" s="305" t="s">
        <v>948</v>
      </c>
      <c r="J29" s="299" t="s">
        <v>4</v>
      </c>
      <c r="K29" s="300">
        <v>1</v>
      </c>
      <c r="L29" s="300">
        <v>1</v>
      </c>
      <c r="M29" s="300">
        <v>0</v>
      </c>
      <c r="N29" s="300">
        <v>0.5</v>
      </c>
      <c r="O29" s="300">
        <v>1</v>
      </c>
      <c r="P29" s="300">
        <v>1</v>
      </c>
      <c r="Q29" s="300">
        <f t="shared" si="1"/>
        <v>2.5</v>
      </c>
      <c r="R29" s="303" t="s">
        <v>1357</v>
      </c>
      <c r="S29" s="304" t="s">
        <v>1358</v>
      </c>
    </row>
    <row r="30" spans="1:19" ht="12.75" customHeight="1">
      <c r="A30" s="295"/>
      <c r="B30" s="296" t="s">
        <v>25</v>
      </c>
      <c r="C30" s="296" t="s">
        <v>26</v>
      </c>
      <c r="D30" s="297"/>
      <c r="E30" s="296" t="s">
        <v>19</v>
      </c>
      <c r="F30" s="296" t="s">
        <v>190</v>
      </c>
      <c r="G30" s="296" t="s">
        <v>191</v>
      </c>
      <c r="H30" s="296" t="s">
        <v>1352</v>
      </c>
      <c r="I30" s="305" t="s">
        <v>948</v>
      </c>
      <c r="J30" s="299" t="s">
        <v>4</v>
      </c>
      <c r="K30" s="300">
        <v>0</v>
      </c>
      <c r="L30" s="300">
        <v>0</v>
      </c>
      <c r="M30" s="300">
        <v>0</v>
      </c>
      <c r="N30" s="300">
        <v>0</v>
      </c>
      <c r="O30" s="300">
        <v>0</v>
      </c>
      <c r="P30" s="300">
        <v>0</v>
      </c>
      <c r="Q30" s="300">
        <f t="shared" si="1"/>
        <v>0</v>
      </c>
      <c r="R30" s="303" t="s">
        <v>1359</v>
      </c>
      <c r="S30" s="302" t="s">
        <v>1360</v>
      </c>
    </row>
    <row r="31" spans="1:19" ht="12.75" customHeight="1">
      <c r="A31" s="295"/>
      <c r="B31" s="296" t="s">
        <v>25</v>
      </c>
      <c r="C31" s="296" t="s">
        <v>26</v>
      </c>
      <c r="D31" s="297"/>
      <c r="E31" s="296" t="s">
        <v>19</v>
      </c>
      <c r="F31" s="296" t="s">
        <v>197</v>
      </c>
      <c r="G31" s="296" t="s">
        <v>1361</v>
      </c>
      <c r="H31" s="296" t="s">
        <v>1352</v>
      </c>
      <c r="I31" s="305" t="s">
        <v>948</v>
      </c>
      <c r="J31" s="299" t="s">
        <v>4</v>
      </c>
      <c r="K31" s="300">
        <v>1</v>
      </c>
      <c r="L31" s="300">
        <v>1</v>
      </c>
      <c r="M31" s="300">
        <v>1</v>
      </c>
      <c r="N31" s="300">
        <v>1</v>
      </c>
      <c r="O31" s="300">
        <v>1</v>
      </c>
      <c r="P31" s="300">
        <v>1</v>
      </c>
      <c r="Q31" s="300">
        <f t="shared" si="1"/>
        <v>4</v>
      </c>
      <c r="R31" s="303" t="s">
        <v>1362</v>
      </c>
      <c r="S31" s="302" t="s">
        <v>1363</v>
      </c>
    </row>
    <row r="32" spans="1:19" ht="12.75" customHeight="1">
      <c r="A32" s="295"/>
      <c r="B32" s="296" t="s">
        <v>25</v>
      </c>
      <c r="C32" s="296" t="s">
        <v>26</v>
      </c>
      <c r="D32" s="297"/>
      <c r="E32" s="296" t="s">
        <v>19</v>
      </c>
      <c r="F32" s="296" t="s">
        <v>201</v>
      </c>
      <c r="G32" s="296" t="s">
        <v>202</v>
      </c>
      <c r="H32" s="296" t="s">
        <v>1352</v>
      </c>
      <c r="I32" s="305" t="s">
        <v>948</v>
      </c>
      <c r="J32" s="299" t="s">
        <v>4</v>
      </c>
      <c r="K32" s="300">
        <v>0</v>
      </c>
      <c r="L32" s="300">
        <v>0</v>
      </c>
      <c r="M32" s="300">
        <v>0</v>
      </c>
      <c r="N32" s="300">
        <v>0</v>
      </c>
      <c r="O32" s="300">
        <v>0</v>
      </c>
      <c r="P32" s="300">
        <v>0</v>
      </c>
      <c r="Q32" s="300">
        <f t="shared" si="1"/>
        <v>0</v>
      </c>
      <c r="R32" s="303" t="s">
        <v>1364</v>
      </c>
      <c r="S32" s="302" t="s">
        <v>1365</v>
      </c>
    </row>
    <row r="33" spans="1:19" ht="12.75" customHeight="1">
      <c r="A33" s="295"/>
      <c r="B33" s="296" t="s">
        <v>25</v>
      </c>
      <c r="C33" s="296" t="s">
        <v>26</v>
      </c>
      <c r="D33" s="297"/>
      <c r="E33" s="296" t="s">
        <v>19</v>
      </c>
      <c r="F33" s="296" t="s">
        <v>205</v>
      </c>
      <c r="G33" s="296" t="s">
        <v>206</v>
      </c>
      <c r="H33" s="296" t="s">
        <v>1352</v>
      </c>
      <c r="I33" s="305" t="s">
        <v>948</v>
      </c>
      <c r="J33" s="299" t="s">
        <v>4</v>
      </c>
      <c r="K33" s="300">
        <v>0</v>
      </c>
      <c r="L33" s="300">
        <v>0</v>
      </c>
      <c r="M33" s="300">
        <v>0</v>
      </c>
      <c r="N33" s="300">
        <v>0</v>
      </c>
      <c r="O33" s="300">
        <v>0</v>
      </c>
      <c r="P33" s="300">
        <v>0</v>
      </c>
      <c r="Q33" s="300">
        <f t="shared" si="1"/>
        <v>0</v>
      </c>
      <c r="R33" s="303" t="s">
        <v>1364</v>
      </c>
      <c r="S33" s="310" t="s">
        <v>1366</v>
      </c>
    </row>
    <row r="34" spans="1:19" ht="12.75" customHeight="1">
      <c r="A34" s="295"/>
      <c r="B34" s="296" t="s">
        <v>25</v>
      </c>
      <c r="C34" s="296" t="s">
        <v>26</v>
      </c>
      <c r="D34" s="312"/>
      <c r="E34" s="296" t="s">
        <v>19</v>
      </c>
      <c r="F34" s="296" t="s">
        <v>210</v>
      </c>
      <c r="G34" s="296" t="s">
        <v>211</v>
      </c>
      <c r="H34" s="296" t="s">
        <v>1352</v>
      </c>
      <c r="I34" s="305" t="s">
        <v>948</v>
      </c>
      <c r="J34" s="299" t="s">
        <v>4</v>
      </c>
      <c r="K34" s="300">
        <v>1</v>
      </c>
      <c r="L34" s="300">
        <v>1</v>
      </c>
      <c r="M34" s="300">
        <v>0</v>
      </c>
      <c r="N34" s="300">
        <v>0.5</v>
      </c>
      <c r="O34" s="300">
        <v>1</v>
      </c>
      <c r="P34" s="300">
        <v>1</v>
      </c>
      <c r="Q34" s="300">
        <f t="shared" si="1"/>
        <v>2.5</v>
      </c>
      <c r="R34" s="303" t="s">
        <v>1367</v>
      </c>
      <c r="S34" s="304" t="s">
        <v>1358</v>
      </c>
    </row>
    <row r="35" spans="1:19" ht="12.75" customHeight="1">
      <c r="A35" s="295"/>
      <c r="B35" s="296" t="s">
        <v>25</v>
      </c>
      <c r="C35" s="296" t="s">
        <v>26</v>
      </c>
      <c r="D35" s="297"/>
      <c r="E35" s="296" t="s">
        <v>19</v>
      </c>
      <c r="F35" s="296" t="s">
        <v>214</v>
      </c>
      <c r="G35" s="296" t="s">
        <v>1368</v>
      </c>
      <c r="H35" s="296" t="s">
        <v>1352</v>
      </c>
      <c r="I35" s="305" t="s">
        <v>948</v>
      </c>
      <c r="J35" s="299" t="s">
        <v>4</v>
      </c>
      <c r="K35" s="300">
        <v>0</v>
      </c>
      <c r="L35" s="300">
        <v>0</v>
      </c>
      <c r="M35" s="300">
        <v>0</v>
      </c>
      <c r="N35" s="300">
        <v>0</v>
      </c>
      <c r="O35" s="300">
        <v>0</v>
      </c>
      <c r="P35" s="300">
        <v>0</v>
      </c>
      <c r="Q35" s="300">
        <f t="shared" si="1"/>
        <v>0</v>
      </c>
      <c r="R35" s="303" t="s">
        <v>1369</v>
      </c>
      <c r="S35" s="302" t="s">
        <v>1370</v>
      </c>
    </row>
    <row r="36" spans="1:19" ht="12.75" customHeight="1">
      <c r="A36" s="295"/>
      <c r="B36" s="296" t="s">
        <v>25</v>
      </c>
      <c r="C36" s="296" t="s">
        <v>26</v>
      </c>
      <c r="D36" s="297"/>
      <c r="E36" s="296" t="s">
        <v>19</v>
      </c>
      <c r="F36" s="296" t="s">
        <v>219</v>
      </c>
      <c r="G36" s="296" t="s">
        <v>220</v>
      </c>
      <c r="H36" s="296" t="s">
        <v>1352</v>
      </c>
      <c r="I36" s="305" t="s">
        <v>948</v>
      </c>
      <c r="J36" s="299" t="s">
        <v>4</v>
      </c>
      <c r="K36" s="300">
        <v>1</v>
      </c>
      <c r="L36" s="300">
        <v>1</v>
      </c>
      <c r="M36" s="300">
        <v>1</v>
      </c>
      <c r="N36" s="300">
        <v>1</v>
      </c>
      <c r="O36" s="300">
        <v>1</v>
      </c>
      <c r="P36" s="300">
        <v>1</v>
      </c>
      <c r="Q36" s="300">
        <f t="shared" si="1"/>
        <v>4</v>
      </c>
      <c r="R36" s="303" t="s">
        <v>1371</v>
      </c>
      <c r="S36" s="303" t="s">
        <v>1372</v>
      </c>
    </row>
    <row r="37" spans="1:19" ht="12.75" customHeight="1">
      <c r="A37" s="295"/>
      <c r="B37" s="296" t="s">
        <v>25</v>
      </c>
      <c r="C37" s="296" t="s">
        <v>26</v>
      </c>
      <c r="D37" s="297"/>
      <c r="E37" s="296" t="s">
        <v>19</v>
      </c>
      <c r="F37" s="296" t="s">
        <v>223</v>
      </c>
      <c r="G37" s="296" t="s">
        <v>224</v>
      </c>
      <c r="H37" s="296" t="s">
        <v>1373</v>
      </c>
      <c r="I37" s="305" t="s">
        <v>948</v>
      </c>
      <c r="J37" s="299" t="s">
        <v>4</v>
      </c>
      <c r="K37" s="300">
        <v>0</v>
      </c>
      <c r="L37" s="300">
        <v>0</v>
      </c>
      <c r="M37" s="300">
        <v>0</v>
      </c>
      <c r="N37" s="300">
        <v>0</v>
      </c>
      <c r="O37" s="300">
        <v>0</v>
      </c>
      <c r="P37" s="300">
        <v>0</v>
      </c>
      <c r="Q37" s="300">
        <f t="shared" si="1"/>
        <v>0</v>
      </c>
      <c r="R37" s="303" t="s">
        <v>1374</v>
      </c>
      <c r="S37" s="313"/>
    </row>
    <row r="38" spans="1:19" ht="12.75" customHeight="1">
      <c r="A38" s="295"/>
      <c r="B38" s="296" t="s">
        <v>25</v>
      </c>
      <c r="C38" s="296" t="s">
        <v>143</v>
      </c>
      <c r="D38" s="297"/>
      <c r="E38" s="296" t="s">
        <v>12</v>
      </c>
      <c r="F38" s="296" t="s">
        <v>232</v>
      </c>
      <c r="G38" s="296" t="s">
        <v>233</v>
      </c>
      <c r="H38" s="296" t="s">
        <v>1320</v>
      </c>
      <c r="I38" s="305" t="s">
        <v>947</v>
      </c>
      <c r="J38" s="314" t="s">
        <v>4</v>
      </c>
      <c r="K38" s="300">
        <v>1</v>
      </c>
      <c r="L38" s="300">
        <v>1</v>
      </c>
      <c r="M38" s="300">
        <v>1</v>
      </c>
      <c r="N38" s="300">
        <v>1</v>
      </c>
      <c r="O38" s="300">
        <v>1</v>
      </c>
      <c r="P38" s="300">
        <v>1</v>
      </c>
      <c r="Q38" s="300">
        <f t="shared" si="1"/>
        <v>4</v>
      </c>
      <c r="R38" s="303" t="s">
        <v>1375</v>
      </c>
      <c r="S38" s="302" t="s">
        <v>1376</v>
      </c>
    </row>
    <row r="39" spans="1:19" ht="12.75" customHeight="1">
      <c r="A39" s="295"/>
      <c r="B39" s="296" t="s">
        <v>25</v>
      </c>
      <c r="C39" s="296" t="s">
        <v>143</v>
      </c>
      <c r="D39" s="297"/>
      <c r="E39" s="296" t="s">
        <v>12</v>
      </c>
      <c r="F39" s="296" t="s">
        <v>238</v>
      </c>
      <c r="G39" s="296" t="s">
        <v>239</v>
      </c>
      <c r="H39" s="296" t="s">
        <v>240</v>
      </c>
      <c r="I39" s="298"/>
      <c r="J39" s="314" t="s">
        <v>150</v>
      </c>
      <c r="K39" s="300">
        <v>1</v>
      </c>
      <c r="L39" s="300">
        <v>1</v>
      </c>
      <c r="M39" s="300">
        <v>0.71</v>
      </c>
      <c r="N39" s="300">
        <v>1</v>
      </c>
      <c r="O39" s="300">
        <v>1</v>
      </c>
      <c r="P39" s="300">
        <v>1</v>
      </c>
      <c r="Q39" s="300">
        <f t="shared" si="1"/>
        <v>3.71</v>
      </c>
      <c r="R39" s="315" t="s">
        <v>1377</v>
      </c>
      <c r="S39" s="316"/>
    </row>
    <row r="40" spans="1:19" ht="12.75" customHeight="1">
      <c r="A40" s="295"/>
      <c r="B40" s="296" t="s">
        <v>25</v>
      </c>
      <c r="C40" s="296" t="s">
        <v>143</v>
      </c>
      <c r="D40" s="297"/>
      <c r="E40" s="296" t="s">
        <v>19</v>
      </c>
      <c r="F40" s="296" t="s">
        <v>232</v>
      </c>
      <c r="G40" s="296" t="s">
        <v>245</v>
      </c>
      <c r="H40" s="296" t="s">
        <v>1352</v>
      </c>
      <c r="I40" s="305" t="s">
        <v>948</v>
      </c>
      <c r="J40" s="314" t="s">
        <v>4</v>
      </c>
      <c r="K40" s="300">
        <v>1</v>
      </c>
      <c r="L40" s="300">
        <v>1</v>
      </c>
      <c r="M40" s="300">
        <v>1</v>
      </c>
      <c r="N40" s="300">
        <v>1</v>
      </c>
      <c r="O40" s="300">
        <v>1</v>
      </c>
      <c r="P40" s="300">
        <v>1</v>
      </c>
      <c r="Q40" s="300">
        <f t="shared" si="1"/>
        <v>4</v>
      </c>
      <c r="R40" s="303" t="s">
        <v>1378</v>
      </c>
      <c r="S40" s="317" t="s">
        <v>1379</v>
      </c>
    </row>
    <row r="41" spans="1:19" ht="12.75" customHeight="1">
      <c r="A41" s="295"/>
      <c r="B41" s="296" t="s">
        <v>25</v>
      </c>
      <c r="C41" s="296" t="s">
        <v>143</v>
      </c>
      <c r="D41" s="297"/>
      <c r="E41" s="296" t="s">
        <v>19</v>
      </c>
      <c r="F41" s="296" t="s">
        <v>238</v>
      </c>
      <c r="G41" s="296" t="s">
        <v>250</v>
      </c>
      <c r="H41" s="296" t="s">
        <v>240</v>
      </c>
      <c r="I41" s="298"/>
      <c r="J41" s="314" t="s">
        <v>150</v>
      </c>
      <c r="K41" s="300">
        <v>1</v>
      </c>
      <c r="L41" s="300">
        <v>1</v>
      </c>
      <c r="M41" s="300">
        <v>1</v>
      </c>
      <c r="N41" s="300">
        <v>1</v>
      </c>
      <c r="O41" s="300">
        <v>1</v>
      </c>
      <c r="P41" s="300">
        <v>1</v>
      </c>
      <c r="Q41" s="300">
        <f t="shared" si="1"/>
        <v>4</v>
      </c>
      <c r="R41" s="315" t="s">
        <v>1380</v>
      </c>
      <c r="S41" s="316"/>
    </row>
    <row r="42" spans="1:19" ht="12.75" customHeight="1">
      <c r="A42" s="295"/>
      <c r="B42" s="296" t="s">
        <v>25</v>
      </c>
      <c r="C42" s="296" t="s">
        <v>159</v>
      </c>
      <c r="D42" s="297"/>
      <c r="E42" s="296" t="s">
        <v>12</v>
      </c>
      <c r="F42" s="296" t="s">
        <v>254</v>
      </c>
      <c r="G42" s="296" t="s">
        <v>255</v>
      </c>
      <c r="H42" s="296" t="s">
        <v>1320</v>
      </c>
      <c r="I42" s="305" t="s">
        <v>947</v>
      </c>
      <c r="J42" s="314" t="s">
        <v>4</v>
      </c>
      <c r="K42" s="300">
        <v>1</v>
      </c>
      <c r="L42" s="300">
        <v>1</v>
      </c>
      <c r="M42" s="300">
        <v>1</v>
      </c>
      <c r="N42" s="300">
        <v>1</v>
      </c>
      <c r="O42" s="300">
        <v>1</v>
      </c>
      <c r="P42" s="300">
        <v>0.5</v>
      </c>
      <c r="Q42" s="300">
        <f t="shared" si="1"/>
        <v>2</v>
      </c>
      <c r="R42" s="303" t="s">
        <v>1381</v>
      </c>
      <c r="S42" s="305" t="s">
        <v>1382</v>
      </c>
    </row>
    <row r="43" spans="1:19" ht="12.75" customHeight="1">
      <c r="A43" s="295"/>
      <c r="B43" s="296" t="s">
        <v>25</v>
      </c>
      <c r="C43" s="296" t="s">
        <v>159</v>
      </c>
      <c r="D43" s="297"/>
      <c r="E43" s="296" t="s">
        <v>12</v>
      </c>
      <c r="F43" s="296" t="s">
        <v>259</v>
      </c>
      <c r="G43" s="296" t="s">
        <v>260</v>
      </c>
      <c r="H43" s="296" t="s">
        <v>240</v>
      </c>
      <c r="I43" s="298"/>
      <c r="J43" s="314" t="s">
        <v>150</v>
      </c>
      <c r="K43" s="300">
        <v>1</v>
      </c>
      <c r="L43" s="300">
        <v>1</v>
      </c>
      <c r="M43" s="300">
        <v>1</v>
      </c>
      <c r="N43" s="300">
        <v>1</v>
      </c>
      <c r="O43" s="300">
        <v>1</v>
      </c>
      <c r="P43" s="300">
        <v>1</v>
      </c>
      <c r="Q43" s="300">
        <f t="shared" si="1"/>
        <v>4</v>
      </c>
      <c r="R43" s="315" t="s">
        <v>1383</v>
      </c>
      <c r="S43" s="316"/>
    </row>
    <row r="44" spans="1:19" ht="12.75" customHeight="1">
      <c r="A44" s="295"/>
      <c r="B44" s="296" t="s">
        <v>25</v>
      </c>
      <c r="C44" s="296" t="s">
        <v>159</v>
      </c>
      <c r="D44" s="297"/>
      <c r="E44" s="296" t="s">
        <v>19</v>
      </c>
      <c r="F44" s="296" t="s">
        <v>254</v>
      </c>
      <c r="G44" s="296" t="s">
        <v>266</v>
      </c>
      <c r="H44" s="296" t="s">
        <v>1352</v>
      </c>
      <c r="I44" s="305" t="s">
        <v>948</v>
      </c>
      <c r="J44" s="314" t="s">
        <v>4</v>
      </c>
      <c r="K44" s="300">
        <v>1</v>
      </c>
      <c r="L44" s="300">
        <v>1</v>
      </c>
      <c r="M44" s="300">
        <v>1</v>
      </c>
      <c r="N44" s="300">
        <v>1</v>
      </c>
      <c r="O44" s="300">
        <v>1</v>
      </c>
      <c r="P44" s="300">
        <v>0.5</v>
      </c>
      <c r="Q44" s="300">
        <f t="shared" si="1"/>
        <v>2</v>
      </c>
      <c r="R44" s="303" t="s">
        <v>1384</v>
      </c>
      <c r="S44" s="305" t="s">
        <v>1385</v>
      </c>
    </row>
    <row r="45" spans="1:19" ht="12.75" customHeight="1">
      <c r="A45" s="295"/>
      <c r="B45" s="296" t="s">
        <v>25</v>
      </c>
      <c r="C45" s="296" t="s">
        <v>159</v>
      </c>
      <c r="D45" s="297"/>
      <c r="E45" s="296" t="s">
        <v>19</v>
      </c>
      <c r="F45" s="296" t="s">
        <v>259</v>
      </c>
      <c r="G45" s="296" t="s">
        <v>270</v>
      </c>
      <c r="H45" s="296" t="s">
        <v>240</v>
      </c>
      <c r="I45" s="298"/>
      <c r="J45" s="314" t="s">
        <v>150</v>
      </c>
      <c r="K45" s="300">
        <v>1</v>
      </c>
      <c r="L45" s="300">
        <v>1</v>
      </c>
      <c r="M45" s="300">
        <v>1</v>
      </c>
      <c r="N45" s="300">
        <v>1</v>
      </c>
      <c r="O45" s="300">
        <v>0.5</v>
      </c>
      <c r="P45" s="300">
        <v>1</v>
      </c>
      <c r="Q45" s="300">
        <f t="shared" si="1"/>
        <v>3.5</v>
      </c>
      <c r="R45" s="315" t="s">
        <v>1386</v>
      </c>
      <c r="S45" s="316"/>
    </row>
    <row r="46" spans="1:19" ht="12.75" customHeight="1">
      <c r="A46" s="295"/>
      <c r="B46" s="296" t="s">
        <v>25</v>
      </c>
      <c r="C46" s="296" t="s">
        <v>170</v>
      </c>
      <c r="D46" s="297"/>
      <c r="E46" s="296" t="s">
        <v>12</v>
      </c>
      <c r="F46" s="296" t="s">
        <v>284</v>
      </c>
      <c r="G46" s="296" t="s">
        <v>285</v>
      </c>
      <c r="H46" s="296" t="s">
        <v>1309</v>
      </c>
      <c r="I46" s="305" t="s">
        <v>42</v>
      </c>
      <c r="J46" s="314" t="s">
        <v>4</v>
      </c>
      <c r="K46" s="300">
        <v>1</v>
      </c>
      <c r="L46" s="300">
        <v>1</v>
      </c>
      <c r="M46" s="300">
        <v>1</v>
      </c>
      <c r="N46" s="300">
        <v>1</v>
      </c>
      <c r="O46" s="300">
        <v>1</v>
      </c>
      <c r="P46" s="300">
        <v>1</v>
      </c>
      <c r="Q46" s="300">
        <f t="shared" si="1"/>
        <v>4</v>
      </c>
      <c r="R46" s="303" t="s">
        <v>1387</v>
      </c>
      <c r="S46" s="305" t="s">
        <v>1388</v>
      </c>
    </row>
    <row r="47" spans="1:19" ht="12.75" customHeight="1">
      <c r="A47" s="295"/>
      <c r="B47" s="296" t="s">
        <v>25</v>
      </c>
      <c r="C47" s="296" t="s">
        <v>170</v>
      </c>
      <c r="D47" s="297"/>
      <c r="E47" s="296" t="s">
        <v>12</v>
      </c>
      <c r="F47" s="296" t="s">
        <v>289</v>
      </c>
      <c r="G47" s="296" t="s">
        <v>290</v>
      </c>
      <c r="H47" s="296" t="s">
        <v>1309</v>
      </c>
      <c r="I47" s="305" t="s">
        <v>42</v>
      </c>
      <c r="J47" s="314" t="s">
        <v>4</v>
      </c>
      <c r="K47" s="300">
        <v>1</v>
      </c>
      <c r="L47" s="300">
        <v>1</v>
      </c>
      <c r="M47" s="300">
        <v>1</v>
      </c>
      <c r="N47" s="300">
        <v>1</v>
      </c>
      <c r="O47" s="300">
        <v>1</v>
      </c>
      <c r="P47" s="300">
        <v>0.5</v>
      </c>
      <c r="Q47" s="300">
        <f t="shared" si="1"/>
        <v>2</v>
      </c>
      <c r="R47" s="303" t="s">
        <v>1389</v>
      </c>
      <c r="S47" s="310" t="s">
        <v>1390</v>
      </c>
    </row>
    <row r="48" spans="1:19" ht="12.75" customHeight="1">
      <c r="A48" s="295"/>
      <c r="B48" s="296" t="s">
        <v>25</v>
      </c>
      <c r="C48" s="296" t="s">
        <v>170</v>
      </c>
      <c r="D48" s="297"/>
      <c r="E48" s="296" t="s">
        <v>12</v>
      </c>
      <c r="F48" s="296" t="s">
        <v>299</v>
      </c>
      <c r="G48" s="296" t="s">
        <v>300</v>
      </c>
      <c r="H48" s="296" t="s">
        <v>1320</v>
      </c>
      <c r="I48" s="305" t="s">
        <v>947</v>
      </c>
      <c r="J48" s="314" t="s">
        <v>4</v>
      </c>
      <c r="K48" s="300">
        <v>0</v>
      </c>
      <c r="L48" s="300">
        <v>0</v>
      </c>
      <c r="M48" s="300">
        <v>0</v>
      </c>
      <c r="N48" s="300">
        <v>0</v>
      </c>
      <c r="O48" s="300">
        <v>0</v>
      </c>
      <c r="P48" s="300">
        <v>0</v>
      </c>
      <c r="Q48" s="300">
        <f t="shared" si="1"/>
        <v>0</v>
      </c>
      <c r="R48" s="303" t="s">
        <v>1391</v>
      </c>
      <c r="S48" s="298"/>
    </row>
    <row r="49" spans="1:19" ht="12.75" customHeight="1">
      <c r="A49" s="295"/>
      <c r="B49" s="296" t="s">
        <v>25</v>
      </c>
      <c r="C49" s="296" t="s">
        <v>170</v>
      </c>
      <c r="D49" s="297"/>
      <c r="E49" s="296" t="s">
        <v>19</v>
      </c>
      <c r="F49" s="296" t="s">
        <v>304</v>
      </c>
      <c r="G49" s="296" t="s">
        <v>305</v>
      </c>
      <c r="H49" s="296" t="s">
        <v>1309</v>
      </c>
      <c r="I49" s="305" t="s">
        <v>42</v>
      </c>
      <c r="J49" s="314" t="s">
        <v>4</v>
      </c>
      <c r="K49" s="300">
        <v>1</v>
      </c>
      <c r="L49" s="300">
        <v>1</v>
      </c>
      <c r="M49" s="300">
        <v>1</v>
      </c>
      <c r="N49" s="300">
        <v>1</v>
      </c>
      <c r="O49" s="300">
        <v>1</v>
      </c>
      <c r="P49" s="300">
        <v>1</v>
      </c>
      <c r="Q49" s="300">
        <f t="shared" si="1"/>
        <v>4</v>
      </c>
      <c r="R49" s="303" t="s">
        <v>1392</v>
      </c>
      <c r="S49" s="310" t="s">
        <v>1393</v>
      </c>
    </row>
    <row r="50" spans="1:19" ht="12.75" customHeight="1">
      <c r="A50" s="295"/>
      <c r="B50" s="296" t="s">
        <v>25</v>
      </c>
      <c r="C50" s="296" t="s">
        <v>170</v>
      </c>
      <c r="D50" s="297"/>
      <c r="E50" s="296" t="s">
        <v>19</v>
      </c>
      <c r="F50" s="296" t="s">
        <v>311</v>
      </c>
      <c r="G50" s="296" t="s">
        <v>312</v>
      </c>
      <c r="H50" s="296" t="s">
        <v>1309</v>
      </c>
      <c r="I50" s="305" t="s">
        <v>42</v>
      </c>
      <c r="J50" s="314" t="s">
        <v>4</v>
      </c>
      <c r="K50" s="300">
        <v>1</v>
      </c>
      <c r="L50" s="300">
        <v>1</v>
      </c>
      <c r="M50" s="300">
        <v>1</v>
      </c>
      <c r="N50" s="300">
        <v>1</v>
      </c>
      <c r="O50" s="300">
        <v>1</v>
      </c>
      <c r="P50" s="300">
        <v>0.5</v>
      </c>
      <c r="Q50" s="300">
        <f t="shared" si="1"/>
        <v>2</v>
      </c>
      <c r="R50" s="303" t="s">
        <v>1394</v>
      </c>
      <c r="S50" s="310" t="s">
        <v>1395</v>
      </c>
    </row>
    <row r="51" spans="1:19" ht="12.75" customHeight="1">
      <c r="A51" s="295"/>
      <c r="B51" s="296" t="s">
        <v>25</v>
      </c>
      <c r="C51" s="296" t="s">
        <v>170</v>
      </c>
      <c r="D51" s="297"/>
      <c r="E51" s="296" t="s">
        <v>19</v>
      </c>
      <c r="F51" s="296" t="s">
        <v>299</v>
      </c>
      <c r="G51" s="296" t="s">
        <v>316</v>
      </c>
      <c r="H51" s="296" t="s">
        <v>1352</v>
      </c>
      <c r="I51" s="305" t="s">
        <v>948</v>
      </c>
      <c r="J51" s="314" t="s">
        <v>4</v>
      </c>
      <c r="K51" s="300">
        <v>0</v>
      </c>
      <c r="L51" s="300">
        <v>0</v>
      </c>
      <c r="M51" s="300">
        <v>0</v>
      </c>
      <c r="N51" s="300">
        <v>0</v>
      </c>
      <c r="O51" s="300">
        <v>0</v>
      </c>
      <c r="P51" s="300">
        <v>0</v>
      </c>
      <c r="Q51" s="300">
        <f t="shared" si="1"/>
        <v>0</v>
      </c>
      <c r="R51" s="303" t="s">
        <v>1396</v>
      </c>
      <c r="S51" s="316"/>
    </row>
    <row r="52" spans="1:19" ht="12.75" customHeight="1">
      <c r="A52" s="295"/>
      <c r="B52" s="296" t="s">
        <v>194</v>
      </c>
      <c r="C52" s="296" t="s">
        <v>195</v>
      </c>
      <c r="D52" s="296" t="s">
        <v>196</v>
      </c>
      <c r="E52" s="296" t="s">
        <v>12</v>
      </c>
      <c r="F52" s="296" t="s">
        <v>326</v>
      </c>
      <c r="G52" s="296" t="s">
        <v>1397</v>
      </c>
      <c r="H52" s="296" t="s">
        <v>1309</v>
      </c>
      <c r="I52" s="305" t="s">
        <v>42</v>
      </c>
      <c r="J52" s="314" t="s">
        <v>4</v>
      </c>
      <c r="K52" s="300">
        <v>1</v>
      </c>
      <c r="L52" s="300">
        <v>1</v>
      </c>
      <c r="M52" s="300">
        <v>1</v>
      </c>
      <c r="N52" s="300">
        <v>1</v>
      </c>
      <c r="O52" s="300">
        <v>1</v>
      </c>
      <c r="P52" s="300">
        <v>0.5</v>
      </c>
      <c r="Q52" s="300">
        <f t="shared" si="1"/>
        <v>2</v>
      </c>
      <c r="R52" s="303" t="s">
        <v>1398</v>
      </c>
      <c r="S52" s="304" t="s">
        <v>1399</v>
      </c>
    </row>
    <row r="53" spans="1:19" ht="12.75" customHeight="1">
      <c r="A53" s="295"/>
      <c r="B53" s="296" t="s">
        <v>194</v>
      </c>
      <c r="C53" s="296" t="s">
        <v>195</v>
      </c>
      <c r="D53" s="296" t="s">
        <v>196</v>
      </c>
      <c r="E53" s="296" t="s">
        <v>19</v>
      </c>
      <c r="F53" s="296" t="s">
        <v>326</v>
      </c>
      <c r="G53" s="296" t="s">
        <v>1397</v>
      </c>
      <c r="H53" s="296" t="s">
        <v>1309</v>
      </c>
      <c r="I53" s="305" t="s">
        <v>42</v>
      </c>
      <c r="J53" s="314" t="s">
        <v>4</v>
      </c>
      <c r="K53" s="300">
        <v>1</v>
      </c>
      <c r="L53" s="300">
        <v>1</v>
      </c>
      <c r="M53" s="300">
        <v>1</v>
      </c>
      <c r="N53" s="300">
        <v>1</v>
      </c>
      <c r="O53" s="300">
        <v>1</v>
      </c>
      <c r="P53" s="300">
        <v>0.5</v>
      </c>
      <c r="Q53" s="300">
        <f t="shared" si="1"/>
        <v>2</v>
      </c>
      <c r="R53" s="303" t="s">
        <v>1400</v>
      </c>
      <c r="S53" s="304" t="s">
        <v>1401</v>
      </c>
    </row>
    <row r="54" spans="1:19" ht="12.75" customHeight="1">
      <c r="A54" s="295"/>
      <c r="B54" s="296" t="s">
        <v>194</v>
      </c>
      <c r="C54" s="296" t="s">
        <v>195</v>
      </c>
      <c r="D54" s="296" t="s">
        <v>196</v>
      </c>
      <c r="E54" s="296" t="s">
        <v>19</v>
      </c>
      <c r="F54" s="296" t="s">
        <v>350</v>
      </c>
      <c r="G54" s="296" t="s">
        <v>1402</v>
      </c>
      <c r="H54" s="296" t="s">
        <v>352</v>
      </c>
      <c r="I54" s="305" t="s">
        <v>352</v>
      </c>
      <c r="J54" s="314" t="s">
        <v>4</v>
      </c>
      <c r="K54" s="300">
        <v>1</v>
      </c>
      <c r="L54" s="300">
        <v>1</v>
      </c>
      <c r="M54" s="300">
        <v>1</v>
      </c>
      <c r="N54" s="300">
        <v>1</v>
      </c>
      <c r="O54" s="300">
        <v>1</v>
      </c>
      <c r="P54" s="300">
        <v>1</v>
      </c>
      <c r="Q54" s="300">
        <f t="shared" si="1"/>
        <v>4</v>
      </c>
      <c r="R54" s="303" t="s">
        <v>1403</v>
      </c>
      <c r="S54" s="304" t="s">
        <v>1404</v>
      </c>
    </row>
    <row r="55" spans="1:19" ht="12.75" customHeight="1">
      <c r="A55" s="295"/>
      <c r="B55" s="296" t="s">
        <v>194</v>
      </c>
      <c r="C55" s="296" t="s">
        <v>195</v>
      </c>
      <c r="D55" s="296" t="s">
        <v>209</v>
      </c>
      <c r="E55" s="296" t="s">
        <v>12</v>
      </c>
      <c r="F55" s="296" t="s">
        <v>357</v>
      </c>
      <c r="G55" s="296" t="s">
        <v>358</v>
      </c>
      <c r="H55" s="296" t="s">
        <v>1309</v>
      </c>
      <c r="I55" s="305" t="s">
        <v>42</v>
      </c>
      <c r="J55" s="314" t="s">
        <v>4</v>
      </c>
      <c r="K55" s="300">
        <v>0</v>
      </c>
      <c r="L55" s="300">
        <v>0</v>
      </c>
      <c r="M55" s="300">
        <v>0</v>
      </c>
      <c r="N55" s="300">
        <v>0</v>
      </c>
      <c r="O55" s="300">
        <v>0</v>
      </c>
      <c r="P55" s="300">
        <v>0</v>
      </c>
      <c r="Q55" s="300">
        <f t="shared" si="1"/>
        <v>0</v>
      </c>
      <c r="R55" s="303" t="s">
        <v>1405</v>
      </c>
      <c r="S55" s="304" t="s">
        <v>1406</v>
      </c>
    </row>
    <row r="56" spans="1:19" ht="12.75" customHeight="1">
      <c r="A56" s="295"/>
      <c r="B56" s="296" t="s">
        <v>194</v>
      </c>
      <c r="C56" s="296" t="s">
        <v>195</v>
      </c>
      <c r="D56" s="296" t="s">
        <v>209</v>
      </c>
      <c r="E56" s="296" t="s">
        <v>19</v>
      </c>
      <c r="F56" s="296" t="s">
        <v>363</v>
      </c>
      <c r="G56" s="296" t="s">
        <v>358</v>
      </c>
      <c r="H56" s="296" t="s">
        <v>1309</v>
      </c>
      <c r="I56" s="305" t="s">
        <v>42</v>
      </c>
      <c r="J56" s="314" t="s">
        <v>4</v>
      </c>
      <c r="K56" s="300">
        <v>0</v>
      </c>
      <c r="L56" s="300">
        <v>0</v>
      </c>
      <c r="M56" s="300">
        <v>0</v>
      </c>
      <c r="N56" s="300">
        <v>0</v>
      </c>
      <c r="O56" s="300">
        <v>0</v>
      </c>
      <c r="P56" s="300">
        <v>0</v>
      </c>
      <c r="Q56" s="300">
        <f t="shared" si="1"/>
        <v>0</v>
      </c>
      <c r="R56" s="318" t="s">
        <v>1407</v>
      </c>
      <c r="S56" s="302" t="s">
        <v>1408</v>
      </c>
    </row>
    <row r="57" spans="1:19" ht="12.75" customHeight="1">
      <c r="A57" s="295"/>
      <c r="B57" s="296" t="s">
        <v>194</v>
      </c>
      <c r="C57" s="296" t="s">
        <v>218</v>
      </c>
      <c r="D57" s="297"/>
      <c r="E57" s="296" t="s">
        <v>12</v>
      </c>
      <c r="F57" s="296" t="s">
        <v>367</v>
      </c>
      <c r="G57" s="296" t="s">
        <v>368</v>
      </c>
      <c r="H57" s="296" t="s">
        <v>1309</v>
      </c>
      <c r="I57" s="305" t="s">
        <v>42</v>
      </c>
      <c r="J57" s="314" t="s">
        <v>4</v>
      </c>
      <c r="K57" s="300">
        <v>0</v>
      </c>
      <c r="L57" s="300">
        <v>0</v>
      </c>
      <c r="M57" s="300">
        <v>0</v>
      </c>
      <c r="N57" s="300">
        <v>0</v>
      </c>
      <c r="O57" s="300">
        <v>0</v>
      </c>
      <c r="P57" s="300">
        <v>0</v>
      </c>
      <c r="Q57" s="300">
        <f t="shared" si="1"/>
        <v>0</v>
      </c>
      <c r="R57" s="318" t="s">
        <v>1405</v>
      </c>
      <c r="S57" s="304" t="s">
        <v>1406</v>
      </c>
    </row>
    <row r="58" spans="1:19" ht="12.75" customHeight="1">
      <c r="A58" s="295"/>
      <c r="B58" s="296" t="s">
        <v>194</v>
      </c>
      <c r="C58" s="296" t="s">
        <v>218</v>
      </c>
      <c r="D58" s="297"/>
      <c r="E58" s="296" t="s">
        <v>19</v>
      </c>
      <c r="F58" s="296" t="s">
        <v>373</v>
      </c>
      <c r="G58" s="296" t="s">
        <v>374</v>
      </c>
      <c r="H58" s="296" t="s">
        <v>1309</v>
      </c>
      <c r="I58" s="305" t="s">
        <v>42</v>
      </c>
      <c r="J58" s="314" t="s">
        <v>4</v>
      </c>
      <c r="K58" s="300">
        <v>0</v>
      </c>
      <c r="L58" s="300">
        <v>0</v>
      </c>
      <c r="M58" s="300">
        <v>0</v>
      </c>
      <c r="N58" s="300">
        <v>0</v>
      </c>
      <c r="O58" s="300">
        <v>0</v>
      </c>
      <c r="P58" s="300">
        <v>0</v>
      </c>
      <c r="Q58" s="300">
        <f t="shared" si="1"/>
        <v>0</v>
      </c>
      <c r="R58" s="318" t="s">
        <v>1409</v>
      </c>
      <c r="S58" s="319"/>
    </row>
    <row r="59" spans="1:19" ht="12.75" customHeight="1">
      <c r="A59" s="295"/>
      <c r="B59" s="296" t="s">
        <v>194</v>
      </c>
      <c r="C59" s="296" t="s">
        <v>230</v>
      </c>
      <c r="D59" s="296" t="s">
        <v>231</v>
      </c>
      <c r="E59" s="296" t="s">
        <v>12</v>
      </c>
      <c r="F59" s="296" t="s">
        <v>386</v>
      </c>
      <c r="G59" s="296" t="s">
        <v>387</v>
      </c>
      <c r="H59" s="296" t="s">
        <v>1300</v>
      </c>
      <c r="I59" s="298"/>
      <c r="J59" s="314" t="s">
        <v>4</v>
      </c>
      <c r="K59" s="300">
        <v>1</v>
      </c>
      <c r="L59" s="300">
        <v>1</v>
      </c>
      <c r="M59" s="300">
        <v>1</v>
      </c>
      <c r="N59" s="300">
        <v>1</v>
      </c>
      <c r="O59" s="300">
        <v>1</v>
      </c>
      <c r="P59" s="300">
        <v>0.5</v>
      </c>
      <c r="Q59" s="300">
        <f t="shared" si="1"/>
        <v>2</v>
      </c>
      <c r="R59" s="303" t="s">
        <v>1410</v>
      </c>
      <c r="S59" s="305" t="s">
        <v>1411</v>
      </c>
    </row>
    <row r="60" spans="1:19" ht="12.75" customHeight="1">
      <c r="A60" s="295"/>
      <c r="B60" s="296" t="s">
        <v>194</v>
      </c>
      <c r="C60" s="296" t="s">
        <v>230</v>
      </c>
      <c r="D60" s="296" t="s">
        <v>231</v>
      </c>
      <c r="E60" s="296" t="s">
        <v>12</v>
      </c>
      <c r="F60" s="305" t="s">
        <v>394</v>
      </c>
      <c r="G60" s="296" t="s">
        <v>395</v>
      </c>
      <c r="H60" s="296" t="s">
        <v>1300</v>
      </c>
      <c r="I60" s="298"/>
      <c r="J60" s="314" t="s">
        <v>4</v>
      </c>
      <c r="K60" s="300">
        <v>1</v>
      </c>
      <c r="L60" s="300">
        <v>1</v>
      </c>
      <c r="M60" s="300">
        <v>1</v>
      </c>
      <c r="N60" s="300">
        <v>1</v>
      </c>
      <c r="O60" s="300">
        <v>1</v>
      </c>
      <c r="P60" s="300">
        <v>1</v>
      </c>
      <c r="Q60" s="300">
        <f t="shared" si="1"/>
        <v>4</v>
      </c>
      <c r="R60" s="303" t="s">
        <v>1412</v>
      </c>
      <c r="S60" s="305" t="s">
        <v>1413</v>
      </c>
    </row>
    <row r="61" spans="1:19" ht="12.75" customHeight="1">
      <c r="A61" s="295"/>
      <c r="B61" s="296" t="s">
        <v>194</v>
      </c>
      <c r="C61" s="296" t="s">
        <v>230</v>
      </c>
      <c r="D61" s="296" t="s">
        <v>231</v>
      </c>
      <c r="E61" s="296" t="s">
        <v>19</v>
      </c>
      <c r="F61" s="305" t="s">
        <v>399</v>
      </c>
      <c r="G61" s="296" t="s">
        <v>400</v>
      </c>
      <c r="H61" s="296" t="s">
        <v>1300</v>
      </c>
      <c r="I61" s="298"/>
      <c r="J61" s="314" t="s">
        <v>4</v>
      </c>
      <c r="K61" s="300">
        <v>1</v>
      </c>
      <c r="L61" s="300">
        <v>0.5</v>
      </c>
      <c r="M61" s="300">
        <v>1</v>
      </c>
      <c r="N61" s="300">
        <v>1</v>
      </c>
      <c r="O61" s="300">
        <v>1</v>
      </c>
      <c r="P61" s="300">
        <v>0.5</v>
      </c>
      <c r="Q61" s="300">
        <f t="shared" si="1"/>
        <v>1.75</v>
      </c>
      <c r="R61" s="303" t="s">
        <v>1414</v>
      </c>
      <c r="S61" s="303" t="s">
        <v>1415</v>
      </c>
    </row>
    <row r="62" spans="1:19" ht="12.75" customHeight="1">
      <c r="A62" s="295"/>
      <c r="B62" s="296" t="s">
        <v>194</v>
      </c>
      <c r="C62" s="296" t="s">
        <v>230</v>
      </c>
      <c r="D62" s="296" t="s">
        <v>231</v>
      </c>
      <c r="E62" s="296" t="s">
        <v>19</v>
      </c>
      <c r="F62" s="305" t="s">
        <v>405</v>
      </c>
      <c r="G62" s="296" t="s">
        <v>1416</v>
      </c>
      <c r="H62" s="296" t="s">
        <v>1300</v>
      </c>
      <c r="I62" s="298"/>
      <c r="J62" s="314" t="s">
        <v>4</v>
      </c>
      <c r="K62" s="300">
        <v>1</v>
      </c>
      <c r="L62" s="300">
        <v>1</v>
      </c>
      <c r="M62" s="300">
        <v>1</v>
      </c>
      <c r="N62" s="300">
        <v>1</v>
      </c>
      <c r="O62" s="300">
        <v>1</v>
      </c>
      <c r="P62" s="300">
        <v>1</v>
      </c>
      <c r="Q62" s="300">
        <f t="shared" si="1"/>
        <v>4</v>
      </c>
      <c r="R62" s="303" t="s">
        <v>1417</v>
      </c>
      <c r="S62" s="303" t="s">
        <v>1418</v>
      </c>
    </row>
    <row r="63" spans="1:19" ht="12.75" customHeight="1">
      <c r="A63" s="295"/>
      <c r="B63" s="296" t="s">
        <v>194</v>
      </c>
      <c r="C63" s="296" t="s">
        <v>230</v>
      </c>
      <c r="D63" s="296" t="s">
        <v>249</v>
      </c>
      <c r="E63" s="296" t="s">
        <v>12</v>
      </c>
      <c r="F63" s="296" t="s">
        <v>411</v>
      </c>
      <c r="G63" s="296" t="s">
        <v>412</v>
      </c>
      <c r="H63" s="296" t="s">
        <v>1309</v>
      </c>
      <c r="I63" s="305" t="s">
        <v>42</v>
      </c>
      <c r="J63" s="314" t="s">
        <v>4</v>
      </c>
      <c r="K63" s="300">
        <v>1</v>
      </c>
      <c r="L63" s="300">
        <v>1</v>
      </c>
      <c r="M63" s="300">
        <v>1</v>
      </c>
      <c r="N63" s="300">
        <v>1</v>
      </c>
      <c r="O63" s="300">
        <v>1</v>
      </c>
      <c r="P63" s="300">
        <v>1</v>
      </c>
      <c r="Q63" s="300">
        <f t="shared" si="1"/>
        <v>4</v>
      </c>
      <c r="R63" s="303" t="s">
        <v>1419</v>
      </c>
      <c r="S63" s="304" t="s">
        <v>1420</v>
      </c>
    </row>
    <row r="64" spans="1:19" ht="12.75" customHeight="1">
      <c r="A64" s="295"/>
      <c r="B64" s="296" t="s">
        <v>194</v>
      </c>
      <c r="C64" s="296" t="s">
        <v>230</v>
      </c>
      <c r="D64" s="296" t="s">
        <v>249</v>
      </c>
      <c r="E64" s="296" t="s">
        <v>19</v>
      </c>
      <c r="F64" s="296" t="s">
        <v>421</v>
      </c>
      <c r="G64" s="296" t="s">
        <v>1421</v>
      </c>
      <c r="H64" s="296" t="s">
        <v>1309</v>
      </c>
      <c r="I64" s="305" t="s">
        <v>42</v>
      </c>
      <c r="J64" s="299" t="s">
        <v>4</v>
      </c>
      <c r="K64" s="300">
        <v>1</v>
      </c>
      <c r="L64" s="300">
        <v>1</v>
      </c>
      <c r="M64" s="300">
        <v>1</v>
      </c>
      <c r="N64" s="300">
        <v>1</v>
      </c>
      <c r="O64" s="300">
        <v>1</v>
      </c>
      <c r="P64" s="300">
        <v>1</v>
      </c>
      <c r="Q64" s="300">
        <f t="shared" si="1"/>
        <v>4</v>
      </c>
      <c r="R64" s="303" t="s">
        <v>1422</v>
      </c>
      <c r="S64" s="302" t="s">
        <v>1423</v>
      </c>
    </row>
    <row r="65" spans="1:19" ht="12.75" customHeight="1">
      <c r="A65" s="320" t="s">
        <v>1014</v>
      </c>
      <c r="B65" s="296" t="s">
        <v>194</v>
      </c>
      <c r="C65" s="296" t="s">
        <v>230</v>
      </c>
      <c r="D65" s="296" t="s">
        <v>258</v>
      </c>
      <c r="E65" s="296" t="s">
        <v>12</v>
      </c>
      <c r="F65" s="296" t="s">
        <v>453</v>
      </c>
      <c r="G65" s="296" t="s">
        <v>454</v>
      </c>
      <c r="H65" s="320" t="s">
        <v>1424</v>
      </c>
      <c r="I65" s="298"/>
      <c r="J65" s="299" t="s">
        <v>4</v>
      </c>
      <c r="K65" s="309"/>
      <c r="L65" s="309"/>
      <c r="M65" s="309"/>
      <c r="N65" s="309"/>
      <c r="O65" s="309"/>
      <c r="P65" s="309"/>
      <c r="Q65" s="300"/>
      <c r="R65" s="321"/>
      <c r="S65" s="319"/>
    </row>
    <row r="66" spans="1:19" ht="12.75" customHeight="1">
      <c r="A66" s="322" t="s">
        <v>1014</v>
      </c>
      <c r="B66" s="296" t="s">
        <v>194</v>
      </c>
      <c r="C66" s="296" t="s">
        <v>230</v>
      </c>
      <c r="D66" s="296" t="s">
        <v>258</v>
      </c>
      <c r="E66" s="296" t="s">
        <v>19</v>
      </c>
      <c r="F66" s="296" t="s">
        <v>459</v>
      </c>
      <c r="G66" s="296" t="s">
        <v>460</v>
      </c>
      <c r="H66" s="320" t="s">
        <v>1424</v>
      </c>
      <c r="I66" s="298"/>
      <c r="J66" s="299" t="s">
        <v>4</v>
      </c>
      <c r="K66" s="309"/>
      <c r="L66" s="309"/>
      <c r="M66" s="309"/>
      <c r="N66" s="309"/>
      <c r="O66" s="309"/>
      <c r="P66" s="309"/>
      <c r="Q66" s="300"/>
      <c r="R66" s="305" t="s">
        <v>1425</v>
      </c>
      <c r="S66" s="319"/>
    </row>
    <row r="67" spans="1:19" ht="12.75" customHeight="1">
      <c r="A67" s="295"/>
      <c r="B67" s="296" t="s">
        <v>194</v>
      </c>
      <c r="C67" s="296" t="s">
        <v>230</v>
      </c>
      <c r="D67" s="296" t="s">
        <v>258</v>
      </c>
      <c r="E67" s="296" t="s">
        <v>12</v>
      </c>
      <c r="F67" s="296" t="s">
        <v>468</v>
      </c>
      <c r="G67" s="296" t="s">
        <v>1426</v>
      </c>
      <c r="H67" s="296" t="s">
        <v>1309</v>
      </c>
      <c r="I67" s="305" t="s">
        <v>42</v>
      </c>
      <c r="J67" s="299" t="s">
        <v>4</v>
      </c>
      <c r="K67" s="300">
        <v>1</v>
      </c>
      <c r="L67" s="300">
        <v>1</v>
      </c>
      <c r="M67" s="300">
        <v>1</v>
      </c>
      <c r="N67" s="300">
        <v>1</v>
      </c>
      <c r="O67" s="300">
        <v>1</v>
      </c>
      <c r="P67" s="300">
        <v>0.5</v>
      </c>
      <c r="Q67" s="300">
        <f t="shared" ref="Q67:Q70" si="2">K67*(SUM(L67:O67)*P67)</f>
        <v>2</v>
      </c>
      <c r="R67" s="303" t="s">
        <v>1427</v>
      </c>
      <c r="S67" s="323" t="s">
        <v>1428</v>
      </c>
    </row>
    <row r="68" spans="1:19" ht="12.75" customHeight="1">
      <c r="A68" s="295"/>
      <c r="B68" s="296" t="s">
        <v>194</v>
      </c>
      <c r="C68" s="296" t="s">
        <v>230</v>
      </c>
      <c r="D68" s="296" t="s">
        <v>258</v>
      </c>
      <c r="E68" s="296" t="s">
        <v>19</v>
      </c>
      <c r="F68" s="296" t="s">
        <v>468</v>
      </c>
      <c r="G68" s="296" t="s">
        <v>1429</v>
      </c>
      <c r="H68" s="296" t="s">
        <v>1309</v>
      </c>
      <c r="I68" s="305" t="s">
        <v>42</v>
      </c>
      <c r="J68" s="299" t="s">
        <v>4</v>
      </c>
      <c r="K68" s="300">
        <v>1</v>
      </c>
      <c r="L68" s="300">
        <v>1</v>
      </c>
      <c r="M68" s="300">
        <v>1</v>
      </c>
      <c r="N68" s="300">
        <v>1</v>
      </c>
      <c r="O68" s="300">
        <v>1</v>
      </c>
      <c r="P68" s="300">
        <v>0.5</v>
      </c>
      <c r="Q68" s="300">
        <f t="shared" si="2"/>
        <v>2</v>
      </c>
      <c r="R68" s="303" t="s">
        <v>1430</v>
      </c>
      <c r="S68" s="304" t="s">
        <v>1431</v>
      </c>
    </row>
    <row r="69" spans="1:19" ht="12.75" customHeight="1">
      <c r="A69" s="295"/>
      <c r="B69" s="296" t="s">
        <v>194</v>
      </c>
      <c r="C69" s="296" t="s">
        <v>230</v>
      </c>
      <c r="D69" s="296" t="s">
        <v>273</v>
      </c>
      <c r="E69" s="296" t="s">
        <v>12</v>
      </c>
      <c r="F69" s="296" t="s">
        <v>477</v>
      </c>
      <c r="G69" s="296" t="s">
        <v>478</v>
      </c>
      <c r="H69" s="296" t="s">
        <v>1309</v>
      </c>
      <c r="I69" s="305" t="s">
        <v>42</v>
      </c>
      <c r="J69" s="299" t="s">
        <v>4</v>
      </c>
      <c r="K69" s="300">
        <v>1</v>
      </c>
      <c r="L69" s="300">
        <v>1</v>
      </c>
      <c r="M69" s="300">
        <v>1</v>
      </c>
      <c r="N69" s="300">
        <v>1</v>
      </c>
      <c r="O69" s="300">
        <v>1</v>
      </c>
      <c r="P69" s="300">
        <v>0.5</v>
      </c>
      <c r="Q69" s="300">
        <f t="shared" si="2"/>
        <v>2</v>
      </c>
      <c r="R69" s="303" t="s">
        <v>1432</v>
      </c>
      <c r="S69" s="302" t="s">
        <v>1433</v>
      </c>
    </row>
    <row r="70" spans="1:19" ht="12.75" customHeight="1">
      <c r="A70" s="295"/>
      <c r="B70" s="296" t="s">
        <v>194</v>
      </c>
      <c r="C70" s="296" t="s">
        <v>230</v>
      </c>
      <c r="D70" s="296" t="s">
        <v>273</v>
      </c>
      <c r="E70" s="296" t="s">
        <v>19</v>
      </c>
      <c r="F70" s="296" t="s">
        <v>483</v>
      </c>
      <c r="G70" s="296" t="s">
        <v>478</v>
      </c>
      <c r="H70" s="296" t="s">
        <v>1309</v>
      </c>
      <c r="I70" s="305" t="s">
        <v>42</v>
      </c>
      <c r="J70" s="299" t="s">
        <v>4</v>
      </c>
      <c r="K70" s="300">
        <v>1</v>
      </c>
      <c r="L70" s="300">
        <v>1</v>
      </c>
      <c r="M70" s="300">
        <v>1</v>
      </c>
      <c r="N70" s="300">
        <v>1</v>
      </c>
      <c r="O70" s="300">
        <v>1</v>
      </c>
      <c r="P70" s="300">
        <v>0.5</v>
      </c>
      <c r="Q70" s="300">
        <f t="shared" si="2"/>
        <v>2</v>
      </c>
      <c r="R70" s="303" t="s">
        <v>1434</v>
      </c>
      <c r="S70" s="302" t="s">
        <v>1431</v>
      </c>
    </row>
    <row r="71" spans="1:19" ht="12.75" customHeight="1">
      <c r="A71" s="322" t="s">
        <v>1014</v>
      </c>
      <c r="B71" s="296" t="s">
        <v>278</v>
      </c>
      <c r="C71" s="296" t="s">
        <v>279</v>
      </c>
      <c r="D71" s="297"/>
      <c r="E71" s="296" t="s">
        <v>12</v>
      </c>
      <c r="F71" s="296" t="s">
        <v>489</v>
      </c>
      <c r="G71" s="296" t="s">
        <v>490</v>
      </c>
      <c r="H71" s="324" t="s">
        <v>1424</v>
      </c>
      <c r="I71" s="298"/>
      <c r="J71" s="299" t="s">
        <v>4</v>
      </c>
      <c r="K71" s="309"/>
      <c r="L71" s="309"/>
      <c r="M71" s="309"/>
      <c r="N71" s="309"/>
      <c r="O71" s="309"/>
      <c r="P71" s="309"/>
      <c r="Q71" s="296"/>
      <c r="R71" s="303" t="s">
        <v>1435</v>
      </c>
      <c r="S71" s="319"/>
    </row>
    <row r="72" spans="1:19" ht="12.75" customHeight="1">
      <c r="A72" s="295"/>
      <c r="B72" s="296" t="s">
        <v>278</v>
      </c>
      <c r="C72" s="296" t="s">
        <v>279</v>
      </c>
      <c r="D72" s="297"/>
      <c r="E72" s="296" t="s">
        <v>19</v>
      </c>
      <c r="F72" s="296" t="s">
        <v>494</v>
      </c>
      <c r="G72" s="296" t="s">
        <v>495</v>
      </c>
      <c r="H72" s="296" t="s">
        <v>1352</v>
      </c>
      <c r="I72" s="305" t="s">
        <v>948</v>
      </c>
      <c r="J72" s="299" t="s">
        <v>4</v>
      </c>
      <c r="K72" s="300">
        <v>1</v>
      </c>
      <c r="L72" s="300">
        <v>1</v>
      </c>
      <c r="M72" s="300">
        <v>1</v>
      </c>
      <c r="N72" s="300">
        <v>1</v>
      </c>
      <c r="O72" s="300">
        <v>1</v>
      </c>
      <c r="P72" s="300">
        <v>0.5</v>
      </c>
      <c r="Q72" s="300">
        <f t="shared" ref="Q72:Q89" si="3">K72*(SUM(L72:O72)*P72)</f>
        <v>2</v>
      </c>
      <c r="R72" s="303" t="s">
        <v>1436</v>
      </c>
      <c r="S72" s="310" t="s">
        <v>1437</v>
      </c>
    </row>
    <row r="73" spans="1:19" ht="12.75" customHeight="1">
      <c r="A73" s="295"/>
      <c r="B73" s="296" t="s">
        <v>278</v>
      </c>
      <c r="C73" s="296" t="s">
        <v>288</v>
      </c>
      <c r="D73" s="297"/>
      <c r="E73" s="296" t="s">
        <v>12</v>
      </c>
      <c r="F73" s="296" t="s">
        <v>508</v>
      </c>
      <c r="G73" s="296" t="s">
        <v>509</v>
      </c>
      <c r="H73" s="296" t="s">
        <v>352</v>
      </c>
      <c r="I73" s="305" t="s">
        <v>352</v>
      </c>
      <c r="J73" s="299" t="s">
        <v>4</v>
      </c>
      <c r="K73" s="300">
        <v>1</v>
      </c>
      <c r="L73" s="300">
        <v>1</v>
      </c>
      <c r="M73" s="300">
        <v>1</v>
      </c>
      <c r="N73" s="300">
        <v>1</v>
      </c>
      <c r="O73" s="300">
        <v>1</v>
      </c>
      <c r="P73" s="300">
        <v>1</v>
      </c>
      <c r="Q73" s="300">
        <f t="shared" si="3"/>
        <v>4</v>
      </c>
      <c r="R73" s="303" t="s">
        <v>1438</v>
      </c>
      <c r="S73" s="310" t="s">
        <v>1439</v>
      </c>
    </row>
    <row r="74" spans="1:19" ht="12.75" customHeight="1">
      <c r="A74" s="295"/>
      <c r="B74" s="296" t="s">
        <v>278</v>
      </c>
      <c r="C74" s="296" t="s">
        <v>288</v>
      </c>
      <c r="D74" s="297"/>
      <c r="E74" s="296" t="s">
        <v>19</v>
      </c>
      <c r="F74" s="296" t="s">
        <v>517</v>
      </c>
      <c r="G74" s="303" t="s">
        <v>518</v>
      </c>
      <c r="H74" s="296" t="s">
        <v>1352</v>
      </c>
      <c r="I74" s="305" t="s">
        <v>948</v>
      </c>
      <c r="J74" s="299" t="s">
        <v>4</v>
      </c>
      <c r="K74" s="300">
        <v>1</v>
      </c>
      <c r="L74" s="300">
        <v>1</v>
      </c>
      <c r="M74" s="300">
        <v>1</v>
      </c>
      <c r="N74" s="300">
        <v>1</v>
      </c>
      <c r="O74" s="300">
        <v>1</v>
      </c>
      <c r="P74" s="300">
        <v>1</v>
      </c>
      <c r="Q74" s="300">
        <f t="shared" si="3"/>
        <v>4</v>
      </c>
      <c r="R74" s="325" t="s">
        <v>1440</v>
      </c>
      <c r="S74" s="304" t="s">
        <v>1441</v>
      </c>
    </row>
    <row r="75" spans="1:19" ht="12.75" customHeight="1">
      <c r="A75" s="295"/>
      <c r="B75" s="296" t="s">
        <v>278</v>
      </c>
      <c r="C75" s="296" t="s">
        <v>295</v>
      </c>
      <c r="D75" s="297"/>
      <c r="E75" s="296" t="s">
        <v>12</v>
      </c>
      <c r="F75" s="132" t="s">
        <v>1103</v>
      </c>
      <c r="G75" s="296" t="s">
        <v>509</v>
      </c>
      <c r="H75" s="296" t="s">
        <v>352</v>
      </c>
      <c r="I75" s="305" t="s">
        <v>352</v>
      </c>
      <c r="J75" s="299" t="s">
        <v>4</v>
      </c>
      <c r="K75" s="300">
        <v>1</v>
      </c>
      <c r="L75" s="300">
        <v>1</v>
      </c>
      <c r="M75" s="300">
        <v>0</v>
      </c>
      <c r="N75" s="300">
        <v>1</v>
      </c>
      <c r="O75" s="300">
        <v>1</v>
      </c>
      <c r="P75" s="300">
        <v>1</v>
      </c>
      <c r="Q75" s="300">
        <f t="shared" si="3"/>
        <v>3</v>
      </c>
      <c r="R75" s="303" t="s">
        <v>1442</v>
      </c>
      <c r="S75" s="304" t="s">
        <v>1443</v>
      </c>
    </row>
    <row r="76" spans="1:19" ht="12.75" customHeight="1">
      <c r="A76" s="295"/>
      <c r="B76" s="296" t="s">
        <v>278</v>
      </c>
      <c r="C76" s="296" t="s">
        <v>295</v>
      </c>
      <c r="D76" s="297"/>
      <c r="E76" s="296" t="s">
        <v>19</v>
      </c>
      <c r="F76" s="296" t="s">
        <v>965</v>
      </c>
      <c r="G76" s="296" t="s">
        <v>1444</v>
      </c>
      <c r="H76" s="296" t="s">
        <v>1352</v>
      </c>
      <c r="I76" s="305" t="s">
        <v>948</v>
      </c>
      <c r="J76" s="299" t="s">
        <v>4</v>
      </c>
      <c r="K76" s="300">
        <v>0</v>
      </c>
      <c r="L76" s="300">
        <v>0</v>
      </c>
      <c r="M76" s="300">
        <v>0</v>
      </c>
      <c r="N76" s="300">
        <v>0</v>
      </c>
      <c r="O76" s="300">
        <v>0</v>
      </c>
      <c r="P76" s="300">
        <v>0</v>
      </c>
      <c r="Q76" s="300">
        <f t="shared" si="3"/>
        <v>0</v>
      </c>
      <c r="R76" s="325" t="s">
        <v>1445</v>
      </c>
      <c r="S76" s="323" t="s">
        <v>1443</v>
      </c>
    </row>
    <row r="77" spans="1:19" ht="12.75" customHeight="1">
      <c r="A77" s="322"/>
      <c r="B77" s="296" t="s">
        <v>278</v>
      </c>
      <c r="C77" s="296" t="s">
        <v>295</v>
      </c>
      <c r="D77" s="316"/>
      <c r="E77" s="296" t="s">
        <v>19</v>
      </c>
      <c r="F77" s="216" t="s">
        <v>1446</v>
      </c>
      <c r="G77" s="315" t="s">
        <v>1447</v>
      </c>
      <c r="H77" s="324" t="s">
        <v>56</v>
      </c>
      <c r="I77" s="305" t="s">
        <v>948</v>
      </c>
      <c r="J77" s="299" t="s">
        <v>4</v>
      </c>
      <c r="K77" s="300">
        <v>0</v>
      </c>
      <c r="L77" s="300">
        <v>0</v>
      </c>
      <c r="M77" s="300">
        <v>0</v>
      </c>
      <c r="N77" s="300">
        <v>0</v>
      </c>
      <c r="O77" s="300">
        <v>0</v>
      </c>
      <c r="P77" s="300">
        <v>0</v>
      </c>
      <c r="Q77" s="300">
        <f t="shared" si="3"/>
        <v>0</v>
      </c>
      <c r="R77" s="303" t="s">
        <v>1448</v>
      </c>
      <c r="S77" s="326"/>
    </row>
    <row r="78" spans="1:19" ht="12.75" customHeight="1">
      <c r="A78" s="295"/>
      <c r="B78" s="296" t="s">
        <v>278</v>
      </c>
      <c r="C78" s="296" t="s">
        <v>295</v>
      </c>
      <c r="D78" s="297"/>
      <c r="E78" s="296" t="s">
        <v>19</v>
      </c>
      <c r="F78" s="132" t="s">
        <v>1112</v>
      </c>
      <c r="G78" s="296" t="s">
        <v>552</v>
      </c>
      <c r="H78" s="296" t="s">
        <v>352</v>
      </c>
      <c r="I78" s="305" t="s">
        <v>352</v>
      </c>
      <c r="J78" s="299" t="s">
        <v>4</v>
      </c>
      <c r="K78" s="300">
        <v>1</v>
      </c>
      <c r="L78" s="300">
        <v>1</v>
      </c>
      <c r="M78" s="300">
        <v>0</v>
      </c>
      <c r="N78" s="300">
        <v>1</v>
      </c>
      <c r="O78" s="300">
        <v>1</v>
      </c>
      <c r="P78" s="300">
        <v>1</v>
      </c>
      <c r="Q78" s="300">
        <f t="shared" si="3"/>
        <v>3</v>
      </c>
      <c r="R78" s="303" t="s">
        <v>1449</v>
      </c>
      <c r="S78" s="304" t="s">
        <v>1443</v>
      </c>
    </row>
    <row r="79" spans="1:19" ht="12.75" customHeight="1">
      <c r="A79" s="295"/>
      <c r="B79" s="296" t="s">
        <v>309</v>
      </c>
      <c r="C79" s="296" t="s">
        <v>310</v>
      </c>
      <c r="D79" s="297"/>
      <c r="E79" s="296" t="s">
        <v>12</v>
      </c>
      <c r="F79" s="296" t="s">
        <v>562</v>
      </c>
      <c r="G79" s="296" t="s">
        <v>563</v>
      </c>
      <c r="H79" s="296" t="s">
        <v>1309</v>
      </c>
      <c r="I79" s="305" t="s">
        <v>42</v>
      </c>
      <c r="J79" s="299" t="s">
        <v>4</v>
      </c>
      <c r="K79" s="300">
        <v>1</v>
      </c>
      <c r="L79" s="300">
        <v>1</v>
      </c>
      <c r="M79" s="300">
        <v>1</v>
      </c>
      <c r="N79" s="300">
        <v>1</v>
      </c>
      <c r="O79" s="300">
        <v>1</v>
      </c>
      <c r="P79" s="300">
        <v>1</v>
      </c>
      <c r="Q79" s="300">
        <f t="shared" si="3"/>
        <v>4</v>
      </c>
      <c r="R79" s="303" t="s">
        <v>1450</v>
      </c>
      <c r="S79" s="302" t="s">
        <v>1451</v>
      </c>
    </row>
    <row r="80" spans="1:19" ht="12.75" customHeight="1">
      <c r="A80" s="295"/>
      <c r="B80" s="296" t="s">
        <v>309</v>
      </c>
      <c r="C80" s="296" t="s">
        <v>310</v>
      </c>
      <c r="D80" s="297"/>
      <c r="E80" s="296" t="s">
        <v>12</v>
      </c>
      <c r="F80" s="296" t="s">
        <v>567</v>
      </c>
      <c r="G80" s="296" t="s">
        <v>568</v>
      </c>
      <c r="H80" s="296" t="s">
        <v>1309</v>
      </c>
      <c r="I80" s="305" t="s">
        <v>42</v>
      </c>
      <c r="J80" s="299" t="s">
        <v>4</v>
      </c>
      <c r="K80" s="300">
        <v>0</v>
      </c>
      <c r="L80" s="300">
        <v>0</v>
      </c>
      <c r="M80" s="300">
        <v>0</v>
      </c>
      <c r="N80" s="300">
        <v>0</v>
      </c>
      <c r="O80" s="300">
        <v>0</v>
      </c>
      <c r="P80" s="300">
        <v>0</v>
      </c>
      <c r="Q80" s="300">
        <f t="shared" si="3"/>
        <v>0</v>
      </c>
      <c r="R80" s="303" t="s">
        <v>1452</v>
      </c>
      <c r="S80" s="302" t="s">
        <v>1453</v>
      </c>
    </row>
    <row r="81" spans="1:19" ht="12.75" customHeight="1">
      <c r="A81" s="295"/>
      <c r="B81" s="296" t="s">
        <v>309</v>
      </c>
      <c r="C81" s="296" t="s">
        <v>310</v>
      </c>
      <c r="D81" s="297"/>
      <c r="E81" s="296" t="s">
        <v>19</v>
      </c>
      <c r="F81" s="296" t="s">
        <v>572</v>
      </c>
      <c r="G81" s="296" t="s">
        <v>1454</v>
      </c>
      <c r="H81" s="296" t="s">
        <v>1309</v>
      </c>
      <c r="I81" s="305" t="s">
        <v>42</v>
      </c>
      <c r="J81" s="299" t="s">
        <v>4</v>
      </c>
      <c r="K81" s="300">
        <v>1</v>
      </c>
      <c r="L81" s="300">
        <v>1</v>
      </c>
      <c r="M81" s="300">
        <v>1</v>
      </c>
      <c r="N81" s="300">
        <v>1</v>
      </c>
      <c r="O81" s="300">
        <v>1</v>
      </c>
      <c r="P81" s="300">
        <v>1</v>
      </c>
      <c r="Q81" s="300">
        <f t="shared" si="3"/>
        <v>4</v>
      </c>
      <c r="R81" s="303" t="s">
        <v>1455</v>
      </c>
      <c r="S81" s="302" t="s">
        <v>1456</v>
      </c>
    </row>
    <row r="82" spans="1:19" ht="12.75" customHeight="1">
      <c r="A82" s="295"/>
      <c r="B82" s="296" t="s">
        <v>309</v>
      </c>
      <c r="C82" s="296" t="s">
        <v>310</v>
      </c>
      <c r="D82" s="297"/>
      <c r="E82" s="296" t="s">
        <v>19</v>
      </c>
      <c r="F82" s="296" t="s">
        <v>577</v>
      </c>
      <c r="G82" s="296" t="s">
        <v>1457</v>
      </c>
      <c r="H82" s="296" t="s">
        <v>1309</v>
      </c>
      <c r="I82" s="305" t="s">
        <v>42</v>
      </c>
      <c r="J82" s="299" t="s">
        <v>4</v>
      </c>
      <c r="K82" s="300">
        <v>0</v>
      </c>
      <c r="L82" s="300">
        <v>0</v>
      </c>
      <c r="M82" s="300">
        <v>0</v>
      </c>
      <c r="N82" s="300">
        <v>0</v>
      </c>
      <c r="O82" s="300">
        <v>0</v>
      </c>
      <c r="P82" s="300">
        <v>0</v>
      </c>
      <c r="Q82" s="300">
        <f t="shared" si="3"/>
        <v>0</v>
      </c>
      <c r="R82" s="303" t="s">
        <v>1458</v>
      </c>
      <c r="S82" s="313"/>
    </row>
    <row r="83" spans="1:19" ht="12.75" customHeight="1">
      <c r="A83" s="295"/>
      <c r="B83" s="296" t="s">
        <v>309</v>
      </c>
      <c r="C83" s="296" t="s">
        <v>319</v>
      </c>
      <c r="D83" s="297"/>
      <c r="E83" s="296" t="s">
        <v>19</v>
      </c>
      <c r="F83" s="296" t="s">
        <v>968</v>
      </c>
      <c r="G83" s="296" t="s">
        <v>584</v>
      </c>
      <c r="H83" s="296" t="s">
        <v>1309</v>
      </c>
      <c r="I83" s="305" t="s">
        <v>42</v>
      </c>
      <c r="J83" s="299" t="s">
        <v>4</v>
      </c>
      <c r="K83" s="300">
        <v>1</v>
      </c>
      <c r="L83" s="300">
        <v>1</v>
      </c>
      <c r="M83" s="300">
        <v>1</v>
      </c>
      <c r="N83" s="300">
        <v>1</v>
      </c>
      <c r="O83" s="300">
        <v>1</v>
      </c>
      <c r="P83" s="300">
        <v>1</v>
      </c>
      <c r="Q83" s="300">
        <f t="shared" si="3"/>
        <v>4</v>
      </c>
      <c r="R83" s="303" t="s">
        <v>1459</v>
      </c>
      <c r="S83" s="303" t="s">
        <v>1460</v>
      </c>
    </row>
    <row r="84" spans="1:19" ht="12.75" customHeight="1">
      <c r="A84" s="295"/>
      <c r="B84" s="296" t="s">
        <v>309</v>
      </c>
      <c r="C84" s="296" t="s">
        <v>319</v>
      </c>
      <c r="D84" s="297"/>
      <c r="E84" s="296" t="s">
        <v>19</v>
      </c>
      <c r="F84" s="296" t="s">
        <v>969</v>
      </c>
      <c r="G84" s="296" t="s">
        <v>584</v>
      </c>
      <c r="H84" s="296" t="s">
        <v>1309</v>
      </c>
      <c r="I84" s="305" t="s">
        <v>42</v>
      </c>
      <c r="J84" s="299" t="s">
        <v>4</v>
      </c>
      <c r="K84" s="300">
        <v>1</v>
      </c>
      <c r="L84" s="300">
        <v>1</v>
      </c>
      <c r="M84" s="300">
        <v>1</v>
      </c>
      <c r="N84" s="300">
        <v>1</v>
      </c>
      <c r="O84" s="300">
        <v>1</v>
      </c>
      <c r="P84" s="300">
        <v>0.5</v>
      </c>
      <c r="Q84" s="300">
        <f t="shared" si="3"/>
        <v>2</v>
      </c>
      <c r="R84" s="303" t="s">
        <v>1461</v>
      </c>
      <c r="S84" s="310" t="s">
        <v>1462</v>
      </c>
    </row>
    <row r="85" spans="1:19" ht="12.75" customHeight="1">
      <c r="A85" s="295"/>
      <c r="B85" s="296" t="s">
        <v>309</v>
      </c>
      <c r="C85" s="296" t="s">
        <v>319</v>
      </c>
      <c r="D85" s="297"/>
      <c r="E85" s="296" t="s">
        <v>12</v>
      </c>
      <c r="F85" s="296" t="s">
        <v>970</v>
      </c>
      <c r="G85" s="296" t="s">
        <v>584</v>
      </c>
      <c r="H85" s="296" t="s">
        <v>1309</v>
      </c>
      <c r="I85" s="305" t="s">
        <v>42</v>
      </c>
      <c r="J85" s="299" t="s">
        <v>4</v>
      </c>
      <c r="K85" s="300">
        <v>1</v>
      </c>
      <c r="L85" s="300">
        <v>1</v>
      </c>
      <c r="M85" s="300">
        <v>1</v>
      </c>
      <c r="N85" s="300">
        <v>1</v>
      </c>
      <c r="O85" s="300">
        <v>1</v>
      </c>
      <c r="P85" s="300">
        <v>1</v>
      </c>
      <c r="Q85" s="300">
        <f t="shared" si="3"/>
        <v>4</v>
      </c>
      <c r="R85" s="303" t="s">
        <v>1463</v>
      </c>
      <c r="S85" s="310" t="s">
        <v>1464</v>
      </c>
    </row>
    <row r="86" spans="1:19" ht="12.75" customHeight="1">
      <c r="A86" s="295"/>
      <c r="B86" s="296" t="s">
        <v>309</v>
      </c>
      <c r="C86" s="296" t="s">
        <v>319</v>
      </c>
      <c r="D86" s="297"/>
      <c r="E86" s="296" t="s">
        <v>12</v>
      </c>
      <c r="F86" s="296" t="s">
        <v>971</v>
      </c>
      <c r="G86" s="296" t="s">
        <v>584</v>
      </c>
      <c r="H86" s="296" t="s">
        <v>1309</v>
      </c>
      <c r="I86" s="305" t="s">
        <v>42</v>
      </c>
      <c r="J86" s="299" t="s">
        <v>4</v>
      </c>
      <c r="K86" s="300">
        <v>1</v>
      </c>
      <c r="L86" s="300">
        <v>1</v>
      </c>
      <c r="M86" s="300">
        <v>1</v>
      </c>
      <c r="N86" s="300">
        <v>1</v>
      </c>
      <c r="O86" s="300">
        <v>1</v>
      </c>
      <c r="P86" s="300">
        <v>0.5</v>
      </c>
      <c r="Q86" s="300">
        <f t="shared" si="3"/>
        <v>2</v>
      </c>
      <c r="R86" s="303" t="s">
        <v>1461</v>
      </c>
      <c r="S86" s="310" t="s">
        <v>1465</v>
      </c>
    </row>
    <row r="87" spans="1:19" ht="12.75" customHeight="1">
      <c r="A87" s="295"/>
      <c r="B87" s="296" t="s">
        <v>309</v>
      </c>
      <c r="C87" s="296" t="s">
        <v>319</v>
      </c>
      <c r="D87" s="297"/>
      <c r="E87" s="299" t="s">
        <v>19</v>
      </c>
      <c r="F87" s="299" t="s">
        <v>600</v>
      </c>
      <c r="G87" s="299" t="s">
        <v>601</v>
      </c>
      <c r="H87" s="296" t="s">
        <v>602</v>
      </c>
      <c r="I87" s="305" t="s">
        <v>352</v>
      </c>
      <c r="J87" s="299" t="s">
        <v>4</v>
      </c>
      <c r="K87" s="300">
        <v>1</v>
      </c>
      <c r="L87" s="300">
        <v>1</v>
      </c>
      <c r="M87" s="300">
        <v>1</v>
      </c>
      <c r="N87" s="300">
        <v>1</v>
      </c>
      <c r="O87" s="300">
        <v>1</v>
      </c>
      <c r="P87" s="300">
        <v>1</v>
      </c>
      <c r="Q87" s="300">
        <f t="shared" si="3"/>
        <v>4</v>
      </c>
      <c r="R87" s="303" t="s">
        <v>1466</v>
      </c>
      <c r="S87" s="315" t="s">
        <v>1467</v>
      </c>
    </row>
    <row r="88" spans="1:19" ht="12.75" customHeight="1">
      <c r="A88" s="295"/>
      <c r="B88" s="296" t="s">
        <v>309</v>
      </c>
      <c r="C88" s="296" t="s">
        <v>319</v>
      </c>
      <c r="D88" s="297"/>
      <c r="E88" s="299" t="s">
        <v>12</v>
      </c>
      <c r="F88" s="299" t="s">
        <v>600</v>
      </c>
      <c r="G88" s="299" t="s">
        <v>1468</v>
      </c>
      <c r="H88" s="296" t="s">
        <v>602</v>
      </c>
      <c r="I88" s="305" t="s">
        <v>352</v>
      </c>
      <c r="J88" s="299" t="s">
        <v>4</v>
      </c>
      <c r="K88" s="300">
        <v>1</v>
      </c>
      <c r="L88" s="300">
        <v>1</v>
      </c>
      <c r="M88" s="300">
        <v>1</v>
      </c>
      <c r="N88" s="300">
        <v>1</v>
      </c>
      <c r="O88" s="300">
        <v>1</v>
      </c>
      <c r="P88" s="300">
        <v>1</v>
      </c>
      <c r="Q88" s="300">
        <f t="shared" si="3"/>
        <v>4</v>
      </c>
      <c r="R88" s="303" t="s">
        <v>1466</v>
      </c>
      <c r="S88" s="315" t="s">
        <v>1467</v>
      </c>
    </row>
    <row r="89" spans="1:19" ht="12.75" customHeight="1">
      <c r="A89" s="295"/>
      <c r="B89" s="296" t="s">
        <v>309</v>
      </c>
      <c r="C89" s="296" t="s">
        <v>319</v>
      </c>
      <c r="D89" s="297"/>
      <c r="E89" s="299" t="s">
        <v>676</v>
      </c>
      <c r="F89" s="299" t="s">
        <v>611</v>
      </c>
      <c r="G89" s="299" t="s">
        <v>612</v>
      </c>
      <c r="H89" s="296" t="s">
        <v>602</v>
      </c>
      <c r="I89" s="305" t="s">
        <v>352</v>
      </c>
      <c r="J89" s="299" t="s">
        <v>4</v>
      </c>
      <c r="K89" s="300">
        <v>1</v>
      </c>
      <c r="L89" s="300">
        <v>1</v>
      </c>
      <c r="M89" s="300">
        <v>1</v>
      </c>
      <c r="N89" s="300">
        <v>1</v>
      </c>
      <c r="O89" s="300">
        <v>1</v>
      </c>
      <c r="P89" s="300">
        <v>1</v>
      </c>
      <c r="Q89" s="300">
        <f t="shared" si="3"/>
        <v>4</v>
      </c>
      <c r="R89" s="303" t="s">
        <v>1469</v>
      </c>
      <c r="S89" s="315" t="s">
        <v>1467</v>
      </c>
    </row>
    <row r="90" spans="1:19" ht="12.75" customHeight="1">
      <c r="A90" s="322" t="s">
        <v>1014</v>
      </c>
      <c r="B90" s="296" t="s">
        <v>309</v>
      </c>
      <c r="C90" s="296" t="s">
        <v>330</v>
      </c>
      <c r="D90" s="296" t="s">
        <v>331</v>
      </c>
      <c r="E90" s="296" t="s">
        <v>12</v>
      </c>
      <c r="F90" s="296" t="s">
        <v>641</v>
      </c>
      <c r="G90" s="296" t="s">
        <v>642</v>
      </c>
      <c r="H90" s="324" t="s">
        <v>1424</v>
      </c>
      <c r="I90" s="298"/>
      <c r="J90" s="299" t="s">
        <v>150</v>
      </c>
      <c r="K90" s="309"/>
      <c r="L90" s="309"/>
      <c r="M90" s="309"/>
      <c r="N90" s="309"/>
      <c r="O90" s="309"/>
      <c r="P90" s="309"/>
      <c r="Q90" s="300"/>
      <c r="R90" s="303" t="s">
        <v>1470</v>
      </c>
      <c r="S90" s="316"/>
    </row>
    <row r="91" spans="1:19" ht="12.75" customHeight="1">
      <c r="A91" s="322" t="s">
        <v>1014</v>
      </c>
      <c r="B91" s="296" t="s">
        <v>309</v>
      </c>
      <c r="C91" s="296" t="s">
        <v>330</v>
      </c>
      <c r="D91" s="296" t="s">
        <v>331</v>
      </c>
      <c r="E91" s="296" t="s">
        <v>12</v>
      </c>
      <c r="F91" s="296" t="s">
        <v>648</v>
      </c>
      <c r="G91" s="296" t="s">
        <v>649</v>
      </c>
      <c r="H91" s="324" t="s">
        <v>1424</v>
      </c>
      <c r="I91" s="298"/>
      <c r="J91" s="299" t="s">
        <v>4</v>
      </c>
      <c r="K91" s="309"/>
      <c r="L91" s="309"/>
      <c r="M91" s="309"/>
      <c r="N91" s="309"/>
      <c r="O91" s="309"/>
      <c r="P91" s="309"/>
      <c r="Q91" s="300"/>
      <c r="R91" s="303" t="s">
        <v>1470</v>
      </c>
      <c r="S91" s="319"/>
    </row>
    <row r="92" spans="1:19" ht="12.75" customHeight="1">
      <c r="A92" s="295"/>
      <c r="B92" s="296" t="s">
        <v>309</v>
      </c>
      <c r="C92" s="296" t="s">
        <v>330</v>
      </c>
      <c r="D92" s="296" t="s">
        <v>331</v>
      </c>
      <c r="E92" s="296" t="s">
        <v>19</v>
      </c>
      <c r="F92" s="296" t="s">
        <v>658</v>
      </c>
      <c r="G92" s="296" t="s">
        <v>642</v>
      </c>
      <c r="H92" s="296" t="s">
        <v>643</v>
      </c>
      <c r="I92" s="298"/>
      <c r="J92" s="299" t="s">
        <v>150</v>
      </c>
      <c r="K92" s="300">
        <v>1</v>
      </c>
      <c r="L92" s="300">
        <v>1</v>
      </c>
      <c r="M92" s="300">
        <v>1</v>
      </c>
      <c r="N92" s="300">
        <v>1</v>
      </c>
      <c r="O92" s="300">
        <v>1</v>
      </c>
      <c r="P92" s="300">
        <v>1</v>
      </c>
      <c r="Q92" s="300">
        <f t="shared" ref="Q92:Q100" si="4">K92*(SUM(L92:O92)*P92)</f>
        <v>4</v>
      </c>
      <c r="R92" s="327" t="s">
        <v>1471</v>
      </c>
      <c r="S92" s="328"/>
    </row>
    <row r="93" spans="1:19" ht="12.75" customHeight="1">
      <c r="A93" s="295"/>
      <c r="B93" s="296" t="s">
        <v>309</v>
      </c>
      <c r="C93" s="296" t="s">
        <v>330</v>
      </c>
      <c r="D93" s="296" t="s">
        <v>331</v>
      </c>
      <c r="E93" s="296" t="s">
        <v>19</v>
      </c>
      <c r="F93" s="296" t="s">
        <v>661</v>
      </c>
      <c r="G93" s="296" t="s">
        <v>649</v>
      </c>
      <c r="H93" s="296" t="s">
        <v>1309</v>
      </c>
      <c r="I93" s="305" t="s">
        <v>42</v>
      </c>
      <c r="J93" s="299" t="s">
        <v>4</v>
      </c>
      <c r="K93" s="300">
        <v>0</v>
      </c>
      <c r="L93" s="300">
        <v>0</v>
      </c>
      <c r="M93" s="300">
        <v>0</v>
      </c>
      <c r="N93" s="300">
        <v>0</v>
      </c>
      <c r="O93" s="300">
        <v>0</v>
      </c>
      <c r="P93" s="300">
        <v>0</v>
      </c>
      <c r="Q93" s="300">
        <f t="shared" si="4"/>
        <v>0</v>
      </c>
      <c r="R93" s="303" t="s">
        <v>1472</v>
      </c>
      <c r="S93" s="307"/>
    </row>
    <row r="94" spans="1:19" ht="12.75" customHeight="1">
      <c r="A94" s="295"/>
      <c r="B94" s="296" t="s">
        <v>309</v>
      </c>
      <c r="C94" s="296" t="s">
        <v>330</v>
      </c>
      <c r="D94" s="296" t="s">
        <v>340</v>
      </c>
      <c r="E94" s="296" t="s">
        <v>676</v>
      </c>
      <c r="F94" s="296" t="s">
        <v>677</v>
      </c>
      <c r="G94" s="296" t="s">
        <v>678</v>
      </c>
      <c r="H94" s="296" t="s">
        <v>602</v>
      </c>
      <c r="I94" s="305" t="s">
        <v>352</v>
      </c>
      <c r="J94" s="299" t="s">
        <v>4</v>
      </c>
      <c r="K94" s="300">
        <v>1</v>
      </c>
      <c r="L94" s="300">
        <v>1</v>
      </c>
      <c r="M94" s="300">
        <v>1</v>
      </c>
      <c r="N94" s="300">
        <v>1</v>
      </c>
      <c r="O94" s="300">
        <v>1</v>
      </c>
      <c r="P94" s="300">
        <v>1</v>
      </c>
      <c r="Q94" s="300">
        <f t="shared" si="4"/>
        <v>4</v>
      </c>
      <c r="R94" s="303" t="s">
        <v>1473</v>
      </c>
      <c r="S94" s="310" t="s">
        <v>1474</v>
      </c>
    </row>
    <row r="95" spans="1:19" ht="12.75" customHeight="1">
      <c r="A95" s="295"/>
      <c r="B95" s="296" t="s">
        <v>309</v>
      </c>
      <c r="C95" s="296" t="s">
        <v>330</v>
      </c>
      <c r="D95" s="296" t="s">
        <v>341</v>
      </c>
      <c r="E95" s="296" t="s">
        <v>676</v>
      </c>
      <c r="F95" s="296" t="s">
        <v>684</v>
      </c>
      <c r="G95" s="296" t="s">
        <v>685</v>
      </c>
      <c r="H95" s="296" t="s">
        <v>1475</v>
      </c>
      <c r="I95" s="305" t="s">
        <v>352</v>
      </c>
      <c r="J95" s="299" t="s">
        <v>4</v>
      </c>
      <c r="K95" s="300">
        <v>0</v>
      </c>
      <c r="L95" s="300">
        <v>0</v>
      </c>
      <c r="M95" s="300">
        <v>0</v>
      </c>
      <c r="N95" s="300">
        <v>0</v>
      </c>
      <c r="O95" s="300">
        <v>0</v>
      </c>
      <c r="P95" s="300">
        <v>0</v>
      </c>
      <c r="Q95" s="300">
        <f t="shared" si="4"/>
        <v>0</v>
      </c>
      <c r="R95" s="329" t="s">
        <v>1476</v>
      </c>
      <c r="S95" s="304" t="s">
        <v>1477</v>
      </c>
    </row>
    <row r="96" spans="1:19" ht="12.75" customHeight="1">
      <c r="A96" s="295"/>
      <c r="B96" s="296" t="s">
        <v>309</v>
      </c>
      <c r="C96" s="296" t="s">
        <v>330</v>
      </c>
      <c r="D96" s="296" t="s">
        <v>341</v>
      </c>
      <c r="E96" s="296" t="s">
        <v>676</v>
      </c>
      <c r="F96" s="296" t="s">
        <v>691</v>
      </c>
      <c r="G96" s="296" t="s">
        <v>692</v>
      </c>
      <c r="H96" s="296" t="s">
        <v>1475</v>
      </c>
      <c r="I96" s="305" t="s">
        <v>352</v>
      </c>
      <c r="J96" s="299" t="s">
        <v>4</v>
      </c>
      <c r="K96" s="300">
        <v>1</v>
      </c>
      <c r="L96" s="300">
        <v>1</v>
      </c>
      <c r="M96" s="300">
        <v>1</v>
      </c>
      <c r="N96" s="300">
        <v>0</v>
      </c>
      <c r="O96" s="300">
        <v>1</v>
      </c>
      <c r="P96" s="300">
        <v>0.5</v>
      </c>
      <c r="Q96" s="300">
        <f t="shared" si="4"/>
        <v>1.5</v>
      </c>
      <c r="R96" s="303" t="s">
        <v>1478</v>
      </c>
      <c r="S96" s="304" t="s">
        <v>1479</v>
      </c>
    </row>
    <row r="97" spans="1:19" ht="12.75" customHeight="1">
      <c r="A97" s="295"/>
      <c r="B97" s="296" t="s">
        <v>345</v>
      </c>
      <c r="C97" s="296" t="s">
        <v>346</v>
      </c>
      <c r="D97" s="296" t="s">
        <v>347</v>
      </c>
      <c r="E97" s="296" t="s">
        <v>676</v>
      </c>
      <c r="F97" s="296" t="s">
        <v>706</v>
      </c>
      <c r="G97" s="296" t="s">
        <v>707</v>
      </c>
      <c r="H97" s="296" t="s">
        <v>708</v>
      </c>
      <c r="I97" s="298"/>
      <c r="J97" s="299" t="s">
        <v>150</v>
      </c>
      <c r="K97" s="300">
        <v>0.93</v>
      </c>
      <c r="L97" s="300">
        <v>0.93</v>
      </c>
      <c r="M97" s="300">
        <v>0.93</v>
      </c>
      <c r="N97" s="300">
        <v>1</v>
      </c>
      <c r="O97" s="300">
        <v>0.61</v>
      </c>
      <c r="P97" s="300">
        <v>0.82</v>
      </c>
      <c r="Q97" s="300">
        <f t="shared" si="4"/>
        <v>2.6462220000000003</v>
      </c>
      <c r="R97" s="315" t="s">
        <v>1480</v>
      </c>
      <c r="S97" s="316"/>
    </row>
    <row r="98" spans="1:19" ht="12.75" customHeight="1">
      <c r="A98" s="295"/>
      <c r="B98" s="296" t="s">
        <v>345</v>
      </c>
      <c r="C98" s="296" t="s">
        <v>346</v>
      </c>
      <c r="D98" s="296" t="s">
        <v>347</v>
      </c>
      <c r="E98" s="296" t="s">
        <v>676</v>
      </c>
      <c r="F98" s="296" t="s">
        <v>713</v>
      </c>
      <c r="G98" s="296" t="s">
        <v>714</v>
      </c>
      <c r="H98" s="296" t="s">
        <v>708</v>
      </c>
      <c r="I98" s="298"/>
      <c r="J98" s="299" t="s">
        <v>150</v>
      </c>
      <c r="K98" s="300">
        <v>0.79</v>
      </c>
      <c r="L98" s="300">
        <v>0.79</v>
      </c>
      <c r="M98" s="300">
        <v>0.79</v>
      </c>
      <c r="N98" s="300">
        <v>0.79</v>
      </c>
      <c r="O98" s="300">
        <v>0.28999999999999998</v>
      </c>
      <c r="P98" s="300">
        <v>0.86</v>
      </c>
      <c r="Q98" s="300">
        <f t="shared" si="4"/>
        <v>1.8072040000000003</v>
      </c>
      <c r="R98" s="315" t="s">
        <v>1481</v>
      </c>
      <c r="S98" s="316"/>
    </row>
    <row r="99" spans="1:19" ht="12.75" customHeight="1">
      <c r="A99" s="295"/>
      <c r="B99" s="296" t="s">
        <v>345</v>
      </c>
      <c r="C99" s="296" t="s">
        <v>346</v>
      </c>
      <c r="D99" s="296" t="s">
        <v>356</v>
      </c>
      <c r="E99" s="296" t="s">
        <v>676</v>
      </c>
      <c r="F99" s="296" t="s">
        <v>719</v>
      </c>
      <c r="G99" s="296" t="s">
        <v>1482</v>
      </c>
      <c r="H99" s="296" t="s">
        <v>708</v>
      </c>
      <c r="I99" s="298"/>
      <c r="J99" s="299" t="s">
        <v>150</v>
      </c>
      <c r="K99" s="300">
        <v>0.71</v>
      </c>
      <c r="L99" s="300">
        <v>0.71</v>
      </c>
      <c r="M99" s="300">
        <v>0.71</v>
      </c>
      <c r="N99" s="300">
        <v>0.71</v>
      </c>
      <c r="O99" s="300">
        <v>0.54</v>
      </c>
      <c r="P99" s="300">
        <v>0.56999999999999995</v>
      </c>
      <c r="Q99" s="300">
        <f t="shared" si="4"/>
        <v>1.0805489999999998</v>
      </c>
      <c r="R99" s="315" t="s">
        <v>1483</v>
      </c>
      <c r="S99" s="316"/>
    </row>
    <row r="100" spans="1:19" ht="12.75" customHeight="1">
      <c r="A100" s="295"/>
      <c r="B100" s="296" t="s">
        <v>345</v>
      </c>
      <c r="C100" s="296" t="s">
        <v>361</v>
      </c>
      <c r="D100" s="296" t="s">
        <v>362</v>
      </c>
      <c r="E100" s="296" t="s">
        <v>676</v>
      </c>
      <c r="F100" s="296" t="s">
        <v>729</v>
      </c>
      <c r="G100" s="296" t="s">
        <v>1484</v>
      </c>
      <c r="H100" s="296" t="s">
        <v>708</v>
      </c>
      <c r="I100" s="298"/>
      <c r="J100" s="299" t="s">
        <v>150</v>
      </c>
      <c r="K100" s="300">
        <v>0.93</v>
      </c>
      <c r="L100" s="300">
        <v>0.93</v>
      </c>
      <c r="M100" s="300">
        <v>0.93</v>
      </c>
      <c r="N100" s="300">
        <v>0.93</v>
      </c>
      <c r="O100" s="300">
        <v>0.28999999999999998</v>
      </c>
      <c r="P100" s="300">
        <v>0.46</v>
      </c>
      <c r="Q100" s="300">
        <f t="shared" si="4"/>
        <v>1.3176240000000001</v>
      </c>
      <c r="R100" s="315" t="s">
        <v>1485</v>
      </c>
      <c r="S100" s="316"/>
    </row>
    <row r="101" spans="1:19" ht="12.75" customHeight="1">
      <c r="A101" s="308" t="s">
        <v>1014</v>
      </c>
      <c r="B101" s="296" t="s">
        <v>345</v>
      </c>
      <c r="C101" s="296" t="s">
        <v>361</v>
      </c>
      <c r="D101" s="296" t="s">
        <v>372</v>
      </c>
      <c r="E101" s="296" t="s">
        <v>676</v>
      </c>
      <c r="F101" s="296" t="s">
        <v>740</v>
      </c>
      <c r="G101" s="296" t="s">
        <v>1486</v>
      </c>
      <c r="H101" s="296" t="s">
        <v>708</v>
      </c>
      <c r="I101" s="298"/>
      <c r="J101" s="299" t="s">
        <v>150</v>
      </c>
      <c r="K101" s="309"/>
      <c r="L101" s="309"/>
      <c r="M101" s="309"/>
      <c r="N101" s="309"/>
      <c r="O101" s="309"/>
      <c r="P101" s="309"/>
      <c r="Q101" s="300"/>
      <c r="R101" s="315" t="s">
        <v>1487</v>
      </c>
      <c r="S101" s="316"/>
    </row>
    <row r="102" spans="1:19" ht="12.75" customHeight="1">
      <c r="A102" s="295"/>
      <c r="B102" s="296" t="s">
        <v>345</v>
      </c>
      <c r="C102" s="296" t="s">
        <v>377</v>
      </c>
      <c r="D102" s="297"/>
      <c r="E102" s="296" t="s">
        <v>676</v>
      </c>
      <c r="F102" s="296" t="s">
        <v>747</v>
      </c>
      <c r="G102" s="296" t="s">
        <v>748</v>
      </c>
      <c r="H102" s="296" t="s">
        <v>708</v>
      </c>
      <c r="I102" s="298"/>
      <c r="J102" s="299" t="s">
        <v>150</v>
      </c>
      <c r="K102" s="300">
        <v>0.56999999999999995</v>
      </c>
      <c r="L102" s="300">
        <v>0.56999999999999995</v>
      </c>
      <c r="M102" s="300">
        <v>0.56999999999999995</v>
      </c>
      <c r="N102" s="300">
        <v>0.56999999999999995</v>
      </c>
      <c r="O102" s="300">
        <v>0.56999999999999995</v>
      </c>
      <c r="P102" s="300">
        <v>0.5</v>
      </c>
      <c r="Q102" s="300">
        <f t="shared" ref="Q102:Q118" si="5">K102*(SUM(L102:O102)*P102)</f>
        <v>0.64979999999999993</v>
      </c>
      <c r="R102" s="315" t="s">
        <v>1488</v>
      </c>
      <c r="S102" s="316"/>
    </row>
    <row r="103" spans="1:19" ht="12.75" customHeight="1">
      <c r="A103" s="295"/>
      <c r="B103" s="296" t="s">
        <v>381</v>
      </c>
      <c r="C103" s="296" t="s">
        <v>382</v>
      </c>
      <c r="D103" s="297"/>
      <c r="E103" s="296" t="s">
        <v>676</v>
      </c>
      <c r="F103" s="296" t="s">
        <v>767</v>
      </c>
      <c r="G103" s="296" t="s">
        <v>260</v>
      </c>
      <c r="H103" s="296" t="s">
        <v>974</v>
      </c>
      <c r="I103" s="305" t="s">
        <v>352</v>
      </c>
      <c r="J103" s="299" t="s">
        <v>4</v>
      </c>
      <c r="K103" s="300">
        <v>0</v>
      </c>
      <c r="L103" s="300">
        <v>0</v>
      </c>
      <c r="M103" s="300">
        <v>0</v>
      </c>
      <c r="N103" s="300">
        <v>0</v>
      </c>
      <c r="O103" s="300">
        <v>0</v>
      </c>
      <c r="P103" s="300">
        <v>0</v>
      </c>
      <c r="Q103" s="300">
        <f t="shared" si="5"/>
        <v>0</v>
      </c>
      <c r="R103" s="303" t="s">
        <v>1489</v>
      </c>
      <c r="S103" s="306" t="s">
        <v>1490</v>
      </c>
    </row>
    <row r="104" spans="1:19" ht="12.75" customHeight="1">
      <c r="A104" s="295"/>
      <c r="B104" s="296" t="s">
        <v>381</v>
      </c>
      <c r="C104" s="296" t="s">
        <v>382</v>
      </c>
      <c r="D104" s="297"/>
      <c r="E104" s="296" t="s">
        <v>676</v>
      </c>
      <c r="F104" s="296" t="s">
        <v>777</v>
      </c>
      <c r="G104" s="296" t="s">
        <v>783</v>
      </c>
      <c r="H104" s="296" t="s">
        <v>974</v>
      </c>
      <c r="I104" s="305" t="s">
        <v>352</v>
      </c>
      <c r="J104" s="299" t="s">
        <v>4</v>
      </c>
      <c r="K104" s="300">
        <v>1</v>
      </c>
      <c r="L104" s="300">
        <v>1</v>
      </c>
      <c r="M104" s="300">
        <v>1</v>
      </c>
      <c r="N104" s="300">
        <v>1</v>
      </c>
      <c r="O104" s="300">
        <v>1</v>
      </c>
      <c r="P104" s="300">
        <v>1</v>
      </c>
      <c r="Q104" s="300">
        <f t="shared" si="5"/>
        <v>4</v>
      </c>
      <c r="R104" s="303" t="s">
        <v>1491</v>
      </c>
      <c r="S104" s="304" t="s">
        <v>1492</v>
      </c>
    </row>
    <row r="105" spans="1:19" ht="12.75" customHeight="1">
      <c r="A105" s="295"/>
      <c r="B105" s="330" t="s">
        <v>381</v>
      </c>
      <c r="C105" s="331" t="s">
        <v>392</v>
      </c>
      <c r="D105" s="331" t="s">
        <v>393</v>
      </c>
      <c r="E105" s="331" t="s">
        <v>676</v>
      </c>
      <c r="F105" s="332" t="s">
        <v>976</v>
      </c>
      <c r="G105" s="332" t="s">
        <v>977</v>
      </c>
      <c r="H105" s="333" t="s">
        <v>352</v>
      </c>
      <c r="I105" s="305" t="s">
        <v>352</v>
      </c>
      <c r="J105" s="334" t="s">
        <v>4</v>
      </c>
      <c r="K105" s="335">
        <v>0</v>
      </c>
      <c r="L105" s="300">
        <v>0</v>
      </c>
      <c r="M105" s="300">
        <v>0</v>
      </c>
      <c r="N105" s="300">
        <v>0</v>
      </c>
      <c r="O105" s="300">
        <v>0</v>
      </c>
      <c r="P105" s="300">
        <v>0</v>
      </c>
      <c r="Q105" s="300">
        <f t="shared" si="5"/>
        <v>0</v>
      </c>
      <c r="R105" s="336" t="s">
        <v>1493</v>
      </c>
      <c r="S105" s="337" t="s">
        <v>1494</v>
      </c>
    </row>
    <row r="106" spans="1:19" ht="12.75" customHeight="1">
      <c r="A106" s="295"/>
      <c r="B106" s="338" t="s">
        <v>381</v>
      </c>
      <c r="C106" s="339" t="s">
        <v>392</v>
      </c>
      <c r="D106" s="339" t="s">
        <v>978</v>
      </c>
      <c r="E106" s="339" t="s">
        <v>676</v>
      </c>
      <c r="F106" s="340" t="s">
        <v>979</v>
      </c>
      <c r="G106" s="340" t="s">
        <v>980</v>
      </c>
      <c r="H106" s="333" t="s">
        <v>352</v>
      </c>
      <c r="I106" s="341" t="s">
        <v>352</v>
      </c>
      <c r="J106" s="342" t="s">
        <v>4</v>
      </c>
      <c r="K106" s="335">
        <v>1</v>
      </c>
      <c r="L106" s="300">
        <v>1</v>
      </c>
      <c r="M106" s="300">
        <v>1</v>
      </c>
      <c r="N106" s="300">
        <v>1</v>
      </c>
      <c r="O106" s="300">
        <v>1</v>
      </c>
      <c r="P106" s="300">
        <v>0.5</v>
      </c>
      <c r="Q106" s="300">
        <f t="shared" si="5"/>
        <v>2</v>
      </c>
      <c r="R106" s="336" t="s">
        <v>1495</v>
      </c>
      <c r="S106" s="337" t="s">
        <v>1496</v>
      </c>
    </row>
    <row r="107" spans="1:19" ht="12.75" customHeight="1">
      <c r="A107" s="295"/>
      <c r="B107" s="338" t="s">
        <v>381</v>
      </c>
      <c r="C107" s="339" t="s">
        <v>392</v>
      </c>
      <c r="D107" s="339" t="s">
        <v>978</v>
      </c>
      <c r="E107" s="339" t="s">
        <v>676</v>
      </c>
      <c r="F107" s="340" t="s">
        <v>981</v>
      </c>
      <c r="G107" s="340" t="s">
        <v>982</v>
      </c>
      <c r="H107" s="333" t="s">
        <v>352</v>
      </c>
      <c r="I107" s="341" t="s">
        <v>352</v>
      </c>
      <c r="J107" s="342" t="s">
        <v>4</v>
      </c>
      <c r="K107" s="335">
        <v>1</v>
      </c>
      <c r="L107" s="300">
        <v>1</v>
      </c>
      <c r="M107" s="300">
        <v>1</v>
      </c>
      <c r="N107" s="300">
        <v>1</v>
      </c>
      <c r="O107" s="300">
        <v>1</v>
      </c>
      <c r="P107" s="300">
        <v>1</v>
      </c>
      <c r="Q107" s="300">
        <f t="shared" si="5"/>
        <v>4</v>
      </c>
      <c r="R107" s="336" t="s">
        <v>1497</v>
      </c>
      <c r="S107" s="337" t="s">
        <v>1498</v>
      </c>
    </row>
    <row r="108" spans="1:19" ht="12.75" customHeight="1">
      <c r="A108" s="295"/>
      <c r="B108" s="338" t="s">
        <v>381</v>
      </c>
      <c r="C108" s="339" t="s">
        <v>392</v>
      </c>
      <c r="D108" s="339" t="s">
        <v>393</v>
      </c>
      <c r="E108" s="339" t="s">
        <v>676</v>
      </c>
      <c r="F108" s="343" t="s">
        <v>983</v>
      </c>
      <c r="G108" s="343" t="s">
        <v>984</v>
      </c>
      <c r="H108" s="333" t="s">
        <v>352</v>
      </c>
      <c r="I108" s="341" t="s">
        <v>352</v>
      </c>
      <c r="J108" s="342" t="s">
        <v>4</v>
      </c>
      <c r="K108" s="335">
        <v>0</v>
      </c>
      <c r="L108" s="300">
        <v>0</v>
      </c>
      <c r="M108" s="300">
        <v>0</v>
      </c>
      <c r="N108" s="300">
        <v>0</v>
      </c>
      <c r="O108" s="300">
        <v>0</v>
      </c>
      <c r="P108" s="300">
        <v>0</v>
      </c>
      <c r="Q108" s="300">
        <f t="shared" si="5"/>
        <v>0</v>
      </c>
      <c r="R108" s="344" t="s">
        <v>1499</v>
      </c>
      <c r="S108" s="304" t="s">
        <v>1500</v>
      </c>
    </row>
    <row r="109" spans="1:19" ht="12.75" customHeight="1">
      <c r="A109" s="295"/>
      <c r="B109" s="345" t="s">
        <v>381</v>
      </c>
      <c r="C109" s="345" t="s">
        <v>403</v>
      </c>
      <c r="D109" s="345" t="s">
        <v>404</v>
      </c>
      <c r="E109" s="345" t="s">
        <v>676</v>
      </c>
      <c r="F109" s="345" t="s">
        <v>809</v>
      </c>
      <c r="G109" s="345" t="s">
        <v>1501</v>
      </c>
      <c r="H109" s="345" t="s">
        <v>1502</v>
      </c>
      <c r="I109" s="305"/>
      <c r="J109" s="346" t="s">
        <v>4</v>
      </c>
      <c r="K109" s="300">
        <v>1</v>
      </c>
      <c r="L109" s="300">
        <v>1</v>
      </c>
      <c r="M109" s="300">
        <v>1</v>
      </c>
      <c r="N109" s="300">
        <v>1</v>
      </c>
      <c r="O109" s="300">
        <v>1</v>
      </c>
      <c r="P109" s="300">
        <v>1</v>
      </c>
      <c r="Q109" s="300">
        <f t="shared" si="5"/>
        <v>4</v>
      </c>
      <c r="R109" s="303" t="s">
        <v>1503</v>
      </c>
      <c r="S109" s="306" t="s">
        <v>1504</v>
      </c>
    </row>
    <row r="110" spans="1:19" ht="12.75" customHeight="1">
      <c r="A110" s="295"/>
      <c r="B110" s="296" t="s">
        <v>381</v>
      </c>
      <c r="C110" s="296" t="s">
        <v>403</v>
      </c>
      <c r="D110" s="296" t="s">
        <v>404</v>
      </c>
      <c r="E110" s="296" t="s">
        <v>676</v>
      </c>
      <c r="F110" s="296" t="s">
        <v>815</v>
      </c>
      <c r="G110" s="296" t="s">
        <v>816</v>
      </c>
      <c r="H110" s="345" t="s">
        <v>1502</v>
      </c>
      <c r="I110" s="305"/>
      <c r="J110" s="299" t="s">
        <v>4</v>
      </c>
      <c r="K110" s="300">
        <v>1</v>
      </c>
      <c r="L110" s="300">
        <v>1</v>
      </c>
      <c r="M110" s="300">
        <v>1</v>
      </c>
      <c r="N110" s="300">
        <v>1</v>
      </c>
      <c r="O110" s="300">
        <v>1</v>
      </c>
      <c r="P110" s="300">
        <v>1</v>
      </c>
      <c r="Q110" s="300">
        <f t="shared" si="5"/>
        <v>4</v>
      </c>
      <c r="R110" s="303" t="s">
        <v>1505</v>
      </c>
      <c r="S110" s="304" t="s">
        <v>1506</v>
      </c>
    </row>
    <row r="111" spans="1:19" ht="12.75" customHeight="1">
      <c r="A111" s="295"/>
      <c r="B111" s="296" t="s">
        <v>381</v>
      </c>
      <c r="C111" s="296" t="s">
        <v>403</v>
      </c>
      <c r="D111" s="296" t="s">
        <v>404</v>
      </c>
      <c r="E111" s="296" t="s">
        <v>676</v>
      </c>
      <c r="F111" s="296" t="s">
        <v>821</v>
      </c>
      <c r="G111" s="296" t="s">
        <v>1507</v>
      </c>
      <c r="H111" s="296" t="s">
        <v>352</v>
      </c>
      <c r="I111" s="305" t="s">
        <v>352</v>
      </c>
      <c r="J111" s="299" t="s">
        <v>4</v>
      </c>
      <c r="K111" s="300">
        <v>0</v>
      </c>
      <c r="L111" s="300">
        <v>0</v>
      </c>
      <c r="M111" s="300">
        <v>0</v>
      </c>
      <c r="N111" s="300">
        <v>0</v>
      </c>
      <c r="O111" s="300">
        <v>0</v>
      </c>
      <c r="P111" s="300">
        <v>0</v>
      </c>
      <c r="Q111" s="300">
        <f t="shared" si="5"/>
        <v>0</v>
      </c>
      <c r="R111" s="303" t="s">
        <v>1508</v>
      </c>
      <c r="S111" s="304" t="s">
        <v>1509</v>
      </c>
    </row>
    <row r="112" spans="1:19" ht="12.75" customHeight="1">
      <c r="A112" s="295"/>
      <c r="B112" s="296" t="s">
        <v>381</v>
      </c>
      <c r="C112" s="296" t="s">
        <v>403</v>
      </c>
      <c r="D112" s="296" t="s">
        <v>428</v>
      </c>
      <c r="E112" s="296" t="s">
        <v>676</v>
      </c>
      <c r="F112" s="296" t="s">
        <v>834</v>
      </c>
      <c r="G112" s="296" t="s">
        <v>1510</v>
      </c>
      <c r="H112" s="345" t="s">
        <v>1502</v>
      </c>
      <c r="I112" s="305"/>
      <c r="J112" s="299" t="s">
        <v>4</v>
      </c>
      <c r="K112" s="300">
        <v>1</v>
      </c>
      <c r="L112" s="300">
        <v>1</v>
      </c>
      <c r="M112" s="300">
        <v>1</v>
      </c>
      <c r="N112" s="300">
        <v>1</v>
      </c>
      <c r="O112" s="300">
        <v>0</v>
      </c>
      <c r="P112" s="300">
        <v>1</v>
      </c>
      <c r="Q112" s="300">
        <f t="shared" si="5"/>
        <v>3</v>
      </c>
      <c r="R112" s="303" t="s">
        <v>1511</v>
      </c>
      <c r="S112" s="304" t="s">
        <v>1512</v>
      </c>
    </row>
    <row r="113" spans="1:19" ht="12.75" customHeight="1">
      <c r="A113" s="295"/>
      <c r="B113" s="296" t="s">
        <v>381</v>
      </c>
      <c r="C113" s="296" t="s">
        <v>403</v>
      </c>
      <c r="D113" s="296" t="s">
        <v>428</v>
      </c>
      <c r="E113" s="296" t="s">
        <v>676</v>
      </c>
      <c r="F113" s="296" t="s">
        <v>839</v>
      </c>
      <c r="G113" s="296" t="s">
        <v>840</v>
      </c>
      <c r="H113" s="345" t="s">
        <v>1502</v>
      </c>
      <c r="I113" s="305"/>
      <c r="J113" s="299" t="s">
        <v>4</v>
      </c>
      <c r="K113" s="300">
        <v>0</v>
      </c>
      <c r="L113" s="300">
        <v>0</v>
      </c>
      <c r="M113" s="300">
        <v>0</v>
      </c>
      <c r="N113" s="300">
        <v>0</v>
      </c>
      <c r="O113" s="300">
        <v>0</v>
      </c>
      <c r="P113" s="300">
        <v>0</v>
      </c>
      <c r="Q113" s="300">
        <f t="shared" si="5"/>
        <v>0</v>
      </c>
      <c r="R113" s="303" t="s">
        <v>1513</v>
      </c>
      <c r="S113" s="302" t="s">
        <v>1506</v>
      </c>
    </row>
    <row r="114" spans="1:19" ht="12.75" customHeight="1">
      <c r="A114" s="295"/>
      <c r="B114" s="296" t="s">
        <v>381</v>
      </c>
      <c r="C114" s="296" t="s">
        <v>403</v>
      </c>
      <c r="D114" s="296" t="s">
        <v>436</v>
      </c>
      <c r="E114" s="296" t="s">
        <v>676</v>
      </c>
      <c r="F114" s="296" t="s">
        <v>844</v>
      </c>
      <c r="G114" s="296" t="s">
        <v>1514</v>
      </c>
      <c r="H114" s="345" t="s">
        <v>1502</v>
      </c>
      <c r="I114" s="305"/>
      <c r="J114" s="299" t="s">
        <v>4</v>
      </c>
      <c r="K114" s="300">
        <v>1</v>
      </c>
      <c r="L114" s="300">
        <v>1</v>
      </c>
      <c r="M114" s="300">
        <v>1</v>
      </c>
      <c r="N114" s="300">
        <v>1</v>
      </c>
      <c r="O114" s="300">
        <v>1</v>
      </c>
      <c r="P114" s="300">
        <v>1</v>
      </c>
      <c r="Q114" s="300">
        <f t="shared" si="5"/>
        <v>4</v>
      </c>
      <c r="R114" s="303" t="s">
        <v>1515</v>
      </c>
      <c r="S114" s="303" t="s">
        <v>1516</v>
      </c>
    </row>
    <row r="115" spans="1:19" ht="12.75" customHeight="1">
      <c r="A115" s="295"/>
      <c r="B115" s="330" t="s">
        <v>381</v>
      </c>
      <c r="C115" s="331" t="s">
        <v>441</v>
      </c>
      <c r="D115" s="331" t="s">
        <v>442</v>
      </c>
      <c r="E115" s="331" t="s">
        <v>676</v>
      </c>
      <c r="F115" s="331" t="s">
        <v>985</v>
      </c>
      <c r="G115" s="331" t="s">
        <v>986</v>
      </c>
      <c r="H115" s="331" t="s">
        <v>352</v>
      </c>
      <c r="I115" s="341" t="s">
        <v>352</v>
      </c>
      <c r="J115" s="334" t="s">
        <v>4</v>
      </c>
      <c r="K115" s="335">
        <v>0</v>
      </c>
      <c r="L115" s="300">
        <v>0</v>
      </c>
      <c r="M115" s="300">
        <v>0</v>
      </c>
      <c r="N115" s="300">
        <v>0</v>
      </c>
      <c r="O115" s="300">
        <v>0</v>
      </c>
      <c r="P115" s="300">
        <v>0</v>
      </c>
      <c r="Q115" s="300">
        <f t="shared" si="5"/>
        <v>0</v>
      </c>
      <c r="R115" s="336" t="s">
        <v>1517</v>
      </c>
      <c r="S115" s="347"/>
    </row>
    <row r="116" spans="1:19" ht="12.75" customHeight="1">
      <c r="A116" s="295"/>
      <c r="B116" s="338" t="s">
        <v>381</v>
      </c>
      <c r="C116" s="339" t="s">
        <v>441</v>
      </c>
      <c r="D116" s="339" t="s">
        <v>447</v>
      </c>
      <c r="E116" s="339" t="s">
        <v>676</v>
      </c>
      <c r="F116" s="339" t="s">
        <v>987</v>
      </c>
      <c r="G116" s="339" t="s">
        <v>988</v>
      </c>
      <c r="H116" s="331" t="s">
        <v>352</v>
      </c>
      <c r="I116" s="341" t="s">
        <v>352</v>
      </c>
      <c r="J116" s="342" t="s">
        <v>4</v>
      </c>
      <c r="K116" s="335">
        <v>0</v>
      </c>
      <c r="L116" s="300">
        <v>0</v>
      </c>
      <c r="M116" s="300">
        <v>0</v>
      </c>
      <c r="N116" s="300">
        <v>0</v>
      </c>
      <c r="O116" s="300">
        <v>0</v>
      </c>
      <c r="P116" s="300">
        <v>0</v>
      </c>
      <c r="Q116" s="300">
        <f t="shared" si="5"/>
        <v>0</v>
      </c>
      <c r="R116" s="336" t="s">
        <v>1517</v>
      </c>
      <c r="S116" s="347"/>
    </row>
    <row r="117" spans="1:19" ht="12.75" customHeight="1">
      <c r="A117" s="295"/>
      <c r="B117" s="345" t="s">
        <v>450</v>
      </c>
      <c r="C117" s="345" t="s">
        <v>451</v>
      </c>
      <c r="D117" s="345" t="s">
        <v>452</v>
      </c>
      <c r="E117" s="345" t="s">
        <v>676</v>
      </c>
      <c r="F117" s="345" t="s">
        <v>868</v>
      </c>
      <c r="G117" s="345" t="s">
        <v>1518</v>
      </c>
      <c r="H117" s="345" t="s">
        <v>870</v>
      </c>
      <c r="I117" s="298"/>
      <c r="J117" s="346" t="s">
        <v>150</v>
      </c>
      <c r="K117" s="300">
        <v>0</v>
      </c>
      <c r="L117" s="300">
        <v>0</v>
      </c>
      <c r="M117" s="300">
        <v>0</v>
      </c>
      <c r="N117" s="300">
        <v>0</v>
      </c>
      <c r="O117" s="300">
        <v>0</v>
      </c>
      <c r="P117" s="300">
        <v>0</v>
      </c>
      <c r="Q117" s="300">
        <f t="shared" si="5"/>
        <v>0</v>
      </c>
      <c r="R117" s="303" t="s">
        <v>1519</v>
      </c>
      <c r="S117" s="298"/>
    </row>
    <row r="118" spans="1:19" ht="12.75" customHeight="1">
      <c r="A118" s="295"/>
      <c r="B118" s="296" t="s">
        <v>450</v>
      </c>
      <c r="C118" s="296" t="s">
        <v>451</v>
      </c>
      <c r="D118" s="296" t="s">
        <v>452</v>
      </c>
      <c r="E118" s="296" t="s">
        <v>676</v>
      </c>
      <c r="F118" s="296" t="s">
        <v>875</v>
      </c>
      <c r="G118" s="296" t="s">
        <v>1518</v>
      </c>
      <c r="H118" s="296" t="s">
        <v>870</v>
      </c>
      <c r="I118" s="298"/>
      <c r="J118" s="299" t="s">
        <v>150</v>
      </c>
      <c r="K118" s="300">
        <v>0</v>
      </c>
      <c r="L118" s="300">
        <v>0</v>
      </c>
      <c r="M118" s="300">
        <v>0</v>
      </c>
      <c r="N118" s="300">
        <v>0</v>
      </c>
      <c r="O118" s="300">
        <v>0</v>
      </c>
      <c r="P118" s="300">
        <v>0</v>
      </c>
      <c r="Q118" s="300">
        <f t="shared" si="5"/>
        <v>0</v>
      </c>
      <c r="R118" s="303" t="s">
        <v>1520</v>
      </c>
      <c r="S118" s="298"/>
    </row>
    <row r="119" spans="1:19" ht="12.75" customHeight="1">
      <c r="A119" s="295"/>
      <c r="B119" s="296" t="s">
        <v>450</v>
      </c>
      <c r="C119" s="296" t="s">
        <v>451</v>
      </c>
      <c r="D119" s="296" t="s">
        <v>452</v>
      </c>
      <c r="E119" s="296" t="s">
        <v>676</v>
      </c>
      <c r="F119" s="296" t="s">
        <v>882</v>
      </c>
      <c r="G119" s="296" t="s">
        <v>883</v>
      </c>
      <c r="H119" s="296" t="s">
        <v>870</v>
      </c>
      <c r="I119" s="298"/>
      <c r="J119" s="299" t="s">
        <v>150</v>
      </c>
      <c r="K119" s="348">
        <v>0.5</v>
      </c>
      <c r="L119" s="348">
        <v>0.5</v>
      </c>
      <c r="M119" s="348">
        <v>0.5</v>
      </c>
      <c r="N119" s="348">
        <v>0.5</v>
      </c>
      <c r="O119" s="348">
        <v>0.5</v>
      </c>
      <c r="P119" s="348">
        <v>0.5</v>
      </c>
      <c r="Q119" s="348">
        <v>2</v>
      </c>
      <c r="R119" s="303" t="s">
        <v>1521</v>
      </c>
      <c r="S119" s="302" t="s">
        <v>1522</v>
      </c>
    </row>
    <row r="120" spans="1:19" ht="12.75" customHeight="1">
      <c r="A120" s="295"/>
      <c r="B120" s="296" t="s">
        <v>450</v>
      </c>
      <c r="C120" s="296" t="s">
        <v>451</v>
      </c>
      <c r="D120" s="296" t="s">
        <v>467</v>
      </c>
      <c r="E120" s="296" t="s">
        <v>676</v>
      </c>
      <c r="F120" s="296" t="s">
        <v>888</v>
      </c>
      <c r="G120" s="296" t="s">
        <v>1523</v>
      </c>
      <c r="H120" s="296" t="s">
        <v>989</v>
      </c>
      <c r="I120" s="305" t="s">
        <v>890</v>
      </c>
      <c r="J120" s="299" t="s">
        <v>4</v>
      </c>
      <c r="K120" s="300">
        <v>1</v>
      </c>
      <c r="L120" s="300">
        <v>1</v>
      </c>
      <c r="M120" s="300">
        <v>0</v>
      </c>
      <c r="N120" s="300">
        <v>1</v>
      </c>
      <c r="O120" s="300">
        <v>1</v>
      </c>
      <c r="P120" s="300">
        <v>0.5</v>
      </c>
      <c r="Q120" s="300">
        <f t="shared" ref="Q120:Q125" si="6">K120*(SUM(L120:O120)*P120)</f>
        <v>1.5</v>
      </c>
      <c r="R120" s="303" t="s">
        <v>1524</v>
      </c>
      <c r="S120" s="302" t="s">
        <v>1525</v>
      </c>
    </row>
    <row r="121" spans="1:19" ht="12.75" customHeight="1">
      <c r="A121" s="295"/>
      <c r="B121" s="296" t="s">
        <v>450</v>
      </c>
      <c r="C121" s="296" t="s">
        <v>451</v>
      </c>
      <c r="D121" s="296" t="s">
        <v>467</v>
      </c>
      <c r="E121" s="296" t="s">
        <v>676</v>
      </c>
      <c r="F121" s="296" t="s">
        <v>893</v>
      </c>
      <c r="G121" s="296" t="s">
        <v>1523</v>
      </c>
      <c r="H121" s="296" t="s">
        <v>989</v>
      </c>
      <c r="I121" s="305" t="s">
        <v>890</v>
      </c>
      <c r="J121" s="299" t="s">
        <v>4</v>
      </c>
      <c r="K121" s="300">
        <v>1</v>
      </c>
      <c r="L121" s="300">
        <v>1</v>
      </c>
      <c r="M121" s="300">
        <v>1</v>
      </c>
      <c r="N121" s="300">
        <v>1</v>
      </c>
      <c r="O121" s="300">
        <v>0.5</v>
      </c>
      <c r="P121" s="300">
        <v>1</v>
      </c>
      <c r="Q121" s="300">
        <f t="shared" si="6"/>
        <v>3.5</v>
      </c>
      <c r="R121" s="303" t="s">
        <v>1526</v>
      </c>
      <c r="S121" s="302" t="s">
        <v>1527</v>
      </c>
    </row>
    <row r="122" spans="1:19" ht="12.75" customHeight="1">
      <c r="A122" s="295"/>
      <c r="B122" s="296" t="s">
        <v>450</v>
      </c>
      <c r="C122" s="296" t="s">
        <v>451</v>
      </c>
      <c r="D122" s="296" t="s">
        <v>467</v>
      </c>
      <c r="E122" s="296" t="s">
        <v>676</v>
      </c>
      <c r="F122" s="296" t="s">
        <v>895</v>
      </c>
      <c r="G122" s="296" t="s">
        <v>1523</v>
      </c>
      <c r="H122" s="296" t="s">
        <v>989</v>
      </c>
      <c r="I122" s="305" t="s">
        <v>890</v>
      </c>
      <c r="J122" s="299" t="s">
        <v>4</v>
      </c>
      <c r="K122" s="300">
        <v>1</v>
      </c>
      <c r="L122" s="300">
        <v>1</v>
      </c>
      <c r="M122" s="300">
        <v>0</v>
      </c>
      <c r="N122" s="300">
        <v>1</v>
      </c>
      <c r="O122" s="300">
        <v>1</v>
      </c>
      <c r="P122" s="300">
        <v>1</v>
      </c>
      <c r="Q122" s="300">
        <f t="shared" si="6"/>
        <v>3</v>
      </c>
      <c r="R122" s="303" t="s">
        <v>1528</v>
      </c>
      <c r="S122" s="302" t="s">
        <v>1529</v>
      </c>
    </row>
    <row r="123" spans="1:19" ht="12.75" customHeight="1">
      <c r="A123" s="295"/>
      <c r="B123" s="296" t="s">
        <v>450</v>
      </c>
      <c r="C123" s="296" t="s">
        <v>481</v>
      </c>
      <c r="D123" s="296" t="s">
        <v>482</v>
      </c>
      <c r="E123" s="296" t="s">
        <v>676</v>
      </c>
      <c r="F123" s="296" t="s">
        <v>905</v>
      </c>
      <c r="G123" s="296" t="s">
        <v>1530</v>
      </c>
      <c r="H123" s="296" t="s">
        <v>907</v>
      </c>
      <c r="I123" s="298"/>
      <c r="J123" s="299" t="s">
        <v>150</v>
      </c>
      <c r="K123" s="300">
        <v>1</v>
      </c>
      <c r="L123" s="300">
        <v>1</v>
      </c>
      <c r="M123" s="300">
        <v>1</v>
      </c>
      <c r="N123" s="300">
        <v>1</v>
      </c>
      <c r="O123" s="300">
        <v>1</v>
      </c>
      <c r="P123" s="300">
        <v>1</v>
      </c>
      <c r="Q123" s="300">
        <f t="shared" si="6"/>
        <v>4</v>
      </c>
      <c r="R123" s="303" t="s">
        <v>1531</v>
      </c>
      <c r="S123" s="316"/>
    </row>
    <row r="124" spans="1:19" ht="12.75" customHeight="1">
      <c r="A124" s="295"/>
      <c r="B124" s="296" t="s">
        <v>450</v>
      </c>
      <c r="C124" s="296" t="s">
        <v>481</v>
      </c>
      <c r="D124" s="296" t="s">
        <v>482</v>
      </c>
      <c r="E124" s="296" t="s">
        <v>676</v>
      </c>
      <c r="F124" s="296" t="s">
        <v>914</v>
      </c>
      <c r="G124" s="296" t="s">
        <v>1530</v>
      </c>
      <c r="H124" s="296" t="s">
        <v>907</v>
      </c>
      <c r="I124" s="298"/>
      <c r="J124" s="299" t="s">
        <v>150</v>
      </c>
      <c r="K124" s="300">
        <v>1</v>
      </c>
      <c r="L124" s="300">
        <v>1</v>
      </c>
      <c r="M124" s="300">
        <v>1</v>
      </c>
      <c r="N124" s="300">
        <v>1</v>
      </c>
      <c r="O124" s="300">
        <v>1</v>
      </c>
      <c r="P124" s="300">
        <v>1</v>
      </c>
      <c r="Q124" s="300">
        <f t="shared" si="6"/>
        <v>4</v>
      </c>
      <c r="R124" s="303" t="s">
        <v>1532</v>
      </c>
      <c r="S124" s="316"/>
    </row>
    <row r="125" spans="1:19" ht="12.75" customHeight="1">
      <c r="A125" s="295"/>
      <c r="B125" s="296" t="s">
        <v>450</v>
      </c>
      <c r="C125" s="296" t="s">
        <v>481</v>
      </c>
      <c r="D125" s="296" t="s">
        <v>482</v>
      </c>
      <c r="E125" s="296" t="s">
        <v>676</v>
      </c>
      <c r="F125" s="296" t="s">
        <v>917</v>
      </c>
      <c r="G125" s="296" t="s">
        <v>1533</v>
      </c>
      <c r="H125" s="296" t="s">
        <v>907</v>
      </c>
      <c r="I125" s="298"/>
      <c r="J125" s="299" t="s">
        <v>150</v>
      </c>
      <c r="K125" s="300">
        <v>0</v>
      </c>
      <c r="L125" s="300">
        <v>0</v>
      </c>
      <c r="M125" s="300">
        <v>0</v>
      </c>
      <c r="N125" s="300">
        <v>0</v>
      </c>
      <c r="O125" s="300">
        <v>0</v>
      </c>
      <c r="P125" s="300">
        <v>0</v>
      </c>
      <c r="Q125" s="300">
        <f t="shared" si="6"/>
        <v>0</v>
      </c>
      <c r="R125" s="315" t="s">
        <v>1458</v>
      </c>
      <c r="S125" s="316"/>
    </row>
    <row r="126" spans="1:19" ht="12.75" customHeight="1">
      <c r="K126" s="129"/>
      <c r="L126" s="129"/>
      <c r="M126" s="129"/>
      <c r="N126" s="129"/>
      <c r="O126" s="129"/>
      <c r="P126" s="129"/>
      <c r="Q126" s="129"/>
      <c r="R126" s="129"/>
      <c r="S126" s="129"/>
    </row>
    <row r="127" spans="1:19" ht="12.75" customHeight="1">
      <c r="K127" s="129"/>
      <c r="L127" s="129"/>
      <c r="M127" s="129"/>
      <c r="N127" s="129"/>
      <c r="O127" s="129"/>
      <c r="P127" s="129"/>
      <c r="Q127" s="129"/>
      <c r="R127" s="129"/>
      <c r="S127" s="129"/>
    </row>
    <row r="128" spans="1:19" ht="12.75" customHeight="1">
      <c r="K128" s="129"/>
      <c r="L128" s="129"/>
      <c r="M128" s="129"/>
      <c r="N128" s="129"/>
      <c r="O128" s="129"/>
      <c r="P128" s="129"/>
      <c r="Q128" s="129"/>
      <c r="R128" s="129"/>
      <c r="S128" s="129"/>
    </row>
    <row r="129" spans="11:19" ht="12.75" customHeight="1">
      <c r="K129" s="129"/>
      <c r="L129" s="129"/>
      <c r="M129" s="129"/>
      <c r="N129" s="129"/>
      <c r="O129" s="129"/>
      <c r="P129" s="129"/>
      <c r="Q129" s="129"/>
      <c r="R129" s="129"/>
      <c r="S129" s="129"/>
    </row>
    <row r="130" spans="11:19" ht="12.75" customHeight="1">
      <c r="K130" s="129"/>
      <c r="L130" s="129"/>
      <c r="M130" s="129"/>
      <c r="N130" s="129"/>
      <c r="O130" s="129"/>
      <c r="P130" s="129"/>
      <c r="Q130" s="129"/>
      <c r="R130" s="129"/>
      <c r="S130" s="129"/>
    </row>
    <row r="131" spans="11:19" ht="12.75" customHeight="1">
      <c r="K131" s="129"/>
      <c r="L131" s="129"/>
      <c r="M131" s="129"/>
      <c r="N131" s="129"/>
      <c r="O131" s="129"/>
      <c r="P131" s="129"/>
      <c r="Q131" s="129"/>
      <c r="R131" s="129"/>
      <c r="S131" s="129"/>
    </row>
    <row r="132" spans="11:19" ht="12.75" customHeight="1">
      <c r="K132" s="129"/>
      <c r="L132" s="129"/>
      <c r="M132" s="129"/>
      <c r="N132" s="129"/>
      <c r="O132" s="129"/>
      <c r="P132" s="129"/>
      <c r="Q132" s="129"/>
      <c r="R132" s="129"/>
      <c r="S132" s="129"/>
    </row>
    <row r="133" spans="11:19" ht="12.75" customHeight="1">
      <c r="K133" s="129"/>
      <c r="L133" s="129"/>
      <c r="M133" s="129"/>
      <c r="N133" s="129"/>
      <c r="O133" s="129"/>
      <c r="P133" s="129"/>
      <c r="Q133" s="129"/>
      <c r="R133" s="129"/>
      <c r="S133" s="129"/>
    </row>
    <row r="134" spans="11:19" ht="12.75" customHeight="1">
      <c r="K134" s="129"/>
      <c r="L134" s="129"/>
      <c r="M134" s="129"/>
      <c r="N134" s="129"/>
      <c r="O134" s="129"/>
      <c r="P134" s="129"/>
      <c r="Q134" s="129"/>
      <c r="R134" s="129"/>
      <c r="S134" s="129"/>
    </row>
    <row r="135" spans="11:19" ht="12.75" customHeight="1"/>
    <row r="136" spans="11:19" ht="12.75" customHeight="1"/>
    <row r="137" spans="11:19" ht="12.75" customHeight="1"/>
    <row r="138" spans="11:19" ht="12.75" customHeight="1"/>
    <row r="139" spans="11:19" ht="12.75" customHeight="1"/>
    <row r="140" spans="11:19" ht="12.75" customHeight="1"/>
    <row r="141" spans="11:19" ht="12.75" customHeight="1"/>
    <row r="142" spans="11:19" ht="12.75" customHeight="1"/>
    <row r="143" spans="11:19" ht="12.75" customHeight="1"/>
    <row r="144" spans="11:19"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sheetData>
  <autoFilter ref="A1:S125" xr:uid="{00000000-0009-0000-0000-000005000000}"/>
  <conditionalFormatting sqref="R98:R104">
    <cfRule type="colorScale" priority="1">
      <colorScale>
        <cfvo type="min"/>
        <cfvo type="max"/>
        <color rgb="FF57BB8A"/>
        <color rgb="FFFFFFFF"/>
      </colorScale>
    </cfRule>
  </conditionalFormatting>
  <hyperlinks>
    <hyperlink ref="R2" r:id="rId1" xr:uid="{00000000-0004-0000-0500-000000000000}"/>
    <hyperlink ref="S2" r:id="rId2" xr:uid="{00000000-0004-0000-0500-000001000000}"/>
    <hyperlink ref="S3" r:id="rId3" xr:uid="{00000000-0004-0000-0500-000002000000}"/>
    <hyperlink ref="S4" r:id="rId4" xr:uid="{00000000-0004-0000-0500-000003000000}"/>
    <hyperlink ref="S5" r:id="rId5" xr:uid="{00000000-0004-0000-0500-000004000000}"/>
    <hyperlink ref="S6" r:id="rId6" xr:uid="{00000000-0004-0000-0500-000005000000}"/>
    <hyperlink ref="S7" r:id="rId7" xr:uid="{00000000-0004-0000-0500-000006000000}"/>
    <hyperlink ref="S9" r:id="rId8" xr:uid="{00000000-0004-0000-0500-000007000000}"/>
    <hyperlink ref="S10" r:id="rId9" xr:uid="{00000000-0004-0000-0500-000008000000}"/>
    <hyperlink ref="S27" r:id="rId10" xr:uid="{00000000-0004-0000-0500-000009000000}"/>
    <hyperlink ref="S28" r:id="rId11" xr:uid="{00000000-0004-0000-0500-00000A000000}"/>
    <hyperlink ref="S29" r:id="rId12" xr:uid="{00000000-0004-0000-0500-00000B000000}"/>
    <hyperlink ref="S30" r:id="rId13" xr:uid="{00000000-0004-0000-0500-00000C000000}"/>
    <hyperlink ref="S31" r:id="rId14" xr:uid="{00000000-0004-0000-0500-00000D000000}"/>
    <hyperlink ref="S32" r:id="rId15" xr:uid="{00000000-0004-0000-0500-00000E000000}"/>
    <hyperlink ref="S34" r:id="rId16" xr:uid="{00000000-0004-0000-0500-00000F000000}"/>
    <hyperlink ref="S35" r:id="rId17" xr:uid="{00000000-0004-0000-0500-000010000000}"/>
    <hyperlink ref="S38" r:id="rId18" xr:uid="{00000000-0004-0000-0500-000011000000}"/>
    <hyperlink ref="S40" r:id="rId19" xr:uid="{00000000-0004-0000-0500-000012000000}"/>
    <hyperlink ref="S52" r:id="rId20" xr:uid="{00000000-0004-0000-0500-000013000000}"/>
    <hyperlink ref="S53" r:id="rId21" xr:uid="{00000000-0004-0000-0500-000014000000}"/>
    <hyperlink ref="S55" r:id="rId22" xr:uid="{00000000-0004-0000-0500-000015000000}"/>
    <hyperlink ref="S56" r:id="rId23" xr:uid="{00000000-0004-0000-0500-000016000000}"/>
    <hyperlink ref="S57" r:id="rId24" xr:uid="{00000000-0004-0000-0500-000017000000}"/>
    <hyperlink ref="S63" r:id="rId25" xr:uid="{00000000-0004-0000-0500-000018000000}"/>
    <hyperlink ref="S64" r:id="rId26" xr:uid="{00000000-0004-0000-0500-000019000000}"/>
    <hyperlink ref="S67" r:id="rId27" xr:uid="{00000000-0004-0000-0500-00001A000000}"/>
    <hyperlink ref="S68" r:id="rId28" xr:uid="{00000000-0004-0000-0500-00001B000000}"/>
    <hyperlink ref="S69" r:id="rId29" xr:uid="{00000000-0004-0000-0500-00001C000000}"/>
    <hyperlink ref="S70" r:id="rId30" xr:uid="{00000000-0004-0000-0500-00001D000000}"/>
    <hyperlink ref="S74" r:id="rId31" xr:uid="{00000000-0004-0000-0500-00001E000000}"/>
    <hyperlink ref="S75" r:id="rId32" xr:uid="{00000000-0004-0000-0500-00001F000000}"/>
    <hyperlink ref="S76" r:id="rId33" xr:uid="{00000000-0004-0000-0500-000020000000}"/>
    <hyperlink ref="S78" r:id="rId34" xr:uid="{00000000-0004-0000-0500-000021000000}"/>
    <hyperlink ref="S79" r:id="rId35" xr:uid="{00000000-0004-0000-0500-000022000000}"/>
    <hyperlink ref="S80" r:id="rId36" xr:uid="{00000000-0004-0000-0500-000023000000}"/>
    <hyperlink ref="S81" r:id="rId37" xr:uid="{00000000-0004-0000-0500-000024000000}"/>
    <hyperlink ref="S95" r:id="rId38" xr:uid="{00000000-0004-0000-0500-000025000000}"/>
    <hyperlink ref="S96" r:id="rId39" xr:uid="{00000000-0004-0000-0500-000026000000}"/>
    <hyperlink ref="S108" r:id="rId40" xr:uid="{00000000-0004-0000-0500-000027000000}"/>
    <hyperlink ref="S110" r:id="rId41" xr:uid="{00000000-0004-0000-0500-000028000000}"/>
    <hyperlink ref="S111" r:id="rId42" xr:uid="{00000000-0004-0000-0500-000029000000}"/>
    <hyperlink ref="S113" r:id="rId43" xr:uid="{00000000-0004-0000-0500-00002A000000}"/>
    <hyperlink ref="S119" r:id="rId44" xr:uid="{00000000-0004-0000-0500-00002B000000}"/>
    <hyperlink ref="S120" r:id="rId45" xr:uid="{00000000-0004-0000-0500-00002C000000}"/>
    <hyperlink ref="S121" r:id="rId46" xr:uid="{00000000-0004-0000-0500-00002D000000}"/>
    <hyperlink ref="S122" r:id="rId47" xr:uid="{00000000-0004-0000-0500-00002E000000}"/>
  </hyperlinks>
  <pageMargins left="0.7" right="0.7" top="0.75" bottom="0.75" header="0" footer="0"/>
  <pageSetup orientation="landscape"/>
  <legacyDrawing r:id="rId48"/>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'Indicators 2023'!$L$2:$L$6</xm:f>
          </x14:formula1>
          <xm:sqref>I2:I125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topLeftCell="D1" workbookViewId="0">
      <selection sqref="A1:H1"/>
    </sheetView>
  </sheetViews>
  <sheetFormatPr defaultColWidth="12.59765625" defaultRowHeight="15" customHeight="1"/>
  <cols>
    <col min="1" max="1" width="12" hidden="1" customWidth="1"/>
    <col min="2" max="2" width="11.46484375" hidden="1" customWidth="1"/>
    <col min="3" max="3" width="15.1328125" hidden="1" customWidth="1"/>
    <col min="4" max="4" width="9.265625" customWidth="1"/>
    <col min="5" max="5" width="24.265625" customWidth="1"/>
    <col min="6" max="6" width="31.59765625" customWidth="1"/>
    <col min="7" max="7" width="9.86328125" customWidth="1"/>
    <col min="8" max="8" width="11.1328125" customWidth="1"/>
    <col min="9" max="9" width="8.59765625" customWidth="1"/>
    <col min="10" max="10" width="7.59765625" customWidth="1"/>
    <col min="11" max="11" width="7.59765625" hidden="1" customWidth="1"/>
    <col min="12" max="12" width="14.1328125" hidden="1" customWidth="1"/>
    <col min="13" max="13" width="7.59765625" hidden="1" customWidth="1"/>
    <col min="14" max="14" width="7.59765625" customWidth="1"/>
    <col min="15" max="15" width="25.3984375" customWidth="1"/>
    <col min="16" max="16" width="28.59765625" customWidth="1"/>
    <col min="17" max="17" width="11.73046875" customWidth="1"/>
    <col min="18" max="18" width="22.46484375" hidden="1" customWidth="1"/>
    <col min="19" max="19" width="7.59765625" hidden="1" customWidth="1"/>
    <col min="20" max="26" width="7.59765625" customWidth="1"/>
  </cols>
  <sheetData>
    <row r="1" spans="1:19" ht="38.25" customHeight="1">
      <c r="A1" s="836" t="s">
        <v>0</v>
      </c>
      <c r="B1" s="837"/>
      <c r="C1" s="837"/>
      <c r="D1" s="837"/>
      <c r="E1" s="837"/>
      <c r="F1" s="837"/>
      <c r="G1" s="837"/>
      <c r="H1" s="837"/>
      <c r="K1" s="838" t="s">
        <v>1</v>
      </c>
      <c r="L1" s="839"/>
      <c r="M1" s="839"/>
      <c r="N1" s="839"/>
      <c r="O1" s="839"/>
      <c r="P1" s="839"/>
      <c r="Q1" s="839"/>
      <c r="R1" s="839"/>
      <c r="S1" s="839"/>
    </row>
    <row r="2" spans="1:19" ht="12.75" customHeight="1">
      <c r="A2" s="2" t="s">
        <v>2</v>
      </c>
      <c r="B2" s="2" t="s">
        <v>3</v>
      </c>
      <c r="C2" s="2"/>
      <c r="D2" s="1"/>
      <c r="E2" s="1"/>
      <c r="F2" s="1"/>
      <c r="G2" s="1"/>
      <c r="H2" s="3" t="s">
        <v>4</v>
      </c>
      <c r="K2" s="4" t="s">
        <v>5</v>
      </c>
      <c r="L2" s="4" t="s">
        <v>6</v>
      </c>
      <c r="M2" s="4"/>
      <c r="N2" s="4" t="s">
        <v>7</v>
      </c>
      <c r="O2" s="5" t="s">
        <v>8</v>
      </c>
      <c r="P2" s="5" t="s">
        <v>9</v>
      </c>
      <c r="Q2" s="4" t="s">
        <v>10</v>
      </c>
      <c r="R2" s="4" t="s">
        <v>11</v>
      </c>
      <c r="S2" s="6" t="s">
        <v>4</v>
      </c>
    </row>
    <row r="3" spans="1:19" ht="12.75" customHeight="1">
      <c r="A3" s="2" t="s">
        <v>2</v>
      </c>
      <c r="B3" s="2" t="s">
        <v>3</v>
      </c>
      <c r="C3" s="2"/>
      <c r="D3" s="7" t="s">
        <v>12</v>
      </c>
      <c r="E3" s="7" t="s">
        <v>13</v>
      </c>
      <c r="F3" s="7" t="s">
        <v>14</v>
      </c>
      <c r="G3" s="7" t="s">
        <v>15</v>
      </c>
      <c r="H3" s="3" t="s">
        <v>4</v>
      </c>
      <c r="K3" s="4" t="s">
        <v>5</v>
      </c>
      <c r="L3" s="4" t="s">
        <v>6</v>
      </c>
      <c r="M3" s="4"/>
      <c r="N3" s="4" t="s">
        <v>16</v>
      </c>
      <c r="O3" s="5" t="s">
        <v>17</v>
      </c>
      <c r="P3" s="5" t="s">
        <v>9</v>
      </c>
      <c r="Q3" s="4" t="s">
        <v>10</v>
      </c>
      <c r="R3" s="4" t="s">
        <v>11</v>
      </c>
      <c r="S3" s="6" t="s">
        <v>4</v>
      </c>
    </row>
    <row r="4" spans="1:19" ht="12.75" customHeight="1">
      <c r="A4" s="2" t="s">
        <v>2</v>
      </c>
      <c r="B4" s="2" t="s">
        <v>18</v>
      </c>
      <c r="C4" s="2"/>
      <c r="D4" s="7" t="s">
        <v>19</v>
      </c>
      <c r="E4" s="7" t="s">
        <v>20</v>
      </c>
      <c r="F4" s="7" t="s">
        <v>14</v>
      </c>
      <c r="G4" s="7" t="s">
        <v>15</v>
      </c>
      <c r="H4" s="3" t="s">
        <v>4</v>
      </c>
      <c r="K4" s="4" t="s">
        <v>5</v>
      </c>
      <c r="L4" s="4" t="s">
        <v>6</v>
      </c>
      <c r="M4" s="4"/>
      <c r="N4" s="4" t="s">
        <v>21</v>
      </c>
      <c r="O4" s="5" t="s">
        <v>22</v>
      </c>
      <c r="P4" s="5" t="s">
        <v>9</v>
      </c>
      <c r="Q4" s="4" t="s">
        <v>10</v>
      </c>
      <c r="R4" s="4" t="s">
        <v>23</v>
      </c>
      <c r="S4" s="6" t="s">
        <v>4</v>
      </c>
    </row>
    <row r="5" spans="1:19" ht="12.75" customHeight="1">
      <c r="A5" s="8" t="s">
        <v>2</v>
      </c>
      <c r="B5" s="8" t="s">
        <v>18</v>
      </c>
      <c r="C5" s="8"/>
      <c r="D5" s="2"/>
      <c r="E5" s="2"/>
      <c r="F5" s="2"/>
      <c r="G5" s="2"/>
      <c r="H5" s="3" t="s">
        <v>4</v>
      </c>
      <c r="K5" s="4" t="s">
        <v>5</v>
      </c>
      <c r="L5" s="4" t="s">
        <v>6</v>
      </c>
      <c r="M5" s="4"/>
      <c r="N5" s="4" t="s">
        <v>24</v>
      </c>
      <c r="O5" s="5" t="s">
        <v>22</v>
      </c>
      <c r="P5" s="5" t="s">
        <v>9</v>
      </c>
      <c r="Q5" s="4" t="s">
        <v>10</v>
      </c>
      <c r="R5" s="4" t="s">
        <v>23</v>
      </c>
      <c r="S5" s="6" t="s">
        <v>4</v>
      </c>
    </row>
    <row r="6" spans="1:19" ht="12.75" customHeight="1">
      <c r="A6" s="2" t="s">
        <v>25</v>
      </c>
      <c r="B6" s="9" t="s">
        <v>26</v>
      </c>
      <c r="C6" s="2"/>
      <c r="D6" s="2"/>
      <c r="E6" s="2"/>
      <c r="F6" s="2"/>
      <c r="G6" s="2"/>
      <c r="H6" s="3" t="s">
        <v>27</v>
      </c>
      <c r="K6" s="4" t="s">
        <v>5</v>
      </c>
      <c r="L6" s="4" t="s">
        <v>6</v>
      </c>
      <c r="M6" s="4"/>
      <c r="N6" s="4" t="s">
        <v>28</v>
      </c>
      <c r="O6" s="5" t="s">
        <v>29</v>
      </c>
      <c r="P6" s="5" t="s">
        <v>9</v>
      </c>
      <c r="Q6" s="4" t="s">
        <v>10</v>
      </c>
      <c r="R6" s="4" t="s">
        <v>23</v>
      </c>
      <c r="S6" s="6" t="s">
        <v>4</v>
      </c>
    </row>
    <row r="7" spans="1:19" ht="12.75" customHeight="1">
      <c r="A7" s="2" t="s">
        <v>25</v>
      </c>
      <c r="B7" s="9" t="s">
        <v>26</v>
      </c>
      <c r="C7" s="2"/>
      <c r="D7" s="2"/>
      <c r="E7" s="2"/>
      <c r="F7" s="2"/>
      <c r="G7" s="2"/>
      <c r="H7" s="3" t="s">
        <v>27</v>
      </c>
      <c r="K7" s="4" t="s">
        <v>5</v>
      </c>
      <c r="L7" s="4" t="s">
        <v>30</v>
      </c>
      <c r="M7" s="4"/>
      <c r="N7" s="4" t="s">
        <v>7</v>
      </c>
      <c r="O7" s="5" t="s">
        <v>8</v>
      </c>
      <c r="P7" s="5" t="s">
        <v>31</v>
      </c>
      <c r="Q7" s="4" t="s">
        <v>10</v>
      </c>
      <c r="R7" s="4" t="s">
        <v>32</v>
      </c>
      <c r="S7" s="6" t="s">
        <v>4</v>
      </c>
    </row>
    <row r="8" spans="1:19" ht="105" customHeight="1">
      <c r="A8" s="2" t="s">
        <v>25</v>
      </c>
      <c r="B8" s="9" t="s">
        <v>26</v>
      </c>
      <c r="C8" s="2"/>
      <c r="D8" s="7" t="s">
        <v>12</v>
      </c>
      <c r="E8" s="7" t="s">
        <v>33</v>
      </c>
      <c r="F8" s="7" t="s">
        <v>34</v>
      </c>
      <c r="G8" s="7" t="s">
        <v>15</v>
      </c>
      <c r="H8" s="3" t="s">
        <v>27</v>
      </c>
      <c r="K8" s="4" t="s">
        <v>5</v>
      </c>
      <c r="L8" s="4" t="s">
        <v>30</v>
      </c>
      <c r="M8" s="4"/>
      <c r="N8" s="4" t="s">
        <v>16</v>
      </c>
      <c r="O8" s="5" t="s">
        <v>35</v>
      </c>
      <c r="P8" s="5" t="s">
        <v>31</v>
      </c>
      <c r="Q8" s="4" t="s">
        <v>10</v>
      </c>
      <c r="R8" s="4" t="s">
        <v>32</v>
      </c>
      <c r="S8" s="6" t="s">
        <v>4</v>
      </c>
    </row>
    <row r="9" spans="1:19" ht="105" customHeight="1">
      <c r="A9" s="2" t="s">
        <v>25</v>
      </c>
      <c r="B9" s="9" t="s">
        <v>26</v>
      </c>
      <c r="C9" s="2"/>
      <c r="D9" s="7" t="s">
        <v>19</v>
      </c>
      <c r="E9" s="7" t="s">
        <v>36</v>
      </c>
      <c r="F9" s="7" t="s">
        <v>34</v>
      </c>
      <c r="G9" s="7" t="s">
        <v>15</v>
      </c>
      <c r="H9" s="3" t="s">
        <v>27</v>
      </c>
      <c r="K9" s="4" t="s">
        <v>5</v>
      </c>
      <c r="L9" s="4" t="s">
        <v>30</v>
      </c>
      <c r="M9" s="4"/>
      <c r="N9" s="4" t="s">
        <v>21</v>
      </c>
      <c r="O9" s="5" t="s">
        <v>37</v>
      </c>
      <c r="P9" s="5" t="s">
        <v>31</v>
      </c>
      <c r="Q9" s="4" t="s">
        <v>10</v>
      </c>
      <c r="R9" s="4" t="s">
        <v>32</v>
      </c>
      <c r="S9" s="6" t="s">
        <v>4</v>
      </c>
    </row>
    <row r="10" spans="1:19" ht="105" customHeight="1">
      <c r="A10" s="2" t="s">
        <v>25</v>
      </c>
      <c r="B10" s="9" t="s">
        <v>26</v>
      </c>
      <c r="C10" s="2"/>
      <c r="D10" s="2"/>
      <c r="E10" s="2"/>
      <c r="F10" s="2"/>
      <c r="G10" s="2"/>
      <c r="H10" s="3" t="s">
        <v>27</v>
      </c>
      <c r="K10" s="4" t="s">
        <v>5</v>
      </c>
      <c r="L10" s="4" t="s">
        <v>30</v>
      </c>
      <c r="M10" s="4"/>
      <c r="N10" s="4" t="s">
        <v>28</v>
      </c>
      <c r="O10" s="5" t="s">
        <v>38</v>
      </c>
      <c r="P10" s="5" t="s">
        <v>31</v>
      </c>
      <c r="Q10" s="4" t="s">
        <v>10</v>
      </c>
      <c r="R10" s="4" t="s">
        <v>39</v>
      </c>
      <c r="S10" s="6" t="s">
        <v>4</v>
      </c>
    </row>
    <row r="11" spans="1:19" ht="12.75" customHeight="1">
      <c r="A11" s="7" t="s">
        <v>25</v>
      </c>
      <c r="B11" s="10" t="s">
        <v>26</v>
      </c>
      <c r="C11" s="7"/>
      <c r="D11" s="7" t="s">
        <v>12</v>
      </c>
      <c r="E11" s="10" t="s">
        <v>40</v>
      </c>
      <c r="F11" s="10" t="s">
        <v>41</v>
      </c>
      <c r="G11" s="10" t="s">
        <v>42</v>
      </c>
      <c r="H11" s="3" t="s">
        <v>27</v>
      </c>
      <c r="K11" s="4" t="s">
        <v>43</v>
      </c>
      <c r="L11" s="4" t="s">
        <v>44</v>
      </c>
      <c r="M11" s="4"/>
      <c r="N11" s="4" t="s">
        <v>16</v>
      </c>
      <c r="O11" s="4" t="s">
        <v>45</v>
      </c>
      <c r="P11" s="4" t="s">
        <v>46</v>
      </c>
      <c r="Q11" s="4" t="s">
        <v>47</v>
      </c>
      <c r="R11" s="4" t="s">
        <v>48</v>
      </c>
      <c r="S11" s="6" t="s">
        <v>4</v>
      </c>
    </row>
    <row r="12" spans="1:19" ht="105" customHeight="1">
      <c r="A12" s="2" t="s">
        <v>25</v>
      </c>
      <c r="B12" s="9" t="s">
        <v>26</v>
      </c>
      <c r="C12" s="2"/>
      <c r="D12" s="7" t="s">
        <v>12</v>
      </c>
      <c r="E12" s="7" t="s">
        <v>49</v>
      </c>
      <c r="F12" s="7" t="s">
        <v>50</v>
      </c>
      <c r="G12" s="10" t="s">
        <v>42</v>
      </c>
      <c r="H12" s="3" t="s">
        <v>27</v>
      </c>
      <c r="K12" s="4" t="s">
        <v>43</v>
      </c>
      <c r="L12" s="4" t="s">
        <v>44</v>
      </c>
      <c r="M12" s="4"/>
      <c r="N12" s="4" t="s">
        <v>16</v>
      </c>
      <c r="O12" s="5" t="s">
        <v>51</v>
      </c>
      <c r="P12" s="4" t="s">
        <v>52</v>
      </c>
      <c r="Q12" s="4" t="s">
        <v>53</v>
      </c>
      <c r="R12" s="4"/>
      <c r="S12" s="6" t="s">
        <v>4</v>
      </c>
    </row>
    <row r="13" spans="1:19" ht="105" customHeight="1">
      <c r="A13" s="2" t="s">
        <v>25</v>
      </c>
      <c r="B13" s="9" t="s">
        <v>26</v>
      </c>
      <c r="C13" s="2"/>
      <c r="D13" s="7" t="s">
        <v>12</v>
      </c>
      <c r="E13" s="10" t="s">
        <v>54</v>
      </c>
      <c r="F13" s="7" t="s">
        <v>55</v>
      </c>
      <c r="G13" s="7" t="s">
        <v>56</v>
      </c>
      <c r="H13" s="3" t="s">
        <v>27</v>
      </c>
      <c r="K13" s="4" t="s">
        <v>43</v>
      </c>
      <c r="L13" s="4" t="s">
        <v>44</v>
      </c>
      <c r="M13" s="4"/>
      <c r="N13" s="4" t="s">
        <v>16</v>
      </c>
      <c r="O13" s="5" t="s">
        <v>57</v>
      </c>
      <c r="P13" s="4" t="s">
        <v>58</v>
      </c>
      <c r="Q13" s="4" t="s">
        <v>53</v>
      </c>
      <c r="R13" s="4"/>
      <c r="S13" s="6" t="s">
        <v>4</v>
      </c>
    </row>
    <row r="14" spans="1:19" ht="12.75" customHeight="1">
      <c r="A14" s="2" t="s">
        <v>25</v>
      </c>
      <c r="B14" s="9" t="s">
        <v>26</v>
      </c>
      <c r="C14" s="2"/>
      <c r="D14" s="7" t="s">
        <v>12</v>
      </c>
      <c r="E14" s="7" t="s">
        <v>59</v>
      </c>
      <c r="F14" s="7" t="s">
        <v>60</v>
      </c>
      <c r="G14" s="7" t="s">
        <v>56</v>
      </c>
      <c r="H14" s="3" t="s">
        <v>27</v>
      </c>
      <c r="K14" s="4" t="s">
        <v>43</v>
      </c>
      <c r="L14" s="4" t="s">
        <v>44</v>
      </c>
      <c r="M14" s="4"/>
      <c r="N14" s="4" t="s">
        <v>16</v>
      </c>
      <c r="O14" s="5" t="s">
        <v>61</v>
      </c>
      <c r="P14" s="4" t="s">
        <v>62</v>
      </c>
      <c r="Q14" s="4" t="s">
        <v>53</v>
      </c>
      <c r="R14" s="4"/>
      <c r="S14" s="6" t="s">
        <v>4</v>
      </c>
    </row>
    <row r="15" spans="1:19" ht="105" customHeight="1">
      <c r="A15" s="2" t="s">
        <v>25</v>
      </c>
      <c r="B15" s="9" t="s">
        <v>26</v>
      </c>
      <c r="C15" s="2"/>
      <c r="D15" s="7" t="s">
        <v>12</v>
      </c>
      <c r="E15" s="10" t="s">
        <v>63</v>
      </c>
      <c r="F15" s="7" t="s">
        <v>64</v>
      </c>
      <c r="G15" s="7" t="s">
        <v>56</v>
      </c>
      <c r="H15" s="3" t="s">
        <v>27</v>
      </c>
      <c r="K15" s="4" t="s">
        <v>43</v>
      </c>
      <c r="L15" s="4" t="s">
        <v>44</v>
      </c>
      <c r="M15" s="4"/>
      <c r="N15" s="4" t="s">
        <v>16</v>
      </c>
      <c r="O15" s="5" t="s">
        <v>65</v>
      </c>
      <c r="P15" s="4" t="s">
        <v>66</v>
      </c>
      <c r="Q15" s="4" t="s">
        <v>53</v>
      </c>
      <c r="R15" s="4"/>
      <c r="S15" s="6" t="s">
        <v>4</v>
      </c>
    </row>
    <row r="16" spans="1:19" ht="105" customHeight="1">
      <c r="A16" s="2" t="s">
        <v>25</v>
      </c>
      <c r="B16" s="9" t="s">
        <v>26</v>
      </c>
      <c r="C16" s="2"/>
      <c r="D16" s="2"/>
      <c r="E16" s="9"/>
      <c r="F16" s="2"/>
      <c r="G16" s="2"/>
      <c r="H16" s="3" t="s">
        <v>27</v>
      </c>
      <c r="K16" s="4" t="s">
        <v>43</v>
      </c>
      <c r="L16" s="4" t="s">
        <v>44</v>
      </c>
      <c r="M16" s="4"/>
      <c r="N16" s="4" t="s">
        <v>16</v>
      </c>
      <c r="O16" s="5" t="s">
        <v>67</v>
      </c>
      <c r="P16" s="4" t="s">
        <v>68</v>
      </c>
      <c r="Q16" s="4" t="s">
        <v>53</v>
      </c>
      <c r="R16" s="4"/>
      <c r="S16" s="6" t="s">
        <v>4</v>
      </c>
    </row>
    <row r="17" spans="1:19" ht="12.75" customHeight="1">
      <c r="A17" s="2" t="s">
        <v>25</v>
      </c>
      <c r="B17" s="9" t="s">
        <v>26</v>
      </c>
      <c r="C17" s="2"/>
      <c r="D17" s="2"/>
      <c r="E17" s="9"/>
      <c r="F17" s="2"/>
      <c r="G17" s="2"/>
      <c r="H17" s="3" t="s">
        <v>27</v>
      </c>
      <c r="K17" s="4" t="s">
        <v>43</v>
      </c>
      <c r="L17" s="4" t="s">
        <v>44</v>
      </c>
      <c r="M17" s="4"/>
      <c r="N17" s="4" t="s">
        <v>16</v>
      </c>
      <c r="O17" s="5" t="s">
        <v>69</v>
      </c>
      <c r="P17" s="4" t="s">
        <v>70</v>
      </c>
      <c r="Q17" s="4" t="s">
        <v>71</v>
      </c>
      <c r="R17" s="4"/>
      <c r="S17" s="6" t="s">
        <v>4</v>
      </c>
    </row>
    <row r="18" spans="1:19" ht="12.75" customHeight="1">
      <c r="A18" s="2" t="s">
        <v>25</v>
      </c>
      <c r="B18" s="9" t="s">
        <v>26</v>
      </c>
      <c r="C18" s="2"/>
      <c r="D18" s="2"/>
      <c r="E18" s="9"/>
      <c r="F18" s="2"/>
      <c r="G18" s="2"/>
      <c r="H18" s="3" t="s">
        <v>27</v>
      </c>
      <c r="K18" s="4" t="s">
        <v>43</v>
      </c>
      <c r="L18" s="4" t="s">
        <v>44</v>
      </c>
      <c r="M18" s="4"/>
      <c r="N18" s="4" t="s">
        <v>16</v>
      </c>
      <c r="O18" s="5" t="s">
        <v>72</v>
      </c>
      <c r="P18" s="4" t="s">
        <v>73</v>
      </c>
      <c r="Q18" s="4" t="s">
        <v>71</v>
      </c>
      <c r="R18" s="4"/>
      <c r="S18" s="6" t="s">
        <v>4</v>
      </c>
    </row>
    <row r="19" spans="1:19" ht="105" customHeight="1">
      <c r="A19" s="2" t="s">
        <v>25</v>
      </c>
      <c r="B19" s="9" t="s">
        <v>26</v>
      </c>
      <c r="C19" s="2"/>
      <c r="D19" s="2"/>
      <c r="E19" s="9"/>
      <c r="F19" s="2"/>
      <c r="G19" s="2"/>
      <c r="H19" s="3" t="s">
        <v>4</v>
      </c>
      <c r="K19" s="4" t="s">
        <v>43</v>
      </c>
      <c r="L19" s="4" t="s">
        <v>44</v>
      </c>
      <c r="M19" s="4"/>
      <c r="N19" s="4" t="s">
        <v>16</v>
      </c>
      <c r="O19" s="5" t="s">
        <v>74</v>
      </c>
      <c r="P19" s="4" t="s">
        <v>75</v>
      </c>
      <c r="Q19" s="4" t="s">
        <v>76</v>
      </c>
      <c r="R19" s="4"/>
      <c r="S19" s="6" t="s">
        <v>4</v>
      </c>
    </row>
    <row r="20" spans="1:19" ht="105" customHeight="1">
      <c r="A20" s="2" t="s">
        <v>25</v>
      </c>
      <c r="B20" s="9" t="s">
        <v>26</v>
      </c>
      <c r="C20" s="2"/>
      <c r="D20" s="7" t="s">
        <v>12</v>
      </c>
      <c r="E20" s="7" t="s">
        <v>77</v>
      </c>
      <c r="F20" s="7" t="s">
        <v>78</v>
      </c>
      <c r="G20" s="7" t="s">
        <v>56</v>
      </c>
      <c r="H20" s="3" t="s">
        <v>4</v>
      </c>
      <c r="K20" s="4" t="s">
        <v>43</v>
      </c>
      <c r="L20" s="4" t="s">
        <v>44</v>
      </c>
      <c r="M20" s="4"/>
      <c r="N20" s="4" t="s">
        <v>16</v>
      </c>
      <c r="O20" s="5" t="s">
        <v>79</v>
      </c>
      <c r="P20" s="4" t="s">
        <v>80</v>
      </c>
      <c r="Q20" s="4" t="s">
        <v>71</v>
      </c>
      <c r="R20" s="4"/>
      <c r="S20" s="6" t="s">
        <v>4</v>
      </c>
    </row>
    <row r="21" spans="1:19" ht="12.75" customHeight="1">
      <c r="A21" s="2" t="s">
        <v>25</v>
      </c>
      <c r="B21" s="9" t="s">
        <v>26</v>
      </c>
      <c r="C21" s="2"/>
      <c r="D21" s="7" t="s">
        <v>12</v>
      </c>
      <c r="E21" s="7" t="s">
        <v>81</v>
      </c>
      <c r="F21" s="7" t="s">
        <v>82</v>
      </c>
      <c r="G21" s="7" t="s">
        <v>56</v>
      </c>
      <c r="H21" s="3" t="s">
        <v>4</v>
      </c>
      <c r="K21" s="4" t="s">
        <v>43</v>
      </c>
      <c r="L21" s="4" t="s">
        <v>44</v>
      </c>
      <c r="M21" s="4"/>
      <c r="N21" s="4" t="s">
        <v>16</v>
      </c>
      <c r="O21" s="5" t="s">
        <v>83</v>
      </c>
      <c r="P21" s="4" t="s">
        <v>84</v>
      </c>
      <c r="Q21" s="4" t="s">
        <v>71</v>
      </c>
      <c r="R21" s="4"/>
      <c r="S21" s="6" t="s">
        <v>4</v>
      </c>
    </row>
    <row r="22" spans="1:19" ht="105" customHeight="1">
      <c r="A22" s="2" t="s">
        <v>25</v>
      </c>
      <c r="B22" s="9" t="s">
        <v>26</v>
      </c>
      <c r="C22" s="2"/>
      <c r="D22" s="7" t="s">
        <v>12</v>
      </c>
      <c r="E22" s="7" t="s">
        <v>85</v>
      </c>
      <c r="F22" s="7" t="s">
        <v>86</v>
      </c>
      <c r="G22" s="7" t="s">
        <v>56</v>
      </c>
      <c r="H22" s="3" t="s">
        <v>4</v>
      </c>
      <c r="K22" s="4" t="s">
        <v>43</v>
      </c>
      <c r="L22" s="4" t="s">
        <v>44</v>
      </c>
      <c r="M22" s="4"/>
      <c r="N22" s="4" t="s">
        <v>16</v>
      </c>
      <c r="O22" s="5" t="s">
        <v>87</v>
      </c>
      <c r="P22" s="4" t="s">
        <v>88</v>
      </c>
      <c r="Q22" s="4" t="s">
        <v>71</v>
      </c>
      <c r="R22" s="4" t="s">
        <v>89</v>
      </c>
      <c r="S22" s="6" t="s">
        <v>4</v>
      </c>
    </row>
    <row r="23" spans="1:19" ht="105" customHeight="1">
      <c r="A23" s="2" t="s">
        <v>25</v>
      </c>
      <c r="B23" s="9" t="s">
        <v>26</v>
      </c>
      <c r="C23" s="2"/>
      <c r="D23" s="7" t="s">
        <v>12</v>
      </c>
      <c r="E23" s="7" t="s">
        <v>90</v>
      </c>
      <c r="F23" s="7" t="s">
        <v>91</v>
      </c>
      <c r="G23" s="7" t="s">
        <v>56</v>
      </c>
      <c r="H23" s="3" t="s">
        <v>27</v>
      </c>
      <c r="K23" s="4" t="s">
        <v>43</v>
      </c>
      <c r="L23" s="4" t="s">
        <v>44</v>
      </c>
      <c r="M23" s="4"/>
      <c r="N23" s="4" t="s">
        <v>16</v>
      </c>
      <c r="O23" s="5" t="s">
        <v>92</v>
      </c>
      <c r="P23" s="4" t="s">
        <v>93</v>
      </c>
      <c r="Q23" s="4" t="s">
        <v>71</v>
      </c>
      <c r="R23" s="4"/>
      <c r="S23" s="6" t="s">
        <v>4</v>
      </c>
    </row>
    <row r="24" spans="1:19" ht="105" customHeight="1">
      <c r="A24" s="2" t="s">
        <v>25</v>
      </c>
      <c r="B24" s="9" t="s">
        <v>26</v>
      </c>
      <c r="C24" s="2"/>
      <c r="D24" s="7" t="s">
        <v>12</v>
      </c>
      <c r="E24" s="7" t="s">
        <v>94</v>
      </c>
      <c r="F24" s="7" t="s">
        <v>95</v>
      </c>
      <c r="G24" s="7" t="s">
        <v>56</v>
      </c>
      <c r="H24" s="3" t="s">
        <v>27</v>
      </c>
      <c r="K24" s="4" t="s">
        <v>43</v>
      </c>
      <c r="L24" s="4" t="s">
        <v>44</v>
      </c>
      <c r="M24" s="4"/>
      <c r="N24" s="4" t="s">
        <v>16</v>
      </c>
      <c r="O24" s="5" t="s">
        <v>96</v>
      </c>
      <c r="P24" s="4" t="s">
        <v>97</v>
      </c>
      <c r="Q24" s="4" t="s">
        <v>76</v>
      </c>
      <c r="R24" s="4"/>
      <c r="S24" s="6" t="s">
        <v>4</v>
      </c>
    </row>
    <row r="25" spans="1:19" ht="105" customHeight="1">
      <c r="A25" s="2" t="s">
        <v>25</v>
      </c>
      <c r="B25" s="9" t="s">
        <v>26</v>
      </c>
      <c r="C25" s="2"/>
      <c r="D25" s="7" t="s">
        <v>12</v>
      </c>
      <c r="E25" s="7" t="s">
        <v>98</v>
      </c>
      <c r="F25" s="7" t="s">
        <v>99</v>
      </c>
      <c r="G25" s="7" t="s">
        <v>56</v>
      </c>
      <c r="H25" s="3" t="s">
        <v>4</v>
      </c>
      <c r="K25" s="4" t="s">
        <v>43</v>
      </c>
      <c r="L25" s="4" t="s">
        <v>44</v>
      </c>
      <c r="M25" s="4"/>
      <c r="N25" s="4" t="s">
        <v>16</v>
      </c>
      <c r="O25" s="4" t="s">
        <v>100</v>
      </c>
      <c r="P25" s="4" t="s">
        <v>101</v>
      </c>
      <c r="Q25" s="4" t="s">
        <v>71</v>
      </c>
      <c r="R25" s="4"/>
      <c r="S25" s="6" t="s">
        <v>4</v>
      </c>
    </row>
    <row r="26" spans="1:19" ht="105" customHeight="1">
      <c r="A26" s="2" t="s">
        <v>25</v>
      </c>
      <c r="B26" s="9" t="s">
        <v>26</v>
      </c>
      <c r="C26" s="2"/>
      <c r="D26" s="7" t="s">
        <v>12</v>
      </c>
      <c r="E26" s="7" t="s">
        <v>102</v>
      </c>
      <c r="F26" s="7" t="s">
        <v>103</v>
      </c>
      <c r="G26" s="7" t="s">
        <v>56</v>
      </c>
      <c r="H26" s="3" t="s">
        <v>4</v>
      </c>
      <c r="K26" s="4" t="s">
        <v>43</v>
      </c>
      <c r="L26" s="4" t="s">
        <v>44</v>
      </c>
      <c r="M26" s="4"/>
      <c r="N26" s="4" t="s">
        <v>16</v>
      </c>
      <c r="O26" s="5" t="s">
        <v>104</v>
      </c>
      <c r="P26" s="4" t="s">
        <v>105</v>
      </c>
      <c r="Q26" s="4" t="s">
        <v>71</v>
      </c>
      <c r="R26" s="4"/>
      <c r="S26" s="6" t="s">
        <v>4</v>
      </c>
    </row>
    <row r="27" spans="1:19" ht="105" customHeight="1">
      <c r="A27" s="2" t="s">
        <v>25</v>
      </c>
      <c r="B27" s="9" t="s">
        <v>26</v>
      </c>
      <c r="C27" s="2"/>
      <c r="D27" s="7" t="s">
        <v>12</v>
      </c>
      <c r="E27" s="7" t="s">
        <v>106</v>
      </c>
      <c r="F27" s="10" t="s">
        <v>107</v>
      </c>
      <c r="G27" s="7" t="s">
        <v>56</v>
      </c>
      <c r="H27" s="3" t="s">
        <v>27</v>
      </c>
      <c r="K27" s="4" t="s">
        <v>43</v>
      </c>
      <c r="L27" s="4" t="s">
        <v>44</v>
      </c>
      <c r="M27" s="4"/>
      <c r="N27" s="4" t="s">
        <v>16</v>
      </c>
      <c r="O27" s="5" t="s">
        <v>108</v>
      </c>
      <c r="P27" s="4" t="s">
        <v>109</v>
      </c>
      <c r="Q27" s="4" t="s">
        <v>71</v>
      </c>
      <c r="R27" s="4"/>
      <c r="S27" s="6" t="s">
        <v>4</v>
      </c>
    </row>
    <row r="28" spans="1:19" ht="105" customHeight="1">
      <c r="A28" s="2" t="s">
        <v>25</v>
      </c>
      <c r="B28" s="9" t="s">
        <v>26</v>
      </c>
      <c r="C28" s="2"/>
      <c r="D28" s="2"/>
      <c r="E28" s="2"/>
      <c r="F28" s="9"/>
      <c r="G28" s="2"/>
      <c r="H28" s="3" t="s">
        <v>27</v>
      </c>
      <c r="K28" s="4" t="s">
        <v>43</v>
      </c>
      <c r="L28" s="4" t="s">
        <v>44</v>
      </c>
      <c r="M28" s="4"/>
      <c r="N28" s="4" t="s">
        <v>16</v>
      </c>
      <c r="O28" s="5" t="s">
        <v>110</v>
      </c>
      <c r="P28" s="4" t="s">
        <v>111</v>
      </c>
      <c r="Q28" s="4" t="s">
        <v>71</v>
      </c>
      <c r="R28" s="4"/>
      <c r="S28" s="6" t="s">
        <v>4</v>
      </c>
    </row>
    <row r="29" spans="1:19" ht="105" customHeight="1">
      <c r="A29" s="2" t="s">
        <v>25</v>
      </c>
      <c r="B29" s="9" t="s">
        <v>26</v>
      </c>
      <c r="C29" s="2"/>
      <c r="D29" s="7" t="s">
        <v>12</v>
      </c>
      <c r="E29" s="7" t="s">
        <v>112</v>
      </c>
      <c r="F29" s="7" t="s">
        <v>113</v>
      </c>
      <c r="G29" s="7" t="s">
        <v>56</v>
      </c>
      <c r="H29" s="3" t="s">
        <v>27</v>
      </c>
      <c r="K29" s="4" t="s">
        <v>43</v>
      </c>
      <c r="L29" s="4" t="s">
        <v>44</v>
      </c>
      <c r="M29" s="4"/>
      <c r="N29" s="4" t="s">
        <v>16</v>
      </c>
      <c r="O29" s="5" t="s">
        <v>114</v>
      </c>
      <c r="P29" s="4" t="s">
        <v>115</v>
      </c>
      <c r="Q29" s="4" t="s">
        <v>71</v>
      </c>
      <c r="R29" s="4"/>
      <c r="S29" s="6" t="s">
        <v>4</v>
      </c>
    </row>
    <row r="30" spans="1:19" ht="105" customHeight="1">
      <c r="A30" s="2" t="s">
        <v>25</v>
      </c>
      <c r="B30" s="9" t="s">
        <v>26</v>
      </c>
      <c r="C30" s="2"/>
      <c r="D30" s="7" t="s">
        <v>12</v>
      </c>
      <c r="E30" s="7" t="s">
        <v>116</v>
      </c>
      <c r="F30" s="7" t="s">
        <v>117</v>
      </c>
      <c r="G30" s="7" t="s">
        <v>56</v>
      </c>
      <c r="H30" s="3" t="s">
        <v>27</v>
      </c>
      <c r="K30" s="4" t="s">
        <v>43</v>
      </c>
      <c r="L30" s="4" t="s">
        <v>44</v>
      </c>
      <c r="M30" s="4"/>
      <c r="N30" s="4" t="s">
        <v>16</v>
      </c>
      <c r="O30" s="5" t="s">
        <v>118</v>
      </c>
      <c r="P30" s="4" t="s">
        <v>119</v>
      </c>
      <c r="Q30" s="4" t="s">
        <v>71</v>
      </c>
      <c r="R30" s="4"/>
      <c r="S30" s="6" t="s">
        <v>4</v>
      </c>
    </row>
    <row r="31" spans="1:19" ht="105" customHeight="1">
      <c r="A31" s="2" t="s">
        <v>25</v>
      </c>
      <c r="B31" s="9" t="s">
        <v>26</v>
      </c>
      <c r="C31" s="2"/>
      <c r="D31" s="2"/>
      <c r="E31" s="2"/>
      <c r="F31" s="2"/>
      <c r="G31" s="2"/>
      <c r="H31" s="3" t="s">
        <v>27</v>
      </c>
      <c r="K31" s="4" t="s">
        <v>43</v>
      </c>
      <c r="L31" s="4" t="s">
        <v>44</v>
      </c>
      <c r="M31" s="4"/>
      <c r="N31" s="4" t="s">
        <v>16</v>
      </c>
      <c r="O31" s="4"/>
      <c r="P31" s="4" t="s">
        <v>120</v>
      </c>
      <c r="Q31" s="4" t="s">
        <v>71</v>
      </c>
      <c r="R31" s="4"/>
      <c r="S31" s="6" t="s">
        <v>4</v>
      </c>
    </row>
    <row r="32" spans="1:19" ht="105" customHeight="1">
      <c r="A32" s="2" t="s">
        <v>25</v>
      </c>
      <c r="B32" s="9" t="s">
        <v>26</v>
      </c>
      <c r="C32" s="2"/>
      <c r="D32" s="2"/>
      <c r="E32" s="2"/>
      <c r="F32" s="2"/>
      <c r="G32" s="2"/>
      <c r="H32" s="3" t="s">
        <v>27</v>
      </c>
      <c r="K32" s="4" t="s">
        <v>43</v>
      </c>
      <c r="L32" s="4" t="s">
        <v>44</v>
      </c>
      <c r="M32" s="4"/>
      <c r="N32" s="4" t="s">
        <v>28</v>
      </c>
      <c r="O32" s="5" t="s">
        <v>121</v>
      </c>
      <c r="P32" s="4" t="s">
        <v>122</v>
      </c>
      <c r="Q32" s="4" t="s">
        <v>123</v>
      </c>
      <c r="R32" s="4" t="s">
        <v>124</v>
      </c>
      <c r="S32" s="6" t="s">
        <v>4</v>
      </c>
    </row>
    <row r="33" spans="1:19" ht="105" customHeight="1">
      <c r="A33" s="2" t="s">
        <v>25</v>
      </c>
      <c r="B33" s="9" t="s">
        <v>26</v>
      </c>
      <c r="C33" s="2"/>
      <c r="D33" s="2"/>
      <c r="E33" s="2"/>
      <c r="F33" s="2"/>
      <c r="G33" s="2"/>
      <c r="H33" s="3" t="s">
        <v>27</v>
      </c>
      <c r="K33" s="4" t="s">
        <v>43</v>
      </c>
      <c r="L33" s="4" t="s">
        <v>44</v>
      </c>
      <c r="M33" s="4"/>
      <c r="N33" s="4" t="s">
        <v>28</v>
      </c>
      <c r="O33" s="5" t="s">
        <v>125</v>
      </c>
      <c r="P33" s="4" t="s">
        <v>126</v>
      </c>
      <c r="Q33" s="4" t="s">
        <v>123</v>
      </c>
      <c r="R33" s="5" t="s">
        <v>127</v>
      </c>
      <c r="S33" s="6" t="s">
        <v>4</v>
      </c>
    </row>
    <row r="34" spans="1:19" ht="105" customHeight="1">
      <c r="A34" s="2" t="s">
        <v>25</v>
      </c>
      <c r="B34" s="9" t="s">
        <v>26</v>
      </c>
      <c r="C34" s="11"/>
      <c r="D34" s="2"/>
      <c r="E34" s="2"/>
      <c r="F34" s="2"/>
      <c r="G34" s="2"/>
      <c r="H34" s="3" t="s">
        <v>27</v>
      </c>
      <c r="K34" s="4" t="s">
        <v>43</v>
      </c>
      <c r="L34" s="4" t="s">
        <v>44</v>
      </c>
      <c r="M34" s="4"/>
      <c r="N34" s="4" t="s">
        <v>28</v>
      </c>
      <c r="O34" s="5" t="s">
        <v>128</v>
      </c>
      <c r="P34" s="4" t="s">
        <v>129</v>
      </c>
      <c r="Q34" s="4" t="s">
        <v>123</v>
      </c>
      <c r="R34" s="5" t="s">
        <v>127</v>
      </c>
      <c r="S34" s="6" t="s">
        <v>4</v>
      </c>
    </row>
    <row r="35" spans="1:19" ht="105" customHeight="1">
      <c r="A35" s="2" t="s">
        <v>25</v>
      </c>
      <c r="B35" s="9" t="s">
        <v>26</v>
      </c>
      <c r="C35" s="2"/>
      <c r="D35" s="7" t="s">
        <v>19</v>
      </c>
      <c r="E35" s="7" t="s">
        <v>130</v>
      </c>
      <c r="F35" s="7" t="s">
        <v>131</v>
      </c>
      <c r="G35" s="10" t="s">
        <v>42</v>
      </c>
      <c r="H35" s="3" t="s">
        <v>27</v>
      </c>
      <c r="K35" s="4" t="s">
        <v>43</v>
      </c>
      <c r="L35" s="4" t="s">
        <v>44</v>
      </c>
      <c r="M35" s="4"/>
      <c r="N35" s="4" t="s">
        <v>21</v>
      </c>
      <c r="O35" s="4" t="s">
        <v>132</v>
      </c>
      <c r="P35" s="4" t="s">
        <v>133</v>
      </c>
      <c r="Q35" s="4" t="s">
        <v>47</v>
      </c>
      <c r="R35" s="4" t="s">
        <v>134</v>
      </c>
      <c r="S35" s="6" t="s">
        <v>4</v>
      </c>
    </row>
    <row r="36" spans="1:19" ht="105" customHeight="1">
      <c r="A36" s="2" t="s">
        <v>25</v>
      </c>
      <c r="B36" s="9" t="s">
        <v>26</v>
      </c>
      <c r="C36" s="2"/>
      <c r="D36" s="7" t="s">
        <v>19</v>
      </c>
      <c r="E36" s="10" t="s">
        <v>135</v>
      </c>
      <c r="F36" s="7" t="s">
        <v>136</v>
      </c>
      <c r="G36" s="10" t="s">
        <v>42</v>
      </c>
      <c r="H36" s="3" t="s">
        <v>27</v>
      </c>
      <c r="K36" s="4" t="s">
        <v>43</v>
      </c>
      <c r="L36" s="4" t="s">
        <v>44</v>
      </c>
      <c r="M36" s="4"/>
      <c r="N36" s="4"/>
      <c r="O36" s="4"/>
      <c r="P36" s="4"/>
      <c r="Q36" s="4"/>
      <c r="R36" s="4" t="s">
        <v>137</v>
      </c>
      <c r="S36" s="6" t="s">
        <v>4</v>
      </c>
    </row>
    <row r="37" spans="1:19" ht="105" customHeight="1">
      <c r="A37" s="2" t="s">
        <v>25</v>
      </c>
      <c r="B37" s="9" t="s">
        <v>26</v>
      </c>
      <c r="C37" s="2"/>
      <c r="D37" s="7" t="s">
        <v>19</v>
      </c>
      <c r="E37" s="7" t="s">
        <v>138</v>
      </c>
      <c r="F37" s="7" t="s">
        <v>139</v>
      </c>
      <c r="G37" s="10" t="s">
        <v>56</v>
      </c>
      <c r="H37" s="3" t="s">
        <v>27</v>
      </c>
      <c r="K37" s="4" t="s">
        <v>43</v>
      </c>
      <c r="L37" s="4" t="s">
        <v>44</v>
      </c>
      <c r="M37" s="4"/>
      <c r="N37" s="4" t="s">
        <v>21</v>
      </c>
      <c r="O37" s="5" t="s">
        <v>140</v>
      </c>
      <c r="P37" s="4" t="s">
        <v>141</v>
      </c>
      <c r="Q37" s="4" t="s">
        <v>142</v>
      </c>
      <c r="R37" s="4"/>
      <c r="S37" s="6" t="s">
        <v>4</v>
      </c>
    </row>
    <row r="38" spans="1:19" ht="12.75" customHeight="1">
      <c r="A38" s="2" t="s">
        <v>25</v>
      </c>
      <c r="B38" s="2" t="s">
        <v>143</v>
      </c>
      <c r="C38" s="2"/>
      <c r="D38" s="7" t="s">
        <v>19</v>
      </c>
      <c r="E38" s="7" t="s">
        <v>144</v>
      </c>
      <c r="F38" s="7" t="s">
        <v>145</v>
      </c>
      <c r="G38" s="7" t="s">
        <v>56</v>
      </c>
      <c r="H38" s="12" t="s">
        <v>27</v>
      </c>
      <c r="K38" s="4" t="s">
        <v>43</v>
      </c>
      <c r="L38" s="4" t="s">
        <v>44</v>
      </c>
      <c r="M38" s="4"/>
      <c r="N38" s="4" t="s">
        <v>21</v>
      </c>
      <c r="O38" s="5" t="s">
        <v>146</v>
      </c>
      <c r="P38" s="4" t="s">
        <v>147</v>
      </c>
      <c r="Q38" s="4" t="s">
        <v>142</v>
      </c>
      <c r="R38" s="4"/>
      <c r="S38" s="6" t="s">
        <v>4</v>
      </c>
    </row>
    <row r="39" spans="1:19" ht="12.75" customHeight="1">
      <c r="A39" s="2" t="s">
        <v>25</v>
      </c>
      <c r="B39" s="2" t="s">
        <v>143</v>
      </c>
      <c r="C39" s="2"/>
      <c r="D39" s="7" t="s">
        <v>19</v>
      </c>
      <c r="E39" s="10" t="s">
        <v>148</v>
      </c>
      <c r="F39" s="10" t="s">
        <v>149</v>
      </c>
      <c r="G39" s="7" t="s">
        <v>56</v>
      </c>
      <c r="H39" s="12" t="s">
        <v>150</v>
      </c>
      <c r="K39" s="4" t="s">
        <v>43</v>
      </c>
      <c r="L39" s="4" t="s">
        <v>44</v>
      </c>
      <c r="M39" s="4"/>
      <c r="N39" s="4" t="s">
        <v>21</v>
      </c>
      <c r="O39" s="5" t="s">
        <v>151</v>
      </c>
      <c r="P39" s="4" t="s">
        <v>152</v>
      </c>
      <c r="Q39" s="4" t="s">
        <v>153</v>
      </c>
      <c r="R39" s="4"/>
      <c r="S39" s="6" t="s">
        <v>4</v>
      </c>
    </row>
    <row r="40" spans="1:19" ht="12.75" customHeight="1">
      <c r="A40" s="2" t="s">
        <v>25</v>
      </c>
      <c r="B40" s="2" t="s">
        <v>143</v>
      </c>
      <c r="C40" s="2"/>
      <c r="D40" s="2"/>
      <c r="E40" s="9"/>
      <c r="F40" s="9"/>
      <c r="G40" s="2"/>
      <c r="H40" s="12" t="s">
        <v>4</v>
      </c>
      <c r="K40" s="4" t="s">
        <v>43</v>
      </c>
      <c r="L40" s="4" t="s">
        <v>44</v>
      </c>
      <c r="M40" s="4"/>
      <c r="N40" s="4" t="s">
        <v>21</v>
      </c>
      <c r="O40" s="5" t="s">
        <v>154</v>
      </c>
      <c r="P40" s="4" t="s">
        <v>155</v>
      </c>
      <c r="Q40" s="4" t="s">
        <v>142</v>
      </c>
      <c r="R40" s="4" t="s">
        <v>156</v>
      </c>
      <c r="S40" s="6" t="s">
        <v>4</v>
      </c>
    </row>
    <row r="41" spans="1:19" ht="12.75" customHeight="1">
      <c r="A41" s="2" t="s">
        <v>25</v>
      </c>
      <c r="B41" s="2" t="s">
        <v>143</v>
      </c>
      <c r="C41" s="2"/>
      <c r="D41" s="2"/>
      <c r="E41" s="9"/>
      <c r="F41" s="9"/>
      <c r="G41" s="2"/>
      <c r="H41" s="12" t="s">
        <v>150</v>
      </c>
      <c r="K41" s="4" t="s">
        <v>43</v>
      </c>
      <c r="L41" s="4" t="s">
        <v>44</v>
      </c>
      <c r="M41" s="4"/>
      <c r="N41" s="4" t="s">
        <v>21</v>
      </c>
      <c r="O41" s="4" t="s">
        <v>157</v>
      </c>
      <c r="P41" s="4" t="s">
        <v>158</v>
      </c>
      <c r="Q41" s="4" t="s">
        <v>47</v>
      </c>
      <c r="R41" s="4"/>
      <c r="S41" s="6" t="s">
        <v>4</v>
      </c>
    </row>
    <row r="42" spans="1:19" ht="105" customHeight="1">
      <c r="A42" s="2" t="s">
        <v>25</v>
      </c>
      <c r="B42" s="2" t="s">
        <v>159</v>
      </c>
      <c r="C42" s="2"/>
      <c r="D42" s="2"/>
      <c r="E42" s="9"/>
      <c r="F42" s="9"/>
      <c r="G42" s="2"/>
      <c r="H42" s="13" t="s">
        <v>27</v>
      </c>
      <c r="K42" s="4" t="s">
        <v>43</v>
      </c>
      <c r="L42" s="4" t="s">
        <v>44</v>
      </c>
      <c r="M42" s="4"/>
      <c r="N42" s="4" t="s">
        <v>21</v>
      </c>
      <c r="O42" s="5" t="s">
        <v>160</v>
      </c>
      <c r="P42" s="4" t="s">
        <v>155</v>
      </c>
      <c r="Q42" s="4" t="s">
        <v>47</v>
      </c>
      <c r="R42" s="4"/>
      <c r="S42" s="6" t="s">
        <v>4</v>
      </c>
    </row>
    <row r="43" spans="1:19" ht="105" customHeight="1">
      <c r="A43" s="2" t="s">
        <v>25</v>
      </c>
      <c r="B43" s="2" t="s">
        <v>159</v>
      </c>
      <c r="C43" s="2"/>
      <c r="D43" s="2"/>
      <c r="E43" s="9"/>
      <c r="F43" s="9"/>
      <c r="G43" s="2"/>
      <c r="H43" s="12" t="s">
        <v>150</v>
      </c>
      <c r="K43" s="4" t="s">
        <v>43</v>
      </c>
      <c r="L43" s="4" t="s">
        <v>44</v>
      </c>
      <c r="M43" s="4"/>
      <c r="N43" s="4" t="s">
        <v>21</v>
      </c>
      <c r="O43" s="5" t="s">
        <v>161</v>
      </c>
      <c r="P43" s="4" t="s">
        <v>162</v>
      </c>
      <c r="Q43" s="4" t="s">
        <v>142</v>
      </c>
      <c r="R43" s="4" t="s">
        <v>163</v>
      </c>
      <c r="S43" s="6" t="s">
        <v>4</v>
      </c>
    </row>
    <row r="44" spans="1:19" ht="105" customHeight="1">
      <c r="A44" s="2" t="s">
        <v>25</v>
      </c>
      <c r="B44" s="2" t="s">
        <v>159</v>
      </c>
      <c r="C44" s="2"/>
      <c r="D44" s="2"/>
      <c r="E44" s="9"/>
      <c r="F44" s="9"/>
      <c r="G44" s="2"/>
      <c r="H44" s="13" t="s">
        <v>27</v>
      </c>
      <c r="K44" s="4" t="s">
        <v>43</v>
      </c>
      <c r="L44" s="4" t="s">
        <v>44</v>
      </c>
      <c r="M44" s="4"/>
      <c r="N44" s="4" t="s">
        <v>21</v>
      </c>
      <c r="O44" s="5" t="s">
        <v>164</v>
      </c>
      <c r="P44" s="4" t="s">
        <v>165</v>
      </c>
      <c r="Q44" s="4" t="s">
        <v>142</v>
      </c>
      <c r="R44" s="4" t="s">
        <v>166</v>
      </c>
      <c r="S44" s="6" t="s">
        <v>4</v>
      </c>
    </row>
    <row r="45" spans="1:19" ht="105" customHeight="1">
      <c r="A45" s="2" t="s">
        <v>25</v>
      </c>
      <c r="B45" s="2" t="s">
        <v>159</v>
      </c>
      <c r="C45" s="2"/>
      <c r="D45" s="2"/>
      <c r="E45" s="9"/>
      <c r="F45" s="9"/>
      <c r="G45" s="2"/>
      <c r="H45" s="13" t="s">
        <v>150</v>
      </c>
      <c r="K45" s="4" t="s">
        <v>43</v>
      </c>
      <c r="L45" s="4" t="s">
        <v>44</v>
      </c>
      <c r="M45" s="4"/>
      <c r="N45" s="4" t="s">
        <v>21</v>
      </c>
      <c r="O45" s="5" t="s">
        <v>167</v>
      </c>
      <c r="P45" s="4" t="s">
        <v>168</v>
      </c>
      <c r="Q45" s="4" t="s">
        <v>142</v>
      </c>
      <c r="R45" s="4" t="s">
        <v>169</v>
      </c>
      <c r="S45" s="6" t="s">
        <v>4</v>
      </c>
    </row>
    <row r="46" spans="1:19" ht="12.75" customHeight="1">
      <c r="A46" s="2" t="s">
        <v>25</v>
      </c>
      <c r="B46" s="2" t="s">
        <v>170</v>
      </c>
      <c r="C46" s="2"/>
      <c r="D46" s="7" t="s">
        <v>19</v>
      </c>
      <c r="E46" s="10" t="s">
        <v>171</v>
      </c>
      <c r="F46" s="10" t="s">
        <v>172</v>
      </c>
      <c r="G46" s="7" t="s">
        <v>56</v>
      </c>
      <c r="H46" s="13" t="s">
        <v>27</v>
      </c>
      <c r="K46" s="4" t="s">
        <v>43</v>
      </c>
      <c r="L46" s="4" t="s">
        <v>44</v>
      </c>
      <c r="M46" s="4"/>
      <c r="N46" s="4" t="s">
        <v>21</v>
      </c>
      <c r="O46" s="4" t="s">
        <v>173</v>
      </c>
      <c r="P46" s="4" t="s">
        <v>174</v>
      </c>
      <c r="Q46" s="4" t="s">
        <v>142</v>
      </c>
      <c r="R46" s="4" t="s">
        <v>175</v>
      </c>
      <c r="S46" s="6" t="s">
        <v>4</v>
      </c>
    </row>
    <row r="47" spans="1:19" ht="12.75" customHeight="1">
      <c r="A47" s="2" t="s">
        <v>25</v>
      </c>
      <c r="B47" s="2" t="s">
        <v>170</v>
      </c>
      <c r="C47" s="2"/>
      <c r="D47" s="2"/>
      <c r="E47" s="9"/>
      <c r="F47" s="9"/>
      <c r="G47" s="2"/>
      <c r="H47" s="13" t="s">
        <v>27</v>
      </c>
      <c r="K47" s="4" t="s">
        <v>43</v>
      </c>
      <c r="L47" s="4" t="s">
        <v>44</v>
      </c>
      <c r="M47" s="4"/>
      <c r="N47" s="4" t="s">
        <v>21</v>
      </c>
      <c r="O47" s="4" t="s">
        <v>176</v>
      </c>
      <c r="P47" s="4" t="s">
        <v>174</v>
      </c>
      <c r="Q47" s="4" t="s">
        <v>142</v>
      </c>
      <c r="R47" s="4" t="s">
        <v>177</v>
      </c>
      <c r="S47" s="6" t="s">
        <v>4</v>
      </c>
    </row>
    <row r="48" spans="1:19" ht="12.75" customHeight="1">
      <c r="A48" s="2" t="s">
        <v>25</v>
      </c>
      <c r="B48" s="2" t="s">
        <v>170</v>
      </c>
      <c r="C48" s="2"/>
      <c r="D48" s="7" t="s">
        <v>19</v>
      </c>
      <c r="E48" s="7" t="s">
        <v>178</v>
      </c>
      <c r="F48" s="7" t="s">
        <v>179</v>
      </c>
      <c r="G48" s="7" t="s">
        <v>56</v>
      </c>
      <c r="H48" s="13" t="s">
        <v>27</v>
      </c>
      <c r="K48" s="4" t="s">
        <v>43</v>
      </c>
      <c r="L48" s="4" t="s">
        <v>44</v>
      </c>
      <c r="M48" s="4"/>
      <c r="N48" s="4" t="s">
        <v>21</v>
      </c>
      <c r="O48" s="5" t="s">
        <v>180</v>
      </c>
      <c r="P48" s="4" t="s">
        <v>181</v>
      </c>
      <c r="Q48" s="4" t="s">
        <v>142</v>
      </c>
      <c r="R48" s="4" t="s">
        <v>177</v>
      </c>
      <c r="S48" s="6" t="s">
        <v>4</v>
      </c>
    </row>
    <row r="49" spans="1:19" ht="12.75" customHeight="1">
      <c r="A49" s="2" t="s">
        <v>25</v>
      </c>
      <c r="B49" s="2" t="s">
        <v>170</v>
      </c>
      <c r="C49" s="2"/>
      <c r="D49" s="7" t="s">
        <v>19</v>
      </c>
      <c r="E49" s="7" t="s">
        <v>182</v>
      </c>
      <c r="F49" s="10" t="s">
        <v>183</v>
      </c>
      <c r="G49" s="7" t="s">
        <v>56</v>
      </c>
      <c r="H49" s="13" t="s">
        <v>27</v>
      </c>
      <c r="K49" s="4" t="s">
        <v>43</v>
      </c>
      <c r="L49" s="4" t="s">
        <v>44</v>
      </c>
      <c r="M49" s="4"/>
      <c r="N49" s="4" t="s">
        <v>21</v>
      </c>
      <c r="O49" s="5" t="s">
        <v>184</v>
      </c>
      <c r="P49" s="4" t="s">
        <v>185</v>
      </c>
      <c r="Q49" s="4" t="s">
        <v>142</v>
      </c>
      <c r="R49" s="4" t="s">
        <v>177</v>
      </c>
      <c r="S49" s="6" t="s">
        <v>4</v>
      </c>
    </row>
    <row r="50" spans="1:19" ht="12.75" customHeight="1">
      <c r="A50" s="2" t="s">
        <v>25</v>
      </c>
      <c r="B50" s="2" t="s">
        <v>170</v>
      </c>
      <c r="C50" s="2"/>
      <c r="D50" s="7" t="s">
        <v>19</v>
      </c>
      <c r="E50" s="7" t="s">
        <v>186</v>
      </c>
      <c r="F50" s="7" t="s">
        <v>187</v>
      </c>
      <c r="G50" s="7" t="s">
        <v>56</v>
      </c>
      <c r="H50" s="13" t="s">
        <v>27</v>
      </c>
      <c r="K50" s="4" t="s">
        <v>43</v>
      </c>
      <c r="L50" s="4" t="s">
        <v>44</v>
      </c>
      <c r="M50" s="4"/>
      <c r="N50" s="4" t="s">
        <v>21</v>
      </c>
      <c r="O50" s="4" t="s">
        <v>188</v>
      </c>
      <c r="P50" s="4" t="s">
        <v>189</v>
      </c>
      <c r="Q50" s="4" t="s">
        <v>142</v>
      </c>
      <c r="R50" s="4" t="s">
        <v>177</v>
      </c>
      <c r="S50" s="6" t="s">
        <v>4</v>
      </c>
    </row>
    <row r="51" spans="1:19" ht="12.75" customHeight="1">
      <c r="A51" s="2" t="s">
        <v>25</v>
      </c>
      <c r="B51" s="2" t="s">
        <v>170</v>
      </c>
      <c r="C51" s="2"/>
      <c r="D51" s="7" t="s">
        <v>19</v>
      </c>
      <c r="E51" s="7" t="s">
        <v>190</v>
      </c>
      <c r="F51" s="7" t="s">
        <v>191</v>
      </c>
      <c r="G51" s="7" t="s">
        <v>56</v>
      </c>
      <c r="H51" s="13" t="s">
        <v>27</v>
      </c>
      <c r="K51" s="4" t="s">
        <v>43</v>
      </c>
      <c r="L51" s="4" t="s">
        <v>44</v>
      </c>
      <c r="M51" s="4"/>
      <c r="N51" s="4" t="s">
        <v>21</v>
      </c>
      <c r="O51" s="5" t="s">
        <v>192</v>
      </c>
      <c r="P51" s="4" t="s">
        <v>193</v>
      </c>
      <c r="Q51" s="4" t="s">
        <v>142</v>
      </c>
      <c r="R51" s="4" t="s">
        <v>177</v>
      </c>
      <c r="S51" s="6" t="s">
        <v>4</v>
      </c>
    </row>
    <row r="52" spans="1:19" ht="12.75" customHeight="1">
      <c r="A52" s="2" t="s">
        <v>194</v>
      </c>
      <c r="B52" s="2" t="s">
        <v>195</v>
      </c>
      <c r="C52" s="2" t="s">
        <v>196</v>
      </c>
      <c r="D52" s="7" t="s">
        <v>19</v>
      </c>
      <c r="E52" s="7" t="s">
        <v>197</v>
      </c>
      <c r="F52" s="7" t="s">
        <v>198</v>
      </c>
      <c r="G52" s="7" t="s">
        <v>56</v>
      </c>
      <c r="H52" s="13" t="s">
        <v>27</v>
      </c>
      <c r="K52" s="4" t="s">
        <v>43</v>
      </c>
      <c r="L52" s="4" t="s">
        <v>44</v>
      </c>
      <c r="M52" s="4"/>
      <c r="N52" s="4" t="s">
        <v>21</v>
      </c>
      <c r="O52" s="5" t="s">
        <v>199</v>
      </c>
      <c r="P52" s="4" t="s">
        <v>200</v>
      </c>
      <c r="Q52" s="4" t="s">
        <v>142</v>
      </c>
      <c r="R52" s="4" t="s">
        <v>177</v>
      </c>
      <c r="S52" s="6" t="s">
        <v>4</v>
      </c>
    </row>
    <row r="53" spans="1:19" ht="12.75" customHeight="1">
      <c r="A53" s="2" t="s">
        <v>194</v>
      </c>
      <c r="B53" s="2" t="s">
        <v>195</v>
      </c>
      <c r="C53" s="2" t="s">
        <v>196</v>
      </c>
      <c r="D53" s="7" t="s">
        <v>19</v>
      </c>
      <c r="E53" s="7" t="s">
        <v>201</v>
      </c>
      <c r="F53" s="7" t="s">
        <v>202</v>
      </c>
      <c r="G53" s="7" t="s">
        <v>56</v>
      </c>
      <c r="H53" s="13" t="s">
        <v>27</v>
      </c>
      <c r="K53" s="4" t="s">
        <v>43</v>
      </c>
      <c r="L53" s="4" t="s">
        <v>44</v>
      </c>
      <c r="M53" s="4"/>
      <c r="N53" s="4" t="s">
        <v>21</v>
      </c>
      <c r="O53" s="5" t="s">
        <v>203</v>
      </c>
      <c r="P53" s="4" t="s">
        <v>204</v>
      </c>
      <c r="Q53" s="4" t="s">
        <v>142</v>
      </c>
      <c r="R53" s="4" t="s">
        <v>177</v>
      </c>
      <c r="S53" s="6" t="s">
        <v>4</v>
      </c>
    </row>
    <row r="54" spans="1:19" ht="12.75" customHeight="1">
      <c r="A54" s="14" t="s">
        <v>194</v>
      </c>
      <c r="B54" s="14" t="s">
        <v>195</v>
      </c>
      <c r="C54" s="14" t="s">
        <v>196</v>
      </c>
      <c r="D54" s="7" t="s">
        <v>19</v>
      </c>
      <c r="E54" s="10" t="s">
        <v>205</v>
      </c>
      <c r="F54" s="10" t="s">
        <v>206</v>
      </c>
      <c r="G54" s="7" t="s">
        <v>56</v>
      </c>
      <c r="H54" s="15" t="s">
        <v>4</v>
      </c>
      <c r="K54" s="4" t="s">
        <v>43</v>
      </c>
      <c r="L54" s="4" t="s">
        <v>44</v>
      </c>
      <c r="M54" s="4"/>
      <c r="N54" s="4" t="s">
        <v>21</v>
      </c>
      <c r="O54" s="4" t="s">
        <v>207</v>
      </c>
      <c r="P54" s="4" t="s">
        <v>208</v>
      </c>
      <c r="Q54" s="4" t="s">
        <v>142</v>
      </c>
      <c r="R54" s="4" t="s">
        <v>177</v>
      </c>
      <c r="S54" s="6" t="s">
        <v>4</v>
      </c>
    </row>
    <row r="55" spans="1:19" ht="12.75" customHeight="1">
      <c r="A55" s="2" t="s">
        <v>194</v>
      </c>
      <c r="B55" s="2" t="s">
        <v>195</v>
      </c>
      <c r="C55" s="2" t="s">
        <v>209</v>
      </c>
      <c r="D55" s="7" t="s">
        <v>19</v>
      </c>
      <c r="E55" s="10" t="s">
        <v>210</v>
      </c>
      <c r="F55" s="10" t="s">
        <v>211</v>
      </c>
      <c r="G55" s="7" t="s">
        <v>56</v>
      </c>
      <c r="H55" s="13" t="s">
        <v>4</v>
      </c>
      <c r="K55" s="4" t="s">
        <v>43</v>
      </c>
      <c r="L55" s="4" t="s">
        <v>44</v>
      </c>
      <c r="M55" s="4"/>
      <c r="N55" s="4" t="s">
        <v>21</v>
      </c>
      <c r="O55" s="4" t="s">
        <v>212</v>
      </c>
      <c r="P55" s="4" t="s">
        <v>213</v>
      </c>
      <c r="Q55" s="4" t="s">
        <v>142</v>
      </c>
      <c r="R55" s="4" t="s">
        <v>177</v>
      </c>
      <c r="S55" s="6" t="s">
        <v>4</v>
      </c>
    </row>
    <row r="56" spans="1:19" ht="12.75" customHeight="1">
      <c r="A56" s="2" t="s">
        <v>194</v>
      </c>
      <c r="B56" s="2" t="s">
        <v>195</v>
      </c>
      <c r="C56" s="2" t="s">
        <v>209</v>
      </c>
      <c r="D56" s="7" t="s">
        <v>19</v>
      </c>
      <c r="E56" s="7" t="s">
        <v>214</v>
      </c>
      <c r="F56" s="7" t="s">
        <v>215</v>
      </c>
      <c r="G56" s="7" t="s">
        <v>56</v>
      </c>
      <c r="H56" s="13" t="s">
        <v>4</v>
      </c>
      <c r="K56" s="4" t="s">
        <v>43</v>
      </c>
      <c r="L56" s="4" t="s">
        <v>44</v>
      </c>
      <c r="M56" s="4"/>
      <c r="N56" s="4" t="s">
        <v>21</v>
      </c>
      <c r="O56" s="5" t="s">
        <v>216</v>
      </c>
      <c r="P56" s="4" t="s">
        <v>217</v>
      </c>
      <c r="Q56" s="4" t="s">
        <v>142</v>
      </c>
      <c r="R56" s="4" t="s">
        <v>177</v>
      </c>
      <c r="S56" s="6" t="s">
        <v>4</v>
      </c>
    </row>
    <row r="57" spans="1:19" ht="12.75" customHeight="1">
      <c r="A57" s="2" t="s">
        <v>194</v>
      </c>
      <c r="B57" s="2" t="s">
        <v>218</v>
      </c>
      <c r="C57" s="2"/>
      <c r="D57" s="7" t="s">
        <v>19</v>
      </c>
      <c r="E57" s="10" t="s">
        <v>219</v>
      </c>
      <c r="F57" s="10" t="s">
        <v>220</v>
      </c>
      <c r="G57" s="7" t="s">
        <v>56</v>
      </c>
      <c r="H57" s="13" t="s">
        <v>4</v>
      </c>
      <c r="K57" s="4" t="s">
        <v>43</v>
      </c>
      <c r="L57" s="4" t="s">
        <v>44</v>
      </c>
      <c r="M57" s="4"/>
      <c r="N57" s="4" t="s">
        <v>21</v>
      </c>
      <c r="O57" s="5" t="s">
        <v>221</v>
      </c>
      <c r="P57" s="4" t="s">
        <v>222</v>
      </c>
      <c r="Q57" s="4" t="s">
        <v>142</v>
      </c>
      <c r="R57" s="4" t="s">
        <v>177</v>
      </c>
      <c r="S57" s="6" t="s">
        <v>4</v>
      </c>
    </row>
    <row r="58" spans="1:19" ht="12.75" customHeight="1">
      <c r="A58" s="2" t="s">
        <v>194</v>
      </c>
      <c r="B58" s="2" t="s">
        <v>218</v>
      </c>
      <c r="C58" s="2"/>
      <c r="D58" s="7" t="s">
        <v>19</v>
      </c>
      <c r="E58" s="7" t="s">
        <v>223</v>
      </c>
      <c r="F58" s="7" t="s">
        <v>224</v>
      </c>
      <c r="G58" s="10" t="s">
        <v>225</v>
      </c>
      <c r="H58" s="13" t="s">
        <v>4</v>
      </c>
      <c r="K58" s="4" t="s">
        <v>43</v>
      </c>
      <c r="L58" s="4" t="s">
        <v>226</v>
      </c>
      <c r="M58" s="4"/>
      <c r="N58" s="4" t="s">
        <v>21</v>
      </c>
      <c r="O58" s="5" t="s">
        <v>227</v>
      </c>
      <c r="P58" s="4" t="s">
        <v>228</v>
      </c>
      <c r="Q58" s="4" t="s">
        <v>229</v>
      </c>
      <c r="R58" s="4"/>
      <c r="S58" s="6" t="s">
        <v>4</v>
      </c>
    </row>
    <row r="59" spans="1:19" ht="12.75" customHeight="1">
      <c r="A59" s="2" t="s">
        <v>194</v>
      </c>
      <c r="B59" s="2" t="s">
        <v>230</v>
      </c>
      <c r="C59" s="2" t="s">
        <v>231</v>
      </c>
      <c r="D59" s="7" t="s">
        <v>12</v>
      </c>
      <c r="E59" s="7" t="s">
        <v>232</v>
      </c>
      <c r="F59" s="7" t="s">
        <v>233</v>
      </c>
      <c r="G59" s="7" t="s">
        <v>56</v>
      </c>
      <c r="H59" s="13" t="s">
        <v>4</v>
      </c>
      <c r="K59" s="4" t="s">
        <v>43</v>
      </c>
      <c r="L59" s="4" t="s">
        <v>226</v>
      </c>
      <c r="M59" s="4"/>
      <c r="N59" s="4" t="s">
        <v>16</v>
      </c>
      <c r="O59" s="5" t="s">
        <v>234</v>
      </c>
      <c r="P59" s="4" t="s">
        <v>235</v>
      </c>
      <c r="Q59" s="4" t="s">
        <v>71</v>
      </c>
      <c r="R59" s="4"/>
      <c r="S59" s="6" t="s">
        <v>4</v>
      </c>
    </row>
    <row r="60" spans="1:19" ht="12.75" customHeight="1">
      <c r="A60" s="2" t="s">
        <v>194</v>
      </c>
      <c r="B60" s="2" t="s">
        <v>230</v>
      </c>
      <c r="C60" s="2" t="s">
        <v>231</v>
      </c>
      <c r="D60" s="2"/>
      <c r="E60" s="2"/>
      <c r="F60" s="2"/>
      <c r="G60" s="2"/>
      <c r="H60" s="13" t="s">
        <v>4</v>
      </c>
      <c r="K60" s="4" t="s">
        <v>43</v>
      </c>
      <c r="L60" s="4" t="s">
        <v>226</v>
      </c>
      <c r="M60" s="4"/>
      <c r="N60" s="4" t="s">
        <v>16</v>
      </c>
      <c r="O60" s="5" t="s">
        <v>236</v>
      </c>
      <c r="P60" s="4" t="s">
        <v>237</v>
      </c>
      <c r="Q60" s="4" t="s">
        <v>76</v>
      </c>
      <c r="R60" s="4"/>
      <c r="S60" s="6" t="s">
        <v>150</v>
      </c>
    </row>
    <row r="61" spans="1:19" ht="12.75" customHeight="1">
      <c r="A61" s="2" t="s">
        <v>194</v>
      </c>
      <c r="B61" s="2" t="s">
        <v>230</v>
      </c>
      <c r="C61" s="2" t="s">
        <v>231</v>
      </c>
      <c r="D61" s="7" t="s">
        <v>12</v>
      </c>
      <c r="E61" s="7" t="s">
        <v>238</v>
      </c>
      <c r="F61" s="7" t="s">
        <v>239</v>
      </c>
      <c r="G61" s="16" t="s">
        <v>240</v>
      </c>
      <c r="H61" s="13" t="s">
        <v>4</v>
      </c>
      <c r="K61" s="4" t="s">
        <v>43</v>
      </c>
      <c r="L61" s="4" t="s">
        <v>226</v>
      </c>
      <c r="M61" s="4"/>
      <c r="N61" s="4" t="s">
        <v>16</v>
      </c>
      <c r="O61" s="5" t="s">
        <v>241</v>
      </c>
      <c r="P61" s="4" t="s">
        <v>242</v>
      </c>
      <c r="Q61" s="5" t="s">
        <v>243</v>
      </c>
      <c r="R61" s="4" t="s">
        <v>244</v>
      </c>
      <c r="S61" s="6" t="s">
        <v>4</v>
      </c>
    </row>
    <row r="62" spans="1:19" ht="12.75" customHeight="1">
      <c r="A62" s="2" t="s">
        <v>194</v>
      </c>
      <c r="B62" s="2" t="s">
        <v>230</v>
      </c>
      <c r="C62" s="2" t="s">
        <v>231</v>
      </c>
      <c r="D62" s="7" t="s">
        <v>19</v>
      </c>
      <c r="E62" s="7" t="s">
        <v>232</v>
      </c>
      <c r="F62" s="7" t="s">
        <v>245</v>
      </c>
      <c r="G62" s="7" t="s">
        <v>56</v>
      </c>
      <c r="H62" s="13" t="s">
        <v>4</v>
      </c>
      <c r="K62" s="4" t="s">
        <v>43</v>
      </c>
      <c r="L62" s="4" t="s">
        <v>226</v>
      </c>
      <c r="M62" s="4"/>
      <c r="N62" s="4" t="s">
        <v>21</v>
      </c>
      <c r="O62" s="5" t="s">
        <v>246</v>
      </c>
      <c r="P62" s="4" t="s">
        <v>247</v>
      </c>
      <c r="Q62" s="4" t="s">
        <v>142</v>
      </c>
      <c r="R62" s="4" t="s">
        <v>248</v>
      </c>
      <c r="S62" s="6" t="s">
        <v>150</v>
      </c>
    </row>
    <row r="63" spans="1:19" ht="12.75" customHeight="1">
      <c r="A63" s="2" t="s">
        <v>194</v>
      </c>
      <c r="B63" s="2" t="s">
        <v>230</v>
      </c>
      <c r="C63" s="2" t="s">
        <v>249</v>
      </c>
      <c r="D63" s="7" t="s">
        <v>19</v>
      </c>
      <c r="E63" s="7" t="s">
        <v>238</v>
      </c>
      <c r="F63" s="7" t="s">
        <v>250</v>
      </c>
      <c r="G63" s="10" t="s">
        <v>240</v>
      </c>
      <c r="H63" s="13" t="s">
        <v>4</v>
      </c>
      <c r="K63" s="4" t="s">
        <v>43</v>
      </c>
      <c r="L63" s="4" t="s">
        <v>251</v>
      </c>
      <c r="M63" s="4"/>
      <c r="N63" s="4" t="s">
        <v>21</v>
      </c>
      <c r="O63" s="5" t="s">
        <v>241</v>
      </c>
      <c r="P63" s="4" t="s">
        <v>252</v>
      </c>
      <c r="Q63" s="5" t="s">
        <v>253</v>
      </c>
      <c r="R63" s="4"/>
      <c r="S63" s="6" t="s">
        <v>4</v>
      </c>
    </row>
    <row r="64" spans="1:19" ht="12.75" customHeight="1">
      <c r="A64" s="2" t="s">
        <v>194</v>
      </c>
      <c r="B64" s="2" t="s">
        <v>230</v>
      </c>
      <c r="C64" s="2" t="s">
        <v>249</v>
      </c>
      <c r="D64" s="7" t="s">
        <v>12</v>
      </c>
      <c r="E64" s="10" t="s">
        <v>254</v>
      </c>
      <c r="F64" s="7" t="s">
        <v>255</v>
      </c>
      <c r="G64" s="7" t="s">
        <v>56</v>
      </c>
      <c r="H64" s="3" t="s">
        <v>4</v>
      </c>
      <c r="K64" s="4" t="s">
        <v>43</v>
      </c>
      <c r="L64" s="4" t="s">
        <v>251</v>
      </c>
      <c r="M64" s="4"/>
      <c r="N64" s="4" t="s">
        <v>16</v>
      </c>
      <c r="O64" s="5" t="s">
        <v>256</v>
      </c>
      <c r="P64" s="4" t="s">
        <v>257</v>
      </c>
      <c r="Q64" s="4" t="s">
        <v>71</v>
      </c>
      <c r="R64" s="4"/>
      <c r="S64" s="6" t="s">
        <v>150</v>
      </c>
    </row>
    <row r="65" spans="1:19" ht="12.75" customHeight="1">
      <c r="A65" s="2" t="s">
        <v>194</v>
      </c>
      <c r="B65" s="2" t="s">
        <v>230</v>
      </c>
      <c r="C65" s="2" t="s">
        <v>258</v>
      </c>
      <c r="D65" s="7" t="s">
        <v>12</v>
      </c>
      <c r="E65" s="10" t="s">
        <v>259</v>
      </c>
      <c r="F65" s="10" t="s">
        <v>260</v>
      </c>
      <c r="G65" s="16" t="s">
        <v>240</v>
      </c>
      <c r="H65" s="3" t="s">
        <v>4</v>
      </c>
      <c r="K65" s="4" t="s">
        <v>43</v>
      </c>
      <c r="L65" s="4" t="s">
        <v>251</v>
      </c>
      <c r="M65" s="4"/>
      <c r="N65" s="4" t="s">
        <v>16</v>
      </c>
      <c r="O65" s="5" t="s">
        <v>261</v>
      </c>
      <c r="P65" s="4" t="s">
        <v>262</v>
      </c>
      <c r="Q65" s="5" t="s">
        <v>243</v>
      </c>
      <c r="R65" s="4"/>
      <c r="S65" s="6" t="s">
        <v>4</v>
      </c>
    </row>
    <row r="66" spans="1:19" ht="52.5" customHeight="1">
      <c r="A66" s="2" t="s">
        <v>194</v>
      </c>
      <c r="B66" s="2" t="s">
        <v>230</v>
      </c>
      <c r="C66" s="2" t="s">
        <v>258</v>
      </c>
      <c r="D66" s="2"/>
      <c r="E66" s="9"/>
      <c r="F66" s="9"/>
      <c r="G66" s="17"/>
      <c r="H66" s="3" t="s">
        <v>4</v>
      </c>
      <c r="K66" s="4" t="s">
        <v>43</v>
      </c>
      <c r="L66" s="4" t="s">
        <v>251</v>
      </c>
      <c r="M66" s="4"/>
      <c r="N66" s="4" t="s">
        <v>16</v>
      </c>
      <c r="O66" s="5" t="s">
        <v>263</v>
      </c>
      <c r="P66" s="4" t="s">
        <v>264</v>
      </c>
      <c r="Q66" s="4" t="s">
        <v>76</v>
      </c>
      <c r="R66" s="4" t="s">
        <v>265</v>
      </c>
      <c r="S66" s="6" t="s">
        <v>4</v>
      </c>
    </row>
    <row r="67" spans="1:19" ht="12.75" customHeight="1">
      <c r="A67" s="2" t="s">
        <v>194</v>
      </c>
      <c r="B67" s="2" t="s">
        <v>230</v>
      </c>
      <c r="C67" s="2" t="s">
        <v>258</v>
      </c>
      <c r="D67" s="7" t="s">
        <v>19</v>
      </c>
      <c r="E67" s="10" t="s">
        <v>254</v>
      </c>
      <c r="F67" s="10" t="s">
        <v>266</v>
      </c>
      <c r="G67" s="7" t="s">
        <v>56</v>
      </c>
      <c r="H67" s="3" t="s">
        <v>4</v>
      </c>
      <c r="K67" s="4" t="s">
        <v>43</v>
      </c>
      <c r="L67" s="4" t="s">
        <v>251</v>
      </c>
      <c r="M67" s="4"/>
      <c r="N67" s="4" t="s">
        <v>21</v>
      </c>
      <c r="O67" s="5" t="s">
        <v>267</v>
      </c>
      <c r="P67" s="4" t="s">
        <v>268</v>
      </c>
      <c r="Q67" s="4" t="s">
        <v>142</v>
      </c>
      <c r="R67" s="4" t="s">
        <v>269</v>
      </c>
      <c r="S67" s="6" t="s">
        <v>150</v>
      </c>
    </row>
    <row r="68" spans="1:19" ht="12.75" customHeight="1">
      <c r="A68" s="2" t="s">
        <v>194</v>
      </c>
      <c r="B68" s="2" t="s">
        <v>230</v>
      </c>
      <c r="C68" s="2" t="s">
        <v>258</v>
      </c>
      <c r="D68" s="7" t="s">
        <v>19</v>
      </c>
      <c r="E68" s="10" t="s">
        <v>259</v>
      </c>
      <c r="F68" s="10" t="s">
        <v>270</v>
      </c>
      <c r="G68" s="10" t="s">
        <v>240</v>
      </c>
      <c r="H68" s="3" t="s">
        <v>4</v>
      </c>
      <c r="K68" s="4" t="s">
        <v>43</v>
      </c>
      <c r="L68" s="4" t="s">
        <v>251</v>
      </c>
      <c r="M68" s="4"/>
      <c r="N68" s="4" t="s">
        <v>21</v>
      </c>
      <c r="O68" s="5" t="s">
        <v>271</v>
      </c>
      <c r="P68" s="4" t="s">
        <v>272</v>
      </c>
      <c r="Q68" s="5" t="s">
        <v>253</v>
      </c>
      <c r="R68" s="4"/>
      <c r="S68" s="6" t="s">
        <v>150</v>
      </c>
    </row>
    <row r="69" spans="1:19" ht="52.5" customHeight="1">
      <c r="A69" s="14" t="s">
        <v>194</v>
      </c>
      <c r="B69" s="14" t="s">
        <v>230</v>
      </c>
      <c r="C69" s="14" t="s">
        <v>273</v>
      </c>
      <c r="D69" s="2"/>
      <c r="E69" s="9"/>
      <c r="F69" s="9"/>
      <c r="G69" s="9"/>
      <c r="H69" s="3" t="s">
        <v>4</v>
      </c>
      <c r="K69" s="4" t="s">
        <v>43</v>
      </c>
      <c r="L69" s="4" t="s">
        <v>251</v>
      </c>
      <c r="M69" s="4"/>
      <c r="N69" s="4" t="s">
        <v>24</v>
      </c>
      <c r="O69" s="5" t="s">
        <v>274</v>
      </c>
      <c r="P69" s="4" t="s">
        <v>275</v>
      </c>
      <c r="Q69" s="4" t="s">
        <v>253</v>
      </c>
      <c r="R69" s="4"/>
      <c r="S69" s="6" t="s">
        <v>4</v>
      </c>
    </row>
    <row r="70" spans="1:19" ht="52.5" customHeight="1">
      <c r="A70" s="14" t="s">
        <v>194</v>
      </c>
      <c r="B70" s="14" t="s">
        <v>230</v>
      </c>
      <c r="C70" s="14" t="s">
        <v>273</v>
      </c>
      <c r="D70" s="2"/>
      <c r="E70" s="9"/>
      <c r="F70" s="9"/>
      <c r="G70" s="9"/>
      <c r="H70" s="3" t="s">
        <v>4</v>
      </c>
      <c r="K70" s="4" t="s">
        <v>43</v>
      </c>
      <c r="L70" s="4" t="s">
        <v>251</v>
      </c>
      <c r="M70" s="4"/>
      <c r="N70" s="4" t="s">
        <v>28</v>
      </c>
      <c r="O70" s="5" t="s">
        <v>276</v>
      </c>
      <c r="P70" s="4" t="s">
        <v>277</v>
      </c>
      <c r="Q70" s="4" t="s">
        <v>123</v>
      </c>
      <c r="R70" s="4"/>
      <c r="S70" s="6" t="s">
        <v>4</v>
      </c>
    </row>
    <row r="71" spans="1:19" ht="12.75" customHeight="1">
      <c r="A71" s="2" t="s">
        <v>278</v>
      </c>
      <c r="B71" s="2" t="s">
        <v>279</v>
      </c>
      <c r="C71" s="2"/>
      <c r="D71" s="2"/>
      <c r="E71" s="9"/>
      <c r="F71" s="9"/>
      <c r="G71" s="9"/>
      <c r="H71" s="3" t="s">
        <v>4</v>
      </c>
      <c r="K71" s="4" t="s">
        <v>43</v>
      </c>
      <c r="L71" s="4" t="s">
        <v>280</v>
      </c>
      <c r="M71" s="4"/>
      <c r="N71" s="4" t="s">
        <v>28</v>
      </c>
      <c r="O71" s="5" t="s">
        <v>281</v>
      </c>
      <c r="P71" s="4" t="s">
        <v>282</v>
      </c>
      <c r="Q71" s="4" t="s">
        <v>283</v>
      </c>
      <c r="R71" s="4"/>
      <c r="S71" s="6" t="s">
        <v>4</v>
      </c>
    </row>
    <row r="72" spans="1:19" ht="12.75" customHeight="1">
      <c r="A72" s="2" t="s">
        <v>278</v>
      </c>
      <c r="B72" s="2" t="s">
        <v>279</v>
      </c>
      <c r="C72" s="2"/>
      <c r="D72" s="7" t="s">
        <v>12</v>
      </c>
      <c r="E72" s="7" t="s">
        <v>284</v>
      </c>
      <c r="F72" s="7" t="s">
        <v>285</v>
      </c>
      <c r="G72" s="7" t="s">
        <v>42</v>
      </c>
      <c r="H72" s="3" t="s">
        <v>4</v>
      </c>
      <c r="K72" s="4" t="s">
        <v>43</v>
      </c>
      <c r="L72" s="4" t="s">
        <v>280</v>
      </c>
      <c r="M72" s="4"/>
      <c r="N72" s="4" t="s">
        <v>16</v>
      </c>
      <c r="O72" s="5" t="s">
        <v>286</v>
      </c>
      <c r="P72" s="4" t="s">
        <v>287</v>
      </c>
      <c r="Q72" s="4" t="s">
        <v>47</v>
      </c>
      <c r="R72" s="4"/>
      <c r="S72" s="6" t="s">
        <v>4</v>
      </c>
    </row>
    <row r="73" spans="1:19" ht="52.5" customHeight="1">
      <c r="A73" s="2" t="s">
        <v>278</v>
      </c>
      <c r="B73" s="9" t="s">
        <v>288</v>
      </c>
      <c r="C73" s="2"/>
      <c r="D73" s="7" t="s">
        <v>12</v>
      </c>
      <c r="E73" s="10" t="s">
        <v>289</v>
      </c>
      <c r="F73" s="7" t="s">
        <v>290</v>
      </c>
      <c r="G73" s="7" t="s">
        <v>42</v>
      </c>
      <c r="H73" s="3" t="s">
        <v>4</v>
      </c>
      <c r="K73" s="4" t="s">
        <v>43</v>
      </c>
      <c r="L73" s="4" t="s">
        <v>280</v>
      </c>
      <c r="M73" s="4"/>
      <c r="N73" s="4" t="s">
        <v>16</v>
      </c>
      <c r="O73" s="5" t="s">
        <v>291</v>
      </c>
      <c r="P73" s="4" t="s">
        <v>292</v>
      </c>
      <c r="Q73" s="4" t="s">
        <v>47</v>
      </c>
      <c r="R73" s="4"/>
      <c r="S73" s="6" t="s">
        <v>4</v>
      </c>
    </row>
    <row r="74" spans="1:19" ht="52.5" customHeight="1">
      <c r="A74" s="2" t="s">
        <v>278</v>
      </c>
      <c r="B74" s="9" t="s">
        <v>288</v>
      </c>
      <c r="C74" s="2"/>
      <c r="D74" s="2"/>
      <c r="E74" s="9"/>
      <c r="F74" s="2"/>
      <c r="G74" s="2"/>
      <c r="H74" s="3" t="s">
        <v>4</v>
      </c>
      <c r="K74" s="4" t="s">
        <v>43</v>
      </c>
      <c r="L74" s="4" t="s">
        <v>280</v>
      </c>
      <c r="M74" s="4"/>
      <c r="N74" s="4" t="s">
        <v>16</v>
      </c>
      <c r="O74" s="5" t="s">
        <v>293</v>
      </c>
      <c r="P74" s="4" t="s">
        <v>294</v>
      </c>
      <c r="Q74" s="4" t="s">
        <v>71</v>
      </c>
      <c r="R74" s="4"/>
      <c r="S74" s="6" t="s">
        <v>4</v>
      </c>
    </row>
    <row r="75" spans="1:19" ht="78.75" customHeight="1">
      <c r="A75" s="2" t="s">
        <v>278</v>
      </c>
      <c r="B75" s="2" t="s">
        <v>295</v>
      </c>
      <c r="C75" s="2"/>
      <c r="D75" s="2"/>
      <c r="E75" s="9"/>
      <c r="F75" s="2"/>
      <c r="G75" s="2"/>
      <c r="H75" s="3" t="s">
        <v>4</v>
      </c>
      <c r="K75" s="4" t="s">
        <v>43</v>
      </c>
      <c r="L75" s="4" t="s">
        <v>280</v>
      </c>
      <c r="M75" s="4"/>
      <c r="N75" s="4" t="s">
        <v>16</v>
      </c>
      <c r="O75" s="5" t="s">
        <v>296</v>
      </c>
      <c r="P75" s="4" t="s">
        <v>297</v>
      </c>
      <c r="Q75" s="4" t="s">
        <v>71</v>
      </c>
      <c r="R75" s="18" t="s">
        <v>298</v>
      </c>
      <c r="S75" s="6" t="s">
        <v>4</v>
      </c>
    </row>
    <row r="76" spans="1:19" ht="12.75" customHeight="1">
      <c r="A76" s="2" t="s">
        <v>278</v>
      </c>
      <c r="B76" s="2" t="s">
        <v>295</v>
      </c>
      <c r="C76" s="2"/>
      <c r="D76" s="7" t="s">
        <v>12</v>
      </c>
      <c r="E76" s="10" t="s">
        <v>299</v>
      </c>
      <c r="F76" s="7" t="s">
        <v>300</v>
      </c>
      <c r="G76" s="7" t="s">
        <v>56</v>
      </c>
      <c r="H76" s="3" t="s">
        <v>4</v>
      </c>
      <c r="K76" s="4" t="s">
        <v>43</v>
      </c>
      <c r="L76" s="4" t="s">
        <v>280</v>
      </c>
      <c r="M76" s="4"/>
      <c r="N76" s="4" t="s">
        <v>16</v>
      </c>
      <c r="O76" s="4" t="s">
        <v>301</v>
      </c>
      <c r="P76" s="4" t="s">
        <v>302</v>
      </c>
      <c r="Q76" s="4" t="s">
        <v>71</v>
      </c>
      <c r="R76" s="4" t="s">
        <v>303</v>
      </c>
      <c r="S76" s="6" t="s">
        <v>4</v>
      </c>
    </row>
    <row r="77" spans="1:19" ht="78.75" customHeight="1">
      <c r="A77" s="2" t="s">
        <v>278</v>
      </c>
      <c r="B77" s="2" t="s">
        <v>295</v>
      </c>
      <c r="C77" s="2"/>
      <c r="D77" s="7" t="s">
        <v>19</v>
      </c>
      <c r="E77" s="7" t="s">
        <v>304</v>
      </c>
      <c r="F77" s="7" t="s">
        <v>305</v>
      </c>
      <c r="G77" s="7" t="s">
        <v>42</v>
      </c>
      <c r="H77" s="3" t="s">
        <v>4</v>
      </c>
      <c r="K77" s="4" t="s">
        <v>43</v>
      </c>
      <c r="L77" s="4" t="s">
        <v>280</v>
      </c>
      <c r="M77" s="4"/>
      <c r="N77" s="4" t="s">
        <v>21</v>
      </c>
      <c r="O77" s="5" t="s">
        <v>306</v>
      </c>
      <c r="P77" s="4" t="s">
        <v>307</v>
      </c>
      <c r="Q77" s="4" t="s">
        <v>47</v>
      </c>
      <c r="R77" s="4" t="s">
        <v>308</v>
      </c>
      <c r="S77" s="6" t="s">
        <v>4</v>
      </c>
    </row>
    <row r="78" spans="1:19" ht="52.5" customHeight="1">
      <c r="A78" s="2" t="s">
        <v>309</v>
      </c>
      <c r="B78" s="2" t="s">
        <v>310</v>
      </c>
      <c r="C78" s="2"/>
      <c r="D78" s="7" t="s">
        <v>19</v>
      </c>
      <c r="E78" s="10" t="s">
        <v>311</v>
      </c>
      <c r="F78" s="7" t="s">
        <v>312</v>
      </c>
      <c r="G78" s="7" t="s">
        <v>42</v>
      </c>
      <c r="H78" s="3" t="s">
        <v>4</v>
      </c>
      <c r="K78" s="4" t="s">
        <v>43</v>
      </c>
      <c r="L78" s="4" t="s">
        <v>280</v>
      </c>
      <c r="M78" s="4"/>
      <c r="N78" s="4" t="s">
        <v>21</v>
      </c>
      <c r="O78" s="5" t="s">
        <v>313</v>
      </c>
      <c r="P78" s="4" t="s">
        <v>314</v>
      </c>
      <c r="Q78" s="4" t="s">
        <v>142</v>
      </c>
      <c r="R78" s="4" t="s">
        <v>308</v>
      </c>
      <c r="S78" s="6" t="s">
        <v>150</v>
      </c>
    </row>
    <row r="79" spans="1:19" ht="52.5" customHeight="1">
      <c r="A79" s="2" t="s">
        <v>309</v>
      </c>
      <c r="B79" s="2" t="s">
        <v>310</v>
      </c>
      <c r="C79" s="2"/>
      <c r="D79" s="2"/>
      <c r="E79" s="9"/>
      <c r="F79" s="2"/>
      <c r="G79" s="2"/>
      <c r="H79" s="3" t="s">
        <v>4</v>
      </c>
      <c r="K79" s="4" t="s">
        <v>43</v>
      </c>
      <c r="L79" s="4" t="s">
        <v>280</v>
      </c>
      <c r="M79" s="4"/>
      <c r="N79" s="4" t="s">
        <v>21</v>
      </c>
      <c r="O79" s="5" t="s">
        <v>315</v>
      </c>
      <c r="P79" s="4" t="s">
        <v>314</v>
      </c>
      <c r="Q79" s="5" t="s">
        <v>253</v>
      </c>
      <c r="R79" s="19"/>
      <c r="S79" s="6" t="s">
        <v>4</v>
      </c>
    </row>
    <row r="80" spans="1:19" ht="52.5" customHeight="1">
      <c r="A80" s="2" t="s">
        <v>309</v>
      </c>
      <c r="B80" s="2" t="s">
        <v>310</v>
      </c>
      <c r="C80" s="2"/>
      <c r="D80" s="7" t="s">
        <v>19</v>
      </c>
      <c r="E80" s="10" t="s">
        <v>299</v>
      </c>
      <c r="F80" s="7" t="s">
        <v>316</v>
      </c>
      <c r="G80" s="7" t="s">
        <v>56</v>
      </c>
      <c r="H80" s="3" t="s">
        <v>4</v>
      </c>
      <c r="K80" s="4" t="s">
        <v>43</v>
      </c>
      <c r="L80" s="4" t="s">
        <v>280</v>
      </c>
      <c r="M80" s="4"/>
      <c r="N80" s="4" t="s">
        <v>21</v>
      </c>
      <c r="O80" s="4" t="s">
        <v>301</v>
      </c>
      <c r="P80" s="4" t="s">
        <v>302</v>
      </c>
      <c r="Q80" s="4" t="s">
        <v>142</v>
      </c>
      <c r="R80" s="4"/>
      <c r="S80" s="6" t="s">
        <v>4</v>
      </c>
    </row>
    <row r="81" spans="1:19" ht="52.5" customHeight="1">
      <c r="A81" s="2" t="s">
        <v>309</v>
      </c>
      <c r="B81" s="2" t="s">
        <v>310</v>
      </c>
      <c r="C81" s="2"/>
      <c r="D81" s="2"/>
      <c r="E81" s="9"/>
      <c r="F81" s="2"/>
      <c r="G81" s="2"/>
      <c r="H81" s="3" t="s">
        <v>4</v>
      </c>
      <c r="K81" s="4" t="s">
        <v>43</v>
      </c>
      <c r="L81" s="4" t="s">
        <v>280</v>
      </c>
      <c r="M81" s="4"/>
      <c r="N81" s="4" t="s">
        <v>28</v>
      </c>
      <c r="O81" s="5" t="s">
        <v>317</v>
      </c>
      <c r="P81" s="4" t="s">
        <v>318</v>
      </c>
      <c r="Q81" s="4" t="s">
        <v>47</v>
      </c>
      <c r="R81" s="4"/>
      <c r="S81" s="6" t="s">
        <v>4</v>
      </c>
    </row>
    <row r="82" spans="1:19" ht="12.75" customHeight="1">
      <c r="A82" s="2" t="s">
        <v>309</v>
      </c>
      <c r="B82" s="2" t="s">
        <v>319</v>
      </c>
      <c r="C82" s="2"/>
      <c r="D82" s="2"/>
      <c r="E82" s="9"/>
      <c r="F82" s="2"/>
      <c r="G82" s="2"/>
      <c r="H82" s="3" t="s">
        <v>4</v>
      </c>
      <c r="K82" s="5" t="s">
        <v>320</v>
      </c>
      <c r="L82" s="5" t="s">
        <v>321</v>
      </c>
      <c r="M82" s="5" t="s">
        <v>322</v>
      </c>
      <c r="N82" s="4" t="s">
        <v>28</v>
      </c>
      <c r="O82" s="5" t="s">
        <v>323</v>
      </c>
      <c r="P82" s="4" t="s">
        <v>324</v>
      </c>
      <c r="Q82" s="4" t="s">
        <v>123</v>
      </c>
      <c r="R82" s="5" t="s">
        <v>325</v>
      </c>
      <c r="S82" s="20" t="s">
        <v>4</v>
      </c>
    </row>
    <row r="83" spans="1:19" ht="12.75" customHeight="1">
      <c r="A83" s="2" t="s">
        <v>309</v>
      </c>
      <c r="B83" s="2" t="s">
        <v>319</v>
      </c>
      <c r="C83" s="2"/>
      <c r="D83" s="7" t="s">
        <v>12</v>
      </c>
      <c r="E83" s="7" t="s">
        <v>326</v>
      </c>
      <c r="F83" s="7" t="s">
        <v>327</v>
      </c>
      <c r="G83" s="7" t="s">
        <v>42</v>
      </c>
      <c r="H83" s="3" t="s">
        <v>4</v>
      </c>
      <c r="K83" s="5" t="s">
        <v>320</v>
      </c>
      <c r="L83" s="5" t="s">
        <v>321</v>
      </c>
      <c r="M83" s="5" t="s">
        <v>322</v>
      </c>
      <c r="N83" s="5" t="s">
        <v>16</v>
      </c>
      <c r="O83" s="5" t="s">
        <v>328</v>
      </c>
      <c r="P83" s="5" t="s">
        <v>329</v>
      </c>
      <c r="Q83" s="5" t="s">
        <v>47</v>
      </c>
      <c r="R83" s="5"/>
      <c r="S83" s="20" t="s">
        <v>4</v>
      </c>
    </row>
    <row r="84" spans="1:19" ht="66" customHeight="1">
      <c r="A84" s="2" t="s">
        <v>309</v>
      </c>
      <c r="B84" s="2" t="s">
        <v>330</v>
      </c>
      <c r="C84" s="2" t="s">
        <v>331</v>
      </c>
      <c r="D84" s="2"/>
      <c r="E84" s="2"/>
      <c r="F84" s="2"/>
      <c r="G84" s="2"/>
      <c r="H84" s="3" t="s">
        <v>150</v>
      </c>
      <c r="K84" s="5" t="s">
        <v>320</v>
      </c>
      <c r="L84" s="5" t="s">
        <v>321</v>
      </c>
      <c r="M84" s="5" t="s">
        <v>322</v>
      </c>
      <c r="N84" s="5" t="s">
        <v>16</v>
      </c>
      <c r="O84" s="5" t="s">
        <v>332</v>
      </c>
      <c r="P84" s="5" t="s">
        <v>333</v>
      </c>
      <c r="Q84" s="5" t="s">
        <v>47</v>
      </c>
      <c r="R84" s="5"/>
      <c r="S84" s="20" t="s">
        <v>4</v>
      </c>
    </row>
    <row r="85" spans="1:19" ht="66" customHeight="1">
      <c r="A85" s="14" t="s">
        <v>309</v>
      </c>
      <c r="B85" s="14" t="s">
        <v>330</v>
      </c>
      <c r="C85" s="14" t="s">
        <v>331</v>
      </c>
      <c r="D85" s="7" t="s">
        <v>19</v>
      </c>
      <c r="E85" s="7" t="s">
        <v>326</v>
      </c>
      <c r="F85" s="7" t="s">
        <v>327</v>
      </c>
      <c r="G85" s="7" t="s">
        <v>42</v>
      </c>
      <c r="H85" s="21" t="s">
        <v>4</v>
      </c>
      <c r="K85" s="5" t="s">
        <v>320</v>
      </c>
      <c r="L85" s="5" t="s">
        <v>321</v>
      </c>
      <c r="M85" s="5" t="s">
        <v>322</v>
      </c>
      <c r="N85" s="5" t="s">
        <v>21</v>
      </c>
      <c r="O85" s="5" t="s">
        <v>334</v>
      </c>
      <c r="P85" s="5" t="s">
        <v>329</v>
      </c>
      <c r="Q85" s="5" t="s">
        <v>47</v>
      </c>
      <c r="R85" s="5"/>
      <c r="S85" s="20" t="s">
        <v>4</v>
      </c>
    </row>
    <row r="86" spans="1:19" ht="66" customHeight="1">
      <c r="A86" s="2" t="s">
        <v>309</v>
      </c>
      <c r="B86" s="2" t="s">
        <v>330</v>
      </c>
      <c r="C86" s="2" t="s">
        <v>331</v>
      </c>
      <c r="D86" s="2"/>
      <c r="E86" s="2"/>
      <c r="F86" s="2"/>
      <c r="G86" s="2"/>
      <c r="H86" s="3" t="s">
        <v>150</v>
      </c>
      <c r="K86" s="5" t="s">
        <v>320</v>
      </c>
      <c r="L86" s="5" t="s">
        <v>321</v>
      </c>
      <c r="M86" s="5" t="s">
        <v>322</v>
      </c>
      <c r="N86" s="5" t="s">
        <v>21</v>
      </c>
      <c r="O86" s="5" t="s">
        <v>332</v>
      </c>
      <c r="P86" s="5" t="s">
        <v>333</v>
      </c>
      <c r="Q86" s="5" t="s">
        <v>47</v>
      </c>
      <c r="R86" s="5" t="s">
        <v>335</v>
      </c>
      <c r="S86" s="20" t="s">
        <v>4</v>
      </c>
    </row>
    <row r="87" spans="1:19" ht="66" customHeight="1">
      <c r="A87" s="14" t="s">
        <v>309</v>
      </c>
      <c r="B87" s="14" t="s">
        <v>330</v>
      </c>
      <c r="C87" s="14" t="s">
        <v>331</v>
      </c>
      <c r="D87" s="2"/>
      <c r="E87" s="2"/>
      <c r="F87" s="2"/>
      <c r="G87" s="2"/>
      <c r="H87" s="21" t="s">
        <v>4</v>
      </c>
      <c r="K87" s="5" t="s">
        <v>320</v>
      </c>
      <c r="L87" s="5" t="s">
        <v>321</v>
      </c>
      <c r="M87" s="5" t="s">
        <v>322</v>
      </c>
      <c r="N87" s="5" t="s">
        <v>28</v>
      </c>
      <c r="O87" s="5" t="s">
        <v>336</v>
      </c>
      <c r="P87" s="5" t="s">
        <v>337</v>
      </c>
      <c r="Q87" s="5" t="s">
        <v>338</v>
      </c>
      <c r="R87" s="5" t="s">
        <v>339</v>
      </c>
      <c r="S87" s="20" t="s">
        <v>4</v>
      </c>
    </row>
    <row r="88" spans="1:19" ht="12.75" customHeight="1">
      <c r="A88" s="2" t="s">
        <v>309</v>
      </c>
      <c r="B88" s="2" t="s">
        <v>330</v>
      </c>
      <c r="C88" s="2" t="s">
        <v>340</v>
      </c>
      <c r="D88" s="2"/>
      <c r="E88" s="2"/>
      <c r="F88" s="2"/>
      <c r="G88" s="2"/>
      <c r="H88" s="3" t="s">
        <v>4</v>
      </c>
      <c r="K88" s="5" t="s">
        <v>320</v>
      </c>
      <c r="L88" s="5" t="s">
        <v>321</v>
      </c>
      <c r="M88" s="5" t="s">
        <v>322</v>
      </c>
      <c r="N88" s="5" t="s">
        <v>28</v>
      </c>
      <c r="O88" s="5" t="s">
        <v>332</v>
      </c>
      <c r="P88" s="5" t="s">
        <v>337</v>
      </c>
      <c r="Q88" s="5" t="s">
        <v>338</v>
      </c>
      <c r="R88" s="5"/>
      <c r="S88" s="20" t="s">
        <v>4</v>
      </c>
    </row>
    <row r="89" spans="1:19" ht="12.75" customHeight="1">
      <c r="A89" s="2" t="s">
        <v>309</v>
      </c>
      <c r="B89" s="2" t="s">
        <v>330</v>
      </c>
      <c r="C89" s="9" t="s">
        <v>341</v>
      </c>
      <c r="D89" s="2"/>
      <c r="E89" s="2"/>
      <c r="F89" s="2"/>
      <c r="G89" s="2"/>
      <c r="H89" s="3" t="s">
        <v>4</v>
      </c>
      <c r="K89" s="5" t="s">
        <v>320</v>
      </c>
      <c r="L89" s="5" t="s">
        <v>321</v>
      </c>
      <c r="M89" s="5" t="s">
        <v>322</v>
      </c>
      <c r="N89" s="5" t="s">
        <v>24</v>
      </c>
      <c r="O89" s="5" t="s">
        <v>342</v>
      </c>
      <c r="P89" s="5" t="s">
        <v>337</v>
      </c>
      <c r="Q89" s="5" t="s">
        <v>343</v>
      </c>
      <c r="R89" s="5"/>
      <c r="S89" s="20" t="s">
        <v>4</v>
      </c>
    </row>
    <row r="90" spans="1:19" ht="12.75" customHeight="1">
      <c r="A90" s="2" t="s">
        <v>309</v>
      </c>
      <c r="B90" s="2" t="s">
        <v>330</v>
      </c>
      <c r="C90" s="9" t="s">
        <v>341</v>
      </c>
      <c r="D90" s="2"/>
      <c r="E90" s="2"/>
      <c r="F90" s="2"/>
      <c r="G90" s="2"/>
      <c r="H90" s="3" t="s">
        <v>4</v>
      </c>
      <c r="K90" s="5" t="s">
        <v>320</v>
      </c>
      <c r="L90" s="5" t="s">
        <v>321</v>
      </c>
      <c r="M90" s="5" t="s">
        <v>322</v>
      </c>
      <c r="N90" s="5" t="s">
        <v>24</v>
      </c>
      <c r="O90" s="5" t="s">
        <v>332</v>
      </c>
      <c r="P90" s="5" t="s">
        <v>344</v>
      </c>
      <c r="Q90" s="5" t="s">
        <v>47</v>
      </c>
      <c r="R90" s="5"/>
      <c r="S90" s="20" t="s">
        <v>4</v>
      </c>
    </row>
    <row r="91" spans="1:19" ht="78.75" customHeight="1">
      <c r="A91" s="2" t="s">
        <v>345</v>
      </c>
      <c r="B91" s="2" t="s">
        <v>346</v>
      </c>
      <c r="C91" s="9" t="s">
        <v>347</v>
      </c>
      <c r="D91" s="2"/>
      <c r="E91" s="2"/>
      <c r="F91" s="2"/>
      <c r="G91" s="2"/>
      <c r="H91" s="3" t="s">
        <v>150</v>
      </c>
      <c r="K91" s="5" t="s">
        <v>320</v>
      </c>
      <c r="L91" s="5" t="s">
        <v>321</v>
      </c>
      <c r="M91" s="5" t="s">
        <v>322</v>
      </c>
      <c r="N91" s="5" t="s">
        <v>7</v>
      </c>
      <c r="O91" s="5" t="s">
        <v>342</v>
      </c>
      <c r="P91" s="5" t="s">
        <v>337</v>
      </c>
      <c r="Q91" s="5" t="s">
        <v>348</v>
      </c>
      <c r="R91" s="5" t="s">
        <v>349</v>
      </c>
      <c r="S91" s="20" t="s">
        <v>4</v>
      </c>
    </row>
    <row r="92" spans="1:19" ht="78.75" customHeight="1">
      <c r="A92" s="2" t="s">
        <v>345</v>
      </c>
      <c r="B92" s="2" t="s">
        <v>346</v>
      </c>
      <c r="C92" s="9" t="s">
        <v>347</v>
      </c>
      <c r="D92" s="7" t="s">
        <v>19</v>
      </c>
      <c r="E92" s="7" t="s">
        <v>350</v>
      </c>
      <c r="F92" s="7" t="s">
        <v>351</v>
      </c>
      <c r="G92" s="7" t="s">
        <v>352</v>
      </c>
      <c r="H92" s="3" t="s">
        <v>150</v>
      </c>
      <c r="K92" s="5" t="s">
        <v>320</v>
      </c>
      <c r="L92" s="5" t="s">
        <v>321</v>
      </c>
      <c r="M92" s="5" t="s">
        <v>353</v>
      </c>
      <c r="N92" s="5" t="s">
        <v>21</v>
      </c>
      <c r="O92" s="5" t="s">
        <v>354</v>
      </c>
      <c r="P92" s="5" t="s">
        <v>355</v>
      </c>
      <c r="Q92" s="5" t="s">
        <v>348</v>
      </c>
      <c r="R92" s="5"/>
      <c r="S92" s="20" t="s">
        <v>4</v>
      </c>
    </row>
    <row r="93" spans="1:19" ht="12.75" customHeight="1">
      <c r="A93" s="2" t="s">
        <v>345</v>
      </c>
      <c r="B93" s="2" t="s">
        <v>346</v>
      </c>
      <c r="C93" s="2" t="s">
        <v>356</v>
      </c>
      <c r="D93" s="7" t="s">
        <v>12</v>
      </c>
      <c r="E93" s="10" t="s">
        <v>357</v>
      </c>
      <c r="F93" s="7" t="s">
        <v>358</v>
      </c>
      <c r="G93" s="7" t="s">
        <v>42</v>
      </c>
      <c r="H93" s="3" t="s">
        <v>150</v>
      </c>
      <c r="K93" s="5" t="s">
        <v>320</v>
      </c>
      <c r="L93" s="5" t="s">
        <v>321</v>
      </c>
      <c r="M93" s="5" t="s">
        <v>353</v>
      </c>
      <c r="N93" s="5" t="s">
        <v>16</v>
      </c>
      <c r="O93" s="5" t="s">
        <v>359</v>
      </c>
      <c r="P93" s="5" t="s">
        <v>360</v>
      </c>
      <c r="Q93" s="5" t="s">
        <v>47</v>
      </c>
      <c r="R93" s="5"/>
      <c r="S93" s="20" t="s">
        <v>4</v>
      </c>
    </row>
    <row r="94" spans="1:19" ht="12.75" customHeight="1">
      <c r="A94" s="2" t="s">
        <v>345</v>
      </c>
      <c r="B94" s="2" t="s">
        <v>361</v>
      </c>
      <c r="C94" s="2" t="s">
        <v>362</v>
      </c>
      <c r="D94" s="7" t="s">
        <v>19</v>
      </c>
      <c r="E94" s="10" t="s">
        <v>363</v>
      </c>
      <c r="F94" s="7" t="s">
        <v>358</v>
      </c>
      <c r="G94" s="7" t="s">
        <v>42</v>
      </c>
      <c r="H94" s="3" t="s">
        <v>150</v>
      </c>
      <c r="K94" s="5" t="s">
        <v>320</v>
      </c>
      <c r="L94" s="5" t="s">
        <v>364</v>
      </c>
      <c r="M94" s="5"/>
      <c r="N94" s="5" t="s">
        <v>21</v>
      </c>
      <c r="O94" s="5" t="s">
        <v>365</v>
      </c>
      <c r="P94" s="5" t="s">
        <v>360</v>
      </c>
      <c r="Q94" s="5" t="s">
        <v>47</v>
      </c>
      <c r="R94" s="5" t="s">
        <v>366</v>
      </c>
      <c r="S94" s="20" t="s">
        <v>4</v>
      </c>
    </row>
    <row r="95" spans="1:19" ht="12.75" customHeight="1">
      <c r="A95" s="2" t="s">
        <v>345</v>
      </c>
      <c r="B95" s="2" t="s">
        <v>361</v>
      </c>
      <c r="C95" s="2" t="s">
        <v>362</v>
      </c>
      <c r="D95" s="7" t="s">
        <v>12</v>
      </c>
      <c r="E95" s="10" t="s">
        <v>367</v>
      </c>
      <c r="F95" s="7" t="s">
        <v>368</v>
      </c>
      <c r="G95" s="7" t="s">
        <v>42</v>
      </c>
      <c r="H95" s="3" t="s">
        <v>150</v>
      </c>
      <c r="K95" s="5" t="s">
        <v>320</v>
      </c>
      <c r="L95" s="5" t="s">
        <v>364</v>
      </c>
      <c r="M95" s="5"/>
      <c r="N95" s="5" t="s">
        <v>16</v>
      </c>
      <c r="O95" s="5" t="s">
        <v>369</v>
      </c>
      <c r="P95" s="5" t="s">
        <v>370</v>
      </c>
      <c r="Q95" s="5" t="s">
        <v>47</v>
      </c>
      <c r="R95" s="22" t="s">
        <v>371</v>
      </c>
      <c r="S95" s="20" t="s">
        <v>4</v>
      </c>
    </row>
    <row r="96" spans="1:19" ht="12.75" customHeight="1">
      <c r="A96" s="2" t="s">
        <v>345</v>
      </c>
      <c r="B96" s="2" t="s">
        <v>361</v>
      </c>
      <c r="C96" s="2" t="s">
        <v>372</v>
      </c>
      <c r="D96" s="7" t="s">
        <v>19</v>
      </c>
      <c r="E96" s="10" t="s">
        <v>373</v>
      </c>
      <c r="F96" s="7" t="s">
        <v>374</v>
      </c>
      <c r="G96" s="7" t="s">
        <v>42</v>
      </c>
      <c r="H96" s="3" t="s">
        <v>150</v>
      </c>
      <c r="K96" s="5" t="s">
        <v>320</v>
      </c>
      <c r="L96" s="5" t="s">
        <v>364</v>
      </c>
      <c r="M96" s="5"/>
      <c r="N96" s="5" t="s">
        <v>21</v>
      </c>
      <c r="O96" s="5" t="s">
        <v>375</v>
      </c>
      <c r="P96" s="5" t="s">
        <v>376</v>
      </c>
      <c r="Q96" s="5" t="s">
        <v>47</v>
      </c>
      <c r="R96" s="5"/>
      <c r="S96" s="20" t="s">
        <v>4</v>
      </c>
    </row>
    <row r="97" spans="1:19" ht="78.75" customHeight="1">
      <c r="A97" s="2" t="s">
        <v>345</v>
      </c>
      <c r="B97" s="2" t="s">
        <v>377</v>
      </c>
      <c r="C97" s="2"/>
      <c r="D97" s="2"/>
      <c r="E97" s="9"/>
      <c r="F97" s="2"/>
      <c r="G97" s="2"/>
      <c r="H97" s="3" t="s">
        <v>150</v>
      </c>
      <c r="K97" s="5" t="s">
        <v>320</v>
      </c>
      <c r="L97" s="5" t="s">
        <v>364</v>
      </c>
      <c r="M97" s="5"/>
      <c r="N97" s="5" t="s">
        <v>28</v>
      </c>
      <c r="O97" s="5" t="s">
        <v>378</v>
      </c>
      <c r="P97" s="5" t="s">
        <v>379</v>
      </c>
      <c r="Q97" s="5" t="s">
        <v>380</v>
      </c>
      <c r="R97" s="5"/>
      <c r="S97" s="20" t="s">
        <v>4</v>
      </c>
    </row>
    <row r="98" spans="1:19" ht="12.75" customHeight="1">
      <c r="A98" s="2" t="s">
        <v>381</v>
      </c>
      <c r="B98" s="2" t="s">
        <v>382</v>
      </c>
      <c r="C98" s="2"/>
      <c r="D98" s="2"/>
      <c r="E98" s="9"/>
      <c r="F98" s="2"/>
      <c r="G98" s="2"/>
      <c r="H98" s="3" t="s">
        <v>4</v>
      </c>
      <c r="K98" s="5" t="s">
        <v>320</v>
      </c>
      <c r="L98" s="5" t="s">
        <v>383</v>
      </c>
      <c r="M98" s="5" t="s">
        <v>384</v>
      </c>
      <c r="N98" s="5" t="s">
        <v>7</v>
      </c>
      <c r="O98" s="5" t="s">
        <v>385</v>
      </c>
      <c r="P98" s="5" t="s">
        <v>379</v>
      </c>
      <c r="Q98" s="5" t="s">
        <v>380</v>
      </c>
      <c r="R98" s="5"/>
      <c r="S98" s="20" t="s">
        <v>4</v>
      </c>
    </row>
    <row r="99" spans="1:19" ht="12.75" customHeight="1">
      <c r="A99" s="2" t="s">
        <v>381</v>
      </c>
      <c r="B99" s="2" t="s">
        <v>382</v>
      </c>
      <c r="C99" s="2"/>
      <c r="D99" s="7" t="s">
        <v>12</v>
      </c>
      <c r="E99" s="10" t="s">
        <v>386</v>
      </c>
      <c r="F99" s="7" t="s">
        <v>387</v>
      </c>
      <c r="G99" s="7" t="s">
        <v>388</v>
      </c>
      <c r="H99" s="3" t="s">
        <v>4</v>
      </c>
      <c r="K99" s="5" t="s">
        <v>320</v>
      </c>
      <c r="L99" s="5" t="s">
        <v>383</v>
      </c>
      <c r="M99" s="5" t="s">
        <v>384</v>
      </c>
      <c r="N99" s="5" t="s">
        <v>16</v>
      </c>
      <c r="O99" s="5" t="s">
        <v>389</v>
      </c>
      <c r="P99" s="5" t="s">
        <v>390</v>
      </c>
      <c r="Q99" s="5" t="s">
        <v>10</v>
      </c>
      <c r="R99" s="5" t="s">
        <v>391</v>
      </c>
      <c r="S99" s="20" t="s">
        <v>4</v>
      </c>
    </row>
    <row r="100" spans="1:19" ht="12.75" customHeight="1">
      <c r="A100" s="14" t="s">
        <v>381</v>
      </c>
      <c r="B100" s="14" t="s">
        <v>392</v>
      </c>
      <c r="C100" s="23" t="s">
        <v>393</v>
      </c>
      <c r="D100" s="7" t="s">
        <v>12</v>
      </c>
      <c r="E100" s="24" t="s">
        <v>394</v>
      </c>
      <c r="F100" s="7" t="s">
        <v>395</v>
      </c>
      <c r="G100" s="7" t="s">
        <v>388</v>
      </c>
      <c r="H100" s="21" t="s">
        <v>4</v>
      </c>
      <c r="K100" s="5" t="s">
        <v>320</v>
      </c>
      <c r="L100" s="5" t="s">
        <v>383</v>
      </c>
      <c r="M100" s="5" t="s">
        <v>384</v>
      </c>
      <c r="N100" s="5" t="s">
        <v>16</v>
      </c>
      <c r="O100" s="5" t="s">
        <v>396</v>
      </c>
      <c r="P100" s="5" t="s">
        <v>397</v>
      </c>
      <c r="Q100" s="5" t="s">
        <v>10</v>
      </c>
      <c r="R100" s="5"/>
      <c r="S100" s="20" t="s">
        <v>4</v>
      </c>
    </row>
    <row r="101" spans="1:19" ht="12.75" customHeight="1">
      <c r="A101" s="2" t="s">
        <v>381</v>
      </c>
      <c r="B101" s="2" t="s">
        <v>392</v>
      </c>
      <c r="C101" s="2" t="s">
        <v>398</v>
      </c>
      <c r="D101" s="7" t="s">
        <v>19</v>
      </c>
      <c r="E101" s="24" t="s">
        <v>399</v>
      </c>
      <c r="F101" s="7" t="s">
        <v>400</v>
      </c>
      <c r="G101" s="7" t="s">
        <v>388</v>
      </c>
      <c r="H101" s="3" t="s">
        <v>4</v>
      </c>
      <c r="K101" s="5" t="s">
        <v>320</v>
      </c>
      <c r="L101" s="5" t="s">
        <v>383</v>
      </c>
      <c r="M101" s="5" t="s">
        <v>384</v>
      </c>
      <c r="N101" s="5" t="s">
        <v>21</v>
      </c>
      <c r="O101" s="5" t="s">
        <v>401</v>
      </c>
      <c r="P101" s="5" t="s">
        <v>402</v>
      </c>
      <c r="Q101" s="5" t="s">
        <v>10</v>
      </c>
      <c r="R101" s="5" t="s">
        <v>391</v>
      </c>
      <c r="S101" s="20" t="s">
        <v>4</v>
      </c>
    </row>
    <row r="102" spans="1:19" ht="105" customHeight="1">
      <c r="A102" s="2" t="s">
        <v>381</v>
      </c>
      <c r="B102" s="2" t="s">
        <v>403</v>
      </c>
      <c r="C102" s="9" t="s">
        <v>404</v>
      </c>
      <c r="D102" s="7" t="s">
        <v>19</v>
      </c>
      <c r="E102" s="24" t="s">
        <v>405</v>
      </c>
      <c r="F102" s="7" t="s">
        <v>406</v>
      </c>
      <c r="G102" s="7" t="s">
        <v>15</v>
      </c>
      <c r="H102" s="3" t="s">
        <v>4</v>
      </c>
      <c r="K102" s="5" t="s">
        <v>320</v>
      </c>
      <c r="L102" s="5" t="s">
        <v>383</v>
      </c>
      <c r="M102" s="5" t="s">
        <v>407</v>
      </c>
      <c r="N102" s="5" t="s">
        <v>21</v>
      </c>
      <c r="O102" s="5" t="s">
        <v>408</v>
      </c>
      <c r="P102" s="5" t="s">
        <v>409</v>
      </c>
      <c r="Q102" s="5" t="s">
        <v>10</v>
      </c>
      <c r="R102" s="5" t="s">
        <v>410</v>
      </c>
      <c r="S102" s="20" t="s">
        <v>4</v>
      </c>
    </row>
    <row r="103" spans="1:19" ht="105" customHeight="1">
      <c r="A103" s="2" t="s">
        <v>381</v>
      </c>
      <c r="B103" s="2" t="s">
        <v>403</v>
      </c>
      <c r="C103" s="9" t="s">
        <v>404</v>
      </c>
      <c r="D103" s="7" t="s">
        <v>12</v>
      </c>
      <c r="E103" s="10" t="s">
        <v>411</v>
      </c>
      <c r="F103" s="7" t="s">
        <v>412</v>
      </c>
      <c r="G103" s="7" t="s">
        <v>413</v>
      </c>
      <c r="H103" s="3" t="s">
        <v>4</v>
      </c>
      <c r="K103" s="5" t="s">
        <v>320</v>
      </c>
      <c r="L103" s="5" t="s">
        <v>383</v>
      </c>
      <c r="M103" s="5" t="s">
        <v>407</v>
      </c>
      <c r="N103" s="5" t="s">
        <v>16</v>
      </c>
      <c r="O103" s="5" t="s">
        <v>414</v>
      </c>
      <c r="P103" s="5" t="s">
        <v>415</v>
      </c>
      <c r="Q103" s="5" t="s">
        <v>416</v>
      </c>
      <c r="R103" s="25" t="s">
        <v>417</v>
      </c>
      <c r="S103" s="20" t="s">
        <v>4</v>
      </c>
    </row>
    <row r="104" spans="1:19" ht="12.75" customHeight="1">
      <c r="A104" s="2"/>
      <c r="B104" s="2"/>
      <c r="C104" s="9"/>
      <c r="D104" s="8"/>
      <c r="E104" s="9"/>
      <c r="F104" s="2"/>
      <c r="G104" s="2"/>
      <c r="H104" s="21" t="s">
        <v>4</v>
      </c>
      <c r="K104" s="5" t="s">
        <v>320</v>
      </c>
      <c r="L104" s="5" t="s">
        <v>383</v>
      </c>
      <c r="M104" s="5" t="s">
        <v>407</v>
      </c>
      <c r="N104" s="5" t="s">
        <v>16</v>
      </c>
      <c r="O104" s="5" t="s">
        <v>418</v>
      </c>
      <c r="P104" s="5" t="s">
        <v>419</v>
      </c>
      <c r="Q104" s="5" t="s">
        <v>416</v>
      </c>
      <c r="R104" s="5" t="s">
        <v>420</v>
      </c>
      <c r="S104" s="20" t="s">
        <v>4</v>
      </c>
    </row>
    <row r="105" spans="1:19" ht="105" customHeight="1">
      <c r="A105" s="7" t="s">
        <v>381</v>
      </c>
      <c r="B105" s="7" t="s">
        <v>403</v>
      </c>
      <c r="C105" s="10" t="s">
        <v>404</v>
      </c>
      <c r="D105" s="7" t="s">
        <v>19</v>
      </c>
      <c r="E105" s="10" t="s">
        <v>421</v>
      </c>
      <c r="F105" s="7" t="s">
        <v>422</v>
      </c>
      <c r="G105" s="7" t="s">
        <v>423</v>
      </c>
      <c r="H105" s="3" t="s">
        <v>4</v>
      </c>
      <c r="K105" s="5" t="s">
        <v>320</v>
      </c>
      <c r="L105" s="5" t="s">
        <v>383</v>
      </c>
      <c r="M105" s="5" t="s">
        <v>407</v>
      </c>
      <c r="N105" s="5" t="s">
        <v>21</v>
      </c>
      <c r="O105" s="5" t="s">
        <v>424</v>
      </c>
      <c r="P105" s="5" t="s">
        <v>425</v>
      </c>
      <c r="Q105" s="5" t="s">
        <v>426</v>
      </c>
      <c r="R105" s="5" t="s">
        <v>427</v>
      </c>
      <c r="S105" s="20" t="s">
        <v>4</v>
      </c>
    </row>
    <row r="106" spans="1:19" ht="105" customHeight="1">
      <c r="A106" s="2" t="s">
        <v>381</v>
      </c>
      <c r="B106" s="2" t="s">
        <v>403</v>
      </c>
      <c r="C106" s="9" t="s">
        <v>428</v>
      </c>
      <c r="D106" s="2"/>
      <c r="E106" s="9"/>
      <c r="F106" s="2"/>
      <c r="G106" s="2"/>
      <c r="H106" s="3" t="s">
        <v>4</v>
      </c>
      <c r="K106" s="5" t="s">
        <v>320</v>
      </c>
      <c r="L106" s="5" t="s">
        <v>383</v>
      </c>
      <c r="M106" s="5" t="s">
        <v>407</v>
      </c>
      <c r="N106" s="5" t="s">
        <v>21</v>
      </c>
      <c r="O106" s="5" t="s">
        <v>429</v>
      </c>
      <c r="P106" s="26" t="s">
        <v>430</v>
      </c>
      <c r="Q106" s="5" t="s">
        <v>348</v>
      </c>
      <c r="R106" s="5" t="s">
        <v>431</v>
      </c>
      <c r="S106" s="20" t="s">
        <v>4</v>
      </c>
    </row>
    <row r="107" spans="1:19" ht="105" customHeight="1">
      <c r="A107" s="2" t="s">
        <v>381</v>
      </c>
      <c r="B107" s="2" t="s">
        <v>403</v>
      </c>
      <c r="C107" s="9" t="s">
        <v>428</v>
      </c>
      <c r="D107" s="2"/>
      <c r="E107" s="9"/>
      <c r="F107" s="2"/>
      <c r="G107" s="2"/>
      <c r="H107" s="3" t="s">
        <v>4</v>
      </c>
      <c r="K107" s="5" t="s">
        <v>320</v>
      </c>
      <c r="L107" s="5" t="s">
        <v>383</v>
      </c>
      <c r="M107" s="5" t="s">
        <v>432</v>
      </c>
      <c r="N107" s="5" t="s">
        <v>24</v>
      </c>
      <c r="O107" s="5" t="s">
        <v>433</v>
      </c>
      <c r="P107" s="5" t="s">
        <v>434</v>
      </c>
      <c r="Q107" s="5" t="s">
        <v>47</v>
      </c>
      <c r="R107" s="5" t="s">
        <v>435</v>
      </c>
      <c r="S107" s="20" t="s">
        <v>4</v>
      </c>
    </row>
    <row r="108" spans="1:19" ht="12.75" customHeight="1">
      <c r="A108" s="2" t="s">
        <v>381</v>
      </c>
      <c r="B108" s="2" t="s">
        <v>403</v>
      </c>
      <c r="C108" s="2" t="s">
        <v>436</v>
      </c>
      <c r="D108" s="2"/>
      <c r="E108" s="9"/>
      <c r="F108" s="2"/>
      <c r="G108" s="2"/>
      <c r="H108" s="3" t="s">
        <v>4</v>
      </c>
      <c r="K108" s="5" t="s">
        <v>320</v>
      </c>
      <c r="L108" s="5" t="s">
        <v>383</v>
      </c>
      <c r="M108" s="5" t="s">
        <v>432</v>
      </c>
      <c r="N108" s="5" t="s">
        <v>28</v>
      </c>
      <c r="O108" s="5" t="s">
        <v>437</v>
      </c>
      <c r="P108" s="5" t="s">
        <v>438</v>
      </c>
      <c r="Q108" s="5" t="s">
        <v>439</v>
      </c>
      <c r="R108" s="5" t="s">
        <v>440</v>
      </c>
      <c r="S108" s="20" t="s">
        <v>150</v>
      </c>
    </row>
    <row r="109" spans="1:19" ht="12.75" customHeight="1">
      <c r="A109" s="2" t="s">
        <v>381</v>
      </c>
      <c r="B109" s="2" t="s">
        <v>441</v>
      </c>
      <c r="C109" s="9" t="s">
        <v>442</v>
      </c>
      <c r="D109" s="2"/>
      <c r="E109" s="9"/>
      <c r="F109" s="2"/>
      <c r="G109" s="2"/>
      <c r="H109" s="3" t="s">
        <v>4</v>
      </c>
      <c r="K109" s="5" t="s">
        <v>320</v>
      </c>
      <c r="L109" s="5" t="s">
        <v>383</v>
      </c>
      <c r="M109" s="5" t="s">
        <v>432</v>
      </c>
      <c r="N109" s="5" t="s">
        <v>28</v>
      </c>
      <c r="O109" s="5" t="s">
        <v>443</v>
      </c>
      <c r="P109" s="5" t="s">
        <v>444</v>
      </c>
      <c r="Q109" s="5" t="s">
        <v>445</v>
      </c>
      <c r="R109" s="5" t="s">
        <v>446</v>
      </c>
      <c r="S109" s="20" t="s">
        <v>150</v>
      </c>
    </row>
    <row r="110" spans="1:19" ht="12.75" customHeight="1">
      <c r="A110" s="2" t="s">
        <v>381</v>
      </c>
      <c r="B110" s="2" t="s">
        <v>441</v>
      </c>
      <c r="C110" s="9" t="s">
        <v>447</v>
      </c>
      <c r="D110" s="2"/>
      <c r="E110" s="9"/>
      <c r="F110" s="2"/>
      <c r="G110" s="2"/>
      <c r="H110" s="3" t="s">
        <v>150</v>
      </c>
      <c r="K110" s="5" t="s">
        <v>320</v>
      </c>
      <c r="L110" s="5" t="s">
        <v>383</v>
      </c>
      <c r="M110" s="5" t="s">
        <v>432</v>
      </c>
      <c r="N110" s="5" t="s">
        <v>7</v>
      </c>
      <c r="O110" s="5" t="s">
        <v>448</v>
      </c>
      <c r="P110" s="5" t="s">
        <v>444</v>
      </c>
      <c r="Q110" s="5" t="s">
        <v>445</v>
      </c>
      <c r="R110" s="5" t="s">
        <v>449</v>
      </c>
      <c r="S110" s="20" t="s">
        <v>150</v>
      </c>
    </row>
    <row r="111" spans="1:19" ht="12.75" customHeight="1">
      <c r="A111" s="2" t="s">
        <v>450</v>
      </c>
      <c r="B111" s="2" t="s">
        <v>451</v>
      </c>
      <c r="C111" s="2" t="s">
        <v>452</v>
      </c>
      <c r="D111" s="7" t="s">
        <v>12</v>
      </c>
      <c r="E111" s="7" t="s">
        <v>453</v>
      </c>
      <c r="F111" s="7" t="s">
        <v>454</v>
      </c>
      <c r="G111" s="7" t="s">
        <v>455</v>
      </c>
      <c r="H111" s="3" t="s">
        <v>150</v>
      </c>
      <c r="K111" s="5" t="s">
        <v>320</v>
      </c>
      <c r="L111" s="5" t="s">
        <v>383</v>
      </c>
      <c r="M111" s="5" t="s">
        <v>432</v>
      </c>
      <c r="N111" s="5" t="s">
        <v>16</v>
      </c>
      <c r="O111" s="5" t="s">
        <v>456</v>
      </c>
      <c r="P111" s="5" t="s">
        <v>457</v>
      </c>
      <c r="Q111" s="5" t="s">
        <v>445</v>
      </c>
      <c r="R111" s="5" t="s">
        <v>458</v>
      </c>
      <c r="S111" s="20" t="s">
        <v>4</v>
      </c>
    </row>
    <row r="112" spans="1:19" ht="12.75" customHeight="1">
      <c r="A112" s="2" t="s">
        <v>450</v>
      </c>
      <c r="B112" s="2" t="s">
        <v>451</v>
      </c>
      <c r="C112" s="2" t="s">
        <v>452</v>
      </c>
      <c r="D112" s="7" t="s">
        <v>19</v>
      </c>
      <c r="E112" s="10" t="s">
        <v>459</v>
      </c>
      <c r="F112" s="7" t="s">
        <v>460</v>
      </c>
      <c r="G112" s="7" t="s">
        <v>461</v>
      </c>
      <c r="H112" s="3" t="s">
        <v>150</v>
      </c>
      <c r="K112" s="5" t="s">
        <v>320</v>
      </c>
      <c r="L112" s="5" t="s">
        <v>383</v>
      </c>
      <c r="M112" s="5" t="s">
        <v>432</v>
      </c>
      <c r="N112" s="5" t="s">
        <v>21</v>
      </c>
      <c r="O112" s="5" t="s">
        <v>462</v>
      </c>
      <c r="P112" s="5" t="s">
        <v>463</v>
      </c>
      <c r="Q112" s="5" t="s">
        <v>464</v>
      </c>
      <c r="R112" s="5" t="s">
        <v>458</v>
      </c>
      <c r="S112" s="20" t="s">
        <v>4</v>
      </c>
    </row>
    <row r="113" spans="1:19" ht="12.75" customHeight="1">
      <c r="A113" s="2" t="s">
        <v>450</v>
      </c>
      <c r="B113" s="2" t="s">
        <v>451</v>
      </c>
      <c r="C113" s="2" t="s">
        <v>452</v>
      </c>
      <c r="D113" s="2"/>
      <c r="E113" s="9"/>
      <c r="F113" s="2"/>
      <c r="G113" s="2"/>
      <c r="H113" s="3" t="s">
        <v>4</v>
      </c>
      <c r="K113" s="5" t="s">
        <v>320</v>
      </c>
      <c r="L113" s="5" t="s">
        <v>383</v>
      </c>
      <c r="M113" s="5" t="s">
        <v>432</v>
      </c>
      <c r="N113" s="5" t="s">
        <v>21</v>
      </c>
      <c r="O113" s="5" t="s">
        <v>465</v>
      </c>
      <c r="P113" s="5" t="s">
        <v>463</v>
      </c>
      <c r="Q113" s="5" t="s">
        <v>142</v>
      </c>
      <c r="R113" s="5" t="s">
        <v>466</v>
      </c>
      <c r="S113" s="20" t="s">
        <v>4</v>
      </c>
    </row>
    <row r="114" spans="1:19" ht="12.75" customHeight="1">
      <c r="A114" s="2" t="s">
        <v>450</v>
      </c>
      <c r="B114" s="2" t="s">
        <v>451</v>
      </c>
      <c r="C114" s="2" t="s">
        <v>467</v>
      </c>
      <c r="D114" s="7" t="s">
        <v>12</v>
      </c>
      <c r="E114" s="7" t="s">
        <v>468</v>
      </c>
      <c r="F114" s="7" t="s">
        <v>469</v>
      </c>
      <c r="G114" s="7" t="s">
        <v>42</v>
      </c>
      <c r="H114" s="3" t="s">
        <v>4</v>
      </c>
      <c r="K114" s="5" t="s">
        <v>320</v>
      </c>
      <c r="L114" s="5" t="s">
        <v>383</v>
      </c>
      <c r="M114" s="5" t="s">
        <v>432</v>
      </c>
      <c r="N114" s="5" t="s">
        <v>16</v>
      </c>
      <c r="O114" s="5" t="s">
        <v>470</v>
      </c>
      <c r="P114" s="5" t="s">
        <v>471</v>
      </c>
      <c r="Q114" s="5" t="s">
        <v>47</v>
      </c>
      <c r="R114" s="5" t="s">
        <v>472</v>
      </c>
      <c r="S114" s="20" t="s">
        <v>4</v>
      </c>
    </row>
    <row r="115" spans="1:19" ht="12.75" customHeight="1">
      <c r="A115" s="2" t="s">
        <v>450</v>
      </c>
      <c r="B115" s="2" t="s">
        <v>451</v>
      </c>
      <c r="C115" s="2" t="s">
        <v>467</v>
      </c>
      <c r="D115" s="7" t="s">
        <v>19</v>
      </c>
      <c r="E115" s="7" t="s">
        <v>468</v>
      </c>
      <c r="F115" s="7" t="s">
        <v>473</v>
      </c>
      <c r="G115" s="7" t="s">
        <v>42</v>
      </c>
      <c r="H115" s="3" t="s">
        <v>4</v>
      </c>
      <c r="K115" s="5" t="s">
        <v>320</v>
      </c>
      <c r="L115" s="5" t="s">
        <v>383</v>
      </c>
      <c r="M115" s="5" t="s">
        <v>474</v>
      </c>
      <c r="N115" s="5" t="s">
        <v>21</v>
      </c>
      <c r="O115" s="5" t="s">
        <v>470</v>
      </c>
      <c r="P115" s="5" t="s">
        <v>475</v>
      </c>
      <c r="Q115" s="5" t="s">
        <v>47</v>
      </c>
      <c r="R115" s="27" t="s">
        <v>476</v>
      </c>
      <c r="S115" s="20" t="s">
        <v>4</v>
      </c>
    </row>
    <row r="116" spans="1:19" ht="12.75" customHeight="1">
      <c r="A116" s="2" t="s">
        <v>450</v>
      </c>
      <c r="B116" s="2" t="s">
        <v>451</v>
      </c>
      <c r="C116" s="2" t="s">
        <v>467</v>
      </c>
      <c r="D116" s="7" t="s">
        <v>12</v>
      </c>
      <c r="E116" s="7" t="s">
        <v>477</v>
      </c>
      <c r="F116" s="7" t="s">
        <v>478</v>
      </c>
      <c r="G116" s="7" t="s">
        <v>42</v>
      </c>
      <c r="H116" s="3" t="s">
        <v>150</v>
      </c>
      <c r="K116" s="5" t="s">
        <v>320</v>
      </c>
      <c r="L116" s="5" t="s">
        <v>383</v>
      </c>
      <c r="M116" s="5" t="s">
        <v>474</v>
      </c>
      <c r="N116" s="5" t="s">
        <v>16</v>
      </c>
      <c r="O116" s="5" t="s">
        <v>479</v>
      </c>
      <c r="P116" s="5" t="s">
        <v>360</v>
      </c>
      <c r="Q116" s="5" t="s">
        <v>47</v>
      </c>
      <c r="R116" s="5" t="s">
        <v>480</v>
      </c>
      <c r="S116" s="20" t="s">
        <v>4</v>
      </c>
    </row>
    <row r="117" spans="1:19" ht="12.75" customHeight="1">
      <c r="A117" s="2" t="s">
        <v>450</v>
      </c>
      <c r="B117" s="2" t="s">
        <v>481</v>
      </c>
      <c r="C117" s="9" t="s">
        <v>482</v>
      </c>
      <c r="D117" s="7" t="s">
        <v>19</v>
      </c>
      <c r="E117" s="7" t="s">
        <v>483</v>
      </c>
      <c r="F117" s="7" t="s">
        <v>478</v>
      </c>
      <c r="G117" s="7" t="s">
        <v>42</v>
      </c>
      <c r="H117" s="21" t="s">
        <v>150</v>
      </c>
      <c r="K117" s="5" t="s">
        <v>320</v>
      </c>
      <c r="L117" s="5" t="s">
        <v>383</v>
      </c>
      <c r="M117" s="5" t="s">
        <v>474</v>
      </c>
      <c r="N117" s="5" t="s">
        <v>21</v>
      </c>
      <c r="O117" s="5" t="s">
        <v>484</v>
      </c>
      <c r="P117" s="5" t="s">
        <v>360</v>
      </c>
      <c r="Q117" s="5" t="s">
        <v>47</v>
      </c>
      <c r="R117" s="27" t="s">
        <v>485</v>
      </c>
      <c r="S117" s="20" t="s">
        <v>4</v>
      </c>
    </row>
    <row r="118" spans="1:19" ht="12.75" customHeight="1">
      <c r="A118" s="14" t="s">
        <v>450</v>
      </c>
      <c r="B118" s="14" t="s">
        <v>481</v>
      </c>
      <c r="C118" s="23" t="s">
        <v>482</v>
      </c>
      <c r="D118" s="2"/>
      <c r="E118" s="2"/>
      <c r="F118" s="2"/>
      <c r="G118" s="2"/>
      <c r="H118" s="3" t="s">
        <v>150</v>
      </c>
      <c r="K118" s="4" t="s">
        <v>486</v>
      </c>
      <c r="L118" s="4" t="s">
        <v>487</v>
      </c>
      <c r="M118" s="4"/>
      <c r="N118" s="5" t="s">
        <v>28</v>
      </c>
      <c r="O118" s="5" t="s">
        <v>488</v>
      </c>
      <c r="P118" s="5" t="s">
        <v>444</v>
      </c>
      <c r="Q118" s="5" t="s">
        <v>380</v>
      </c>
      <c r="R118" s="4"/>
      <c r="S118" s="6" t="s">
        <v>4</v>
      </c>
    </row>
    <row r="119" spans="1:19" ht="12.75" customHeight="1">
      <c r="A119" s="2" t="s">
        <v>450</v>
      </c>
      <c r="B119" s="2" t="s">
        <v>481</v>
      </c>
      <c r="C119" s="9" t="s">
        <v>482</v>
      </c>
      <c r="D119" s="7" t="s">
        <v>12</v>
      </c>
      <c r="E119" s="10" t="s">
        <v>489</v>
      </c>
      <c r="F119" s="7" t="s">
        <v>490</v>
      </c>
      <c r="G119" s="7" t="s">
        <v>491</v>
      </c>
      <c r="K119" s="4" t="s">
        <v>486</v>
      </c>
      <c r="L119" s="4" t="s">
        <v>487</v>
      </c>
      <c r="M119" s="4"/>
      <c r="N119" s="4" t="s">
        <v>16</v>
      </c>
      <c r="O119" s="4" t="s">
        <v>492</v>
      </c>
      <c r="P119" s="4" t="s">
        <v>493</v>
      </c>
      <c r="Q119" s="4" t="s">
        <v>76</v>
      </c>
      <c r="R119" s="4"/>
      <c r="S119" s="6" t="s">
        <v>4</v>
      </c>
    </row>
    <row r="120" spans="1:19" ht="12.75" customHeight="1">
      <c r="D120" s="7" t="s">
        <v>19</v>
      </c>
      <c r="E120" s="10" t="s">
        <v>494</v>
      </c>
      <c r="F120" s="7" t="s">
        <v>495</v>
      </c>
      <c r="G120" s="7" t="s">
        <v>56</v>
      </c>
      <c r="K120" s="4" t="s">
        <v>486</v>
      </c>
      <c r="L120" s="4" t="s">
        <v>487</v>
      </c>
      <c r="M120" s="4"/>
      <c r="N120" s="4" t="s">
        <v>21</v>
      </c>
      <c r="O120" s="4" t="s">
        <v>496</v>
      </c>
      <c r="P120" s="4" t="s">
        <v>497</v>
      </c>
      <c r="Q120" s="4" t="s">
        <v>142</v>
      </c>
      <c r="R120" s="4" t="s">
        <v>498</v>
      </c>
      <c r="S120" s="6" t="s">
        <v>4</v>
      </c>
    </row>
    <row r="121" spans="1:19" ht="12.75" customHeight="1">
      <c r="D121" s="2"/>
      <c r="E121" s="9"/>
      <c r="F121" s="2"/>
      <c r="G121" s="2"/>
      <c r="K121" s="4" t="s">
        <v>486</v>
      </c>
      <c r="L121" s="4" t="s">
        <v>487</v>
      </c>
      <c r="M121" s="4"/>
      <c r="N121" s="4" t="s">
        <v>28</v>
      </c>
      <c r="O121" s="4" t="s">
        <v>499</v>
      </c>
      <c r="P121" s="4" t="s">
        <v>500</v>
      </c>
      <c r="Q121" s="4" t="s">
        <v>348</v>
      </c>
      <c r="R121" s="4" t="s">
        <v>501</v>
      </c>
      <c r="S121" s="6" t="s">
        <v>4</v>
      </c>
    </row>
    <row r="122" spans="1:19" ht="12.75" customHeight="1">
      <c r="D122" s="2"/>
      <c r="E122" s="9"/>
      <c r="F122" s="2"/>
      <c r="G122" s="2"/>
      <c r="K122" s="4" t="s">
        <v>486</v>
      </c>
      <c r="L122" s="4" t="s">
        <v>487</v>
      </c>
      <c r="M122" s="4"/>
      <c r="N122" s="4" t="s">
        <v>28</v>
      </c>
      <c r="O122" s="4" t="s">
        <v>502</v>
      </c>
      <c r="P122" s="4" t="s">
        <v>503</v>
      </c>
      <c r="Q122" s="4" t="s">
        <v>348</v>
      </c>
      <c r="R122" s="4"/>
      <c r="S122" s="6" t="s">
        <v>4</v>
      </c>
    </row>
    <row r="123" spans="1:19" ht="12.75" customHeight="1">
      <c r="D123" s="2"/>
      <c r="E123" s="9"/>
      <c r="F123" s="2"/>
      <c r="G123" s="2"/>
      <c r="K123" s="4" t="s">
        <v>486</v>
      </c>
      <c r="L123" s="4" t="s">
        <v>504</v>
      </c>
      <c r="M123" s="4"/>
      <c r="N123" s="4" t="s">
        <v>28</v>
      </c>
      <c r="O123" s="4" t="s">
        <v>505</v>
      </c>
      <c r="P123" s="4" t="s">
        <v>506</v>
      </c>
      <c r="Q123" s="4" t="s">
        <v>348</v>
      </c>
      <c r="R123" s="5" t="s">
        <v>507</v>
      </c>
      <c r="S123" s="6" t="s">
        <v>4</v>
      </c>
    </row>
    <row r="124" spans="1:19" ht="12.75" customHeight="1">
      <c r="D124" s="7" t="s">
        <v>12</v>
      </c>
      <c r="E124" s="10" t="s">
        <v>508</v>
      </c>
      <c r="F124" s="10" t="s">
        <v>509</v>
      </c>
      <c r="G124" s="7" t="s">
        <v>510</v>
      </c>
      <c r="K124" s="4" t="s">
        <v>486</v>
      </c>
      <c r="L124" s="4" t="s">
        <v>504</v>
      </c>
      <c r="M124" s="4"/>
      <c r="N124" s="4" t="s">
        <v>16</v>
      </c>
      <c r="O124" s="4" t="s">
        <v>511</v>
      </c>
      <c r="P124" s="4" t="s">
        <v>512</v>
      </c>
      <c r="Q124" s="4" t="s">
        <v>348</v>
      </c>
      <c r="R124" s="5" t="s">
        <v>513</v>
      </c>
      <c r="S124" s="6" t="s">
        <v>4</v>
      </c>
    </row>
    <row r="125" spans="1:19" ht="12.75" customHeight="1">
      <c r="D125" s="2"/>
      <c r="E125" s="9"/>
      <c r="F125" s="9"/>
      <c r="G125" s="2"/>
      <c r="K125" s="4" t="s">
        <v>486</v>
      </c>
      <c r="L125" s="4" t="s">
        <v>504</v>
      </c>
      <c r="M125" s="4"/>
      <c r="N125" s="4" t="s">
        <v>16</v>
      </c>
      <c r="O125" s="4" t="s">
        <v>514</v>
      </c>
      <c r="P125" s="4" t="s">
        <v>515</v>
      </c>
      <c r="Q125" s="4" t="s">
        <v>348</v>
      </c>
      <c r="R125" s="4" t="s">
        <v>516</v>
      </c>
      <c r="S125" s="6" t="s">
        <v>4</v>
      </c>
    </row>
    <row r="126" spans="1:19" ht="12.75" customHeight="1">
      <c r="D126" s="7" t="s">
        <v>19</v>
      </c>
      <c r="E126" s="10" t="s">
        <v>517</v>
      </c>
      <c r="F126" s="28" t="s">
        <v>518</v>
      </c>
      <c r="G126" s="7" t="s">
        <v>56</v>
      </c>
      <c r="K126" s="5" t="s">
        <v>486</v>
      </c>
      <c r="L126" s="5" t="s">
        <v>504</v>
      </c>
      <c r="M126" s="5"/>
      <c r="N126" s="4" t="s">
        <v>21</v>
      </c>
      <c r="O126" s="4" t="s">
        <v>519</v>
      </c>
      <c r="P126" s="4" t="s">
        <v>520</v>
      </c>
      <c r="Q126" s="4" t="s">
        <v>142</v>
      </c>
      <c r="R126" s="5" t="s">
        <v>521</v>
      </c>
      <c r="S126" s="20" t="s">
        <v>4</v>
      </c>
    </row>
    <row r="127" spans="1:19" ht="12.75" customHeight="1">
      <c r="D127" s="2"/>
      <c r="E127" s="9"/>
      <c r="F127" s="29"/>
      <c r="G127" s="2"/>
      <c r="K127" s="4" t="s">
        <v>486</v>
      </c>
      <c r="L127" s="4" t="s">
        <v>504</v>
      </c>
      <c r="M127" s="4"/>
      <c r="N127" s="5" t="s">
        <v>21</v>
      </c>
      <c r="O127" s="5" t="s">
        <v>522</v>
      </c>
      <c r="P127" s="5" t="s">
        <v>523</v>
      </c>
      <c r="Q127" s="4" t="s">
        <v>524</v>
      </c>
      <c r="R127" s="4" t="s">
        <v>525</v>
      </c>
      <c r="S127" s="6" t="s">
        <v>4</v>
      </c>
    </row>
    <row r="128" spans="1:19" ht="12.75" customHeight="1">
      <c r="D128" s="30" t="s">
        <v>21</v>
      </c>
      <c r="E128" s="10" t="s">
        <v>526</v>
      </c>
      <c r="F128" s="10" t="s">
        <v>527</v>
      </c>
      <c r="G128" s="7" t="s">
        <v>42</v>
      </c>
      <c r="K128" s="4" t="s">
        <v>486</v>
      </c>
      <c r="L128" s="4" t="s">
        <v>504</v>
      </c>
      <c r="M128" s="4"/>
      <c r="N128" s="4" t="s">
        <v>21</v>
      </c>
      <c r="O128" s="4" t="s">
        <v>528</v>
      </c>
      <c r="P128" s="4" t="s">
        <v>529</v>
      </c>
      <c r="Q128" s="4" t="s">
        <v>47</v>
      </c>
      <c r="R128" s="5" t="s">
        <v>530</v>
      </c>
      <c r="S128" s="6" t="s">
        <v>4</v>
      </c>
    </row>
    <row r="129" spans="1:22" ht="12.75" customHeight="1">
      <c r="D129" s="2"/>
      <c r="E129" s="9"/>
      <c r="F129" s="29"/>
      <c r="G129" s="2"/>
      <c r="K129" s="4" t="s">
        <v>486</v>
      </c>
      <c r="L129" s="4" t="s">
        <v>504</v>
      </c>
      <c r="M129" s="4"/>
      <c r="N129" s="4" t="s">
        <v>28</v>
      </c>
      <c r="O129" s="4" t="s">
        <v>531</v>
      </c>
      <c r="P129" s="4" t="s">
        <v>532</v>
      </c>
      <c r="Q129" s="4" t="s">
        <v>348</v>
      </c>
      <c r="R129" s="4"/>
      <c r="S129" s="6" t="s">
        <v>4</v>
      </c>
    </row>
    <row r="130" spans="1:22" ht="12.75" customHeight="1">
      <c r="D130" s="2"/>
      <c r="E130" s="9"/>
      <c r="F130" s="29"/>
      <c r="G130" s="2"/>
      <c r="K130" s="31" t="s">
        <v>486</v>
      </c>
      <c r="L130" s="31" t="s">
        <v>533</v>
      </c>
      <c r="M130" s="31"/>
      <c r="N130" s="4" t="s">
        <v>24</v>
      </c>
      <c r="O130" s="4" t="s">
        <v>534</v>
      </c>
      <c r="P130" s="4" t="s">
        <v>535</v>
      </c>
      <c r="Q130" s="4" t="s">
        <v>348</v>
      </c>
      <c r="R130" s="31" t="s">
        <v>513</v>
      </c>
      <c r="S130" s="32" t="s">
        <v>4</v>
      </c>
    </row>
    <row r="131" spans="1:22" ht="12.75" customHeight="1">
      <c r="D131" s="7" t="s">
        <v>12</v>
      </c>
      <c r="E131" s="10" t="s">
        <v>536</v>
      </c>
      <c r="F131" s="7" t="s">
        <v>537</v>
      </c>
      <c r="G131" s="7" t="s">
        <v>510</v>
      </c>
      <c r="K131" s="5" t="s">
        <v>486</v>
      </c>
      <c r="L131" s="5" t="s">
        <v>533</v>
      </c>
      <c r="M131" s="5"/>
      <c r="N131" s="31" t="s">
        <v>16</v>
      </c>
      <c r="O131" s="31" t="s">
        <v>538</v>
      </c>
      <c r="P131" s="31" t="s">
        <v>512</v>
      </c>
      <c r="Q131" s="31" t="s">
        <v>348</v>
      </c>
      <c r="R131" s="5" t="s">
        <v>539</v>
      </c>
      <c r="S131" s="20" t="s">
        <v>4</v>
      </c>
    </row>
    <row r="132" spans="1:22" ht="12.75" customHeight="1">
      <c r="D132" s="7" t="s">
        <v>19</v>
      </c>
      <c r="E132" s="10" t="s">
        <v>540</v>
      </c>
      <c r="F132" s="10" t="s">
        <v>541</v>
      </c>
      <c r="G132" s="7" t="s">
        <v>56</v>
      </c>
      <c r="K132" s="4" t="s">
        <v>486</v>
      </c>
      <c r="L132" s="4" t="s">
        <v>533</v>
      </c>
      <c r="M132" s="4"/>
      <c r="N132" s="5" t="s">
        <v>21</v>
      </c>
      <c r="O132" s="5" t="s">
        <v>542</v>
      </c>
      <c r="P132" s="5" t="s">
        <v>543</v>
      </c>
      <c r="Q132" s="5" t="s">
        <v>142</v>
      </c>
      <c r="R132" s="4"/>
      <c r="S132" s="6" t="s">
        <v>4</v>
      </c>
    </row>
    <row r="133" spans="1:22" ht="12.75" customHeight="1">
      <c r="D133" s="2"/>
      <c r="E133" s="9"/>
      <c r="F133" s="9"/>
      <c r="G133" s="2"/>
      <c r="K133" s="4" t="s">
        <v>486</v>
      </c>
      <c r="L133" s="4" t="s">
        <v>533</v>
      </c>
      <c r="M133" s="4"/>
      <c r="N133" s="4" t="s">
        <v>21</v>
      </c>
      <c r="O133" s="4" t="s">
        <v>544</v>
      </c>
      <c r="P133" s="4" t="s">
        <v>545</v>
      </c>
      <c r="Q133" s="4" t="s">
        <v>142</v>
      </c>
      <c r="R133" s="4"/>
      <c r="S133" s="6" t="s">
        <v>4</v>
      </c>
    </row>
    <row r="134" spans="1:22" ht="12.75" customHeight="1">
      <c r="D134" s="2"/>
      <c r="E134" s="9"/>
      <c r="F134" s="9"/>
      <c r="G134" s="2"/>
      <c r="K134" s="4" t="s">
        <v>486</v>
      </c>
      <c r="L134" s="4" t="s">
        <v>533</v>
      </c>
      <c r="M134" s="4"/>
      <c r="N134" s="4" t="s">
        <v>21</v>
      </c>
      <c r="O134" s="4" t="s">
        <v>546</v>
      </c>
      <c r="P134" s="4" t="s">
        <v>547</v>
      </c>
      <c r="Q134" s="4" t="s">
        <v>142</v>
      </c>
      <c r="R134" s="4" t="s">
        <v>548</v>
      </c>
      <c r="S134" s="6" t="s">
        <v>4</v>
      </c>
    </row>
    <row r="135" spans="1:22" ht="12.75" customHeight="1">
      <c r="D135" s="2"/>
      <c r="E135" s="9"/>
      <c r="F135" s="9"/>
      <c r="G135" s="2"/>
      <c r="K135" s="5" t="s">
        <v>486</v>
      </c>
      <c r="L135" s="5" t="s">
        <v>533</v>
      </c>
      <c r="M135" s="5"/>
      <c r="N135" s="4" t="s">
        <v>21</v>
      </c>
      <c r="O135" s="4" t="s">
        <v>549</v>
      </c>
      <c r="P135" s="4" t="s">
        <v>550</v>
      </c>
      <c r="Q135" s="4" t="s">
        <v>47</v>
      </c>
      <c r="R135" s="5"/>
      <c r="S135" s="20" t="s">
        <v>4</v>
      </c>
    </row>
    <row r="136" spans="1:22" ht="12.75" customHeight="1">
      <c r="D136" s="33" t="s">
        <v>19</v>
      </c>
      <c r="E136" s="34" t="s">
        <v>551</v>
      </c>
      <c r="F136" s="34" t="s">
        <v>552</v>
      </c>
      <c r="G136" s="7" t="s">
        <v>510</v>
      </c>
      <c r="K136" s="5" t="s">
        <v>553</v>
      </c>
      <c r="L136" s="5" t="s">
        <v>554</v>
      </c>
      <c r="M136" s="5"/>
      <c r="N136" s="5" t="s">
        <v>21</v>
      </c>
      <c r="O136" s="5" t="s">
        <v>555</v>
      </c>
      <c r="P136" s="5" t="s">
        <v>556</v>
      </c>
      <c r="Q136" s="5" t="s">
        <v>348</v>
      </c>
      <c r="R136" s="5" t="s">
        <v>557</v>
      </c>
      <c r="S136" s="20" t="s">
        <v>4</v>
      </c>
    </row>
    <row r="137" spans="1:22" ht="12.75" customHeight="1">
      <c r="D137" s="8"/>
      <c r="E137" s="35"/>
      <c r="F137" s="35"/>
      <c r="G137" s="8"/>
      <c r="K137" s="5" t="s">
        <v>553</v>
      </c>
      <c r="L137" s="5" t="s">
        <v>554</v>
      </c>
      <c r="M137" s="5"/>
      <c r="N137" s="5" t="s">
        <v>24</v>
      </c>
      <c r="O137" s="5" t="s">
        <v>558</v>
      </c>
      <c r="P137" s="5" t="s">
        <v>559</v>
      </c>
      <c r="Q137" s="5" t="s">
        <v>560</v>
      </c>
      <c r="R137" s="5" t="s">
        <v>561</v>
      </c>
      <c r="S137" s="20" t="s">
        <v>4</v>
      </c>
    </row>
    <row r="138" spans="1:22" ht="12.75" customHeight="1">
      <c r="D138" s="7" t="s">
        <v>12</v>
      </c>
      <c r="E138" s="10" t="s">
        <v>562</v>
      </c>
      <c r="F138" s="10" t="s">
        <v>563</v>
      </c>
      <c r="G138" s="10" t="s">
        <v>42</v>
      </c>
      <c r="K138" s="5" t="s">
        <v>553</v>
      </c>
      <c r="L138" s="5" t="s">
        <v>554</v>
      </c>
      <c r="M138" s="5"/>
      <c r="N138" s="5" t="s">
        <v>16</v>
      </c>
      <c r="O138" s="5" t="s">
        <v>564</v>
      </c>
      <c r="P138" s="5" t="s">
        <v>565</v>
      </c>
      <c r="Q138" s="5" t="s">
        <v>47</v>
      </c>
      <c r="R138" s="5" t="s">
        <v>566</v>
      </c>
      <c r="S138" s="20" t="s">
        <v>4</v>
      </c>
    </row>
    <row r="139" spans="1:22" ht="12.75" customHeight="1">
      <c r="A139" s="36"/>
      <c r="B139" s="36"/>
      <c r="C139" s="36"/>
      <c r="D139" s="7" t="s">
        <v>12</v>
      </c>
      <c r="E139" s="10" t="s">
        <v>567</v>
      </c>
      <c r="F139" s="7" t="s">
        <v>568</v>
      </c>
      <c r="G139" s="10" t="s">
        <v>42</v>
      </c>
      <c r="K139" s="5" t="s">
        <v>553</v>
      </c>
      <c r="L139" s="5" t="s">
        <v>554</v>
      </c>
      <c r="M139" s="5"/>
      <c r="N139" s="5" t="s">
        <v>16</v>
      </c>
      <c r="O139" s="5" t="s">
        <v>569</v>
      </c>
      <c r="P139" s="5" t="s">
        <v>570</v>
      </c>
      <c r="Q139" s="5" t="s">
        <v>47</v>
      </c>
      <c r="R139" s="5" t="s">
        <v>571</v>
      </c>
      <c r="S139" s="20" t="s">
        <v>4</v>
      </c>
    </row>
    <row r="140" spans="1:22" ht="12.75" customHeight="1">
      <c r="D140" s="7" t="s">
        <v>19</v>
      </c>
      <c r="E140" s="10" t="s">
        <v>572</v>
      </c>
      <c r="F140" s="7" t="s">
        <v>573</v>
      </c>
      <c r="G140" s="10" t="s">
        <v>42</v>
      </c>
      <c r="K140" s="5" t="s">
        <v>553</v>
      </c>
      <c r="L140" s="5" t="s">
        <v>554</v>
      </c>
      <c r="M140" s="5"/>
      <c r="N140" s="5" t="s">
        <v>21</v>
      </c>
      <c r="O140" s="5" t="s">
        <v>574</v>
      </c>
      <c r="P140" s="5" t="s">
        <v>575</v>
      </c>
      <c r="Q140" s="5" t="s">
        <v>47</v>
      </c>
      <c r="R140" s="5" t="s">
        <v>576</v>
      </c>
      <c r="S140" s="20" t="s">
        <v>4</v>
      </c>
    </row>
    <row r="141" spans="1:22" ht="12.75" customHeight="1">
      <c r="D141" s="7" t="s">
        <v>19</v>
      </c>
      <c r="E141" s="10" t="s">
        <v>577</v>
      </c>
      <c r="F141" s="7" t="s">
        <v>578</v>
      </c>
      <c r="G141" s="10" t="s">
        <v>42</v>
      </c>
      <c r="K141" s="5" t="s">
        <v>553</v>
      </c>
      <c r="L141" s="5" t="s">
        <v>579</v>
      </c>
      <c r="M141" s="5"/>
      <c r="N141" s="5" t="s">
        <v>21</v>
      </c>
      <c r="O141" s="5" t="s">
        <v>580</v>
      </c>
      <c r="P141" s="5" t="s">
        <v>581</v>
      </c>
      <c r="Q141" s="5" t="s">
        <v>47</v>
      </c>
      <c r="R141" s="5" t="s">
        <v>582</v>
      </c>
      <c r="S141" s="20" t="s">
        <v>4</v>
      </c>
    </row>
    <row r="142" spans="1:22" ht="12.75" customHeight="1">
      <c r="D142" s="7" t="s">
        <v>19</v>
      </c>
      <c r="E142" s="10" t="s">
        <v>583</v>
      </c>
      <c r="F142" s="7" t="s">
        <v>584</v>
      </c>
      <c r="G142" s="7" t="s">
        <v>42</v>
      </c>
      <c r="K142" s="5" t="s">
        <v>553</v>
      </c>
      <c r="L142" s="5" t="s">
        <v>579</v>
      </c>
      <c r="M142" s="5"/>
      <c r="N142" s="5" t="s">
        <v>21</v>
      </c>
      <c r="O142" s="5" t="s">
        <v>585</v>
      </c>
      <c r="P142" s="5" t="s">
        <v>586</v>
      </c>
      <c r="Q142" s="5" t="s">
        <v>47</v>
      </c>
      <c r="R142" s="5" t="s">
        <v>582</v>
      </c>
      <c r="S142" s="20" t="s">
        <v>4</v>
      </c>
    </row>
    <row r="143" spans="1:22" ht="12.75" customHeight="1">
      <c r="D143" s="7" t="s">
        <v>19</v>
      </c>
      <c r="E143" s="10" t="s">
        <v>587</v>
      </c>
      <c r="F143" s="7" t="s">
        <v>584</v>
      </c>
      <c r="G143" s="7" t="s">
        <v>42</v>
      </c>
      <c r="K143" s="5" t="s">
        <v>553</v>
      </c>
      <c r="L143" s="5" t="s">
        <v>579</v>
      </c>
      <c r="M143" s="5"/>
      <c r="N143" s="5" t="s">
        <v>21</v>
      </c>
      <c r="O143" s="5" t="s">
        <v>588</v>
      </c>
      <c r="P143" s="5" t="s">
        <v>586</v>
      </c>
      <c r="Q143" s="5" t="s">
        <v>47</v>
      </c>
      <c r="R143" s="5" t="s">
        <v>589</v>
      </c>
      <c r="S143" s="20" t="s">
        <v>4</v>
      </c>
      <c r="V143" s="9"/>
    </row>
    <row r="144" spans="1:22" ht="12.75" customHeight="1">
      <c r="D144" s="2"/>
      <c r="E144" s="9"/>
      <c r="F144" s="2"/>
      <c r="G144" s="2"/>
      <c r="K144" s="5" t="s">
        <v>553</v>
      </c>
      <c r="L144" s="5" t="s">
        <v>579</v>
      </c>
      <c r="M144" s="5"/>
      <c r="N144" s="5" t="s">
        <v>21</v>
      </c>
      <c r="O144" s="5" t="s">
        <v>590</v>
      </c>
      <c r="P144" s="5" t="s">
        <v>586</v>
      </c>
      <c r="Q144" s="5" t="s">
        <v>47</v>
      </c>
      <c r="R144" s="5" t="s">
        <v>589</v>
      </c>
      <c r="S144" s="20" t="s">
        <v>4</v>
      </c>
    </row>
    <row r="145" spans="4:19" ht="12.75" customHeight="1">
      <c r="D145" s="2"/>
      <c r="E145" s="9"/>
      <c r="F145" s="2"/>
      <c r="G145" s="2"/>
      <c r="K145" s="5" t="s">
        <v>553</v>
      </c>
      <c r="L145" s="5" t="s">
        <v>579</v>
      </c>
      <c r="M145" s="5"/>
      <c r="N145" s="5" t="s">
        <v>21</v>
      </c>
      <c r="O145" s="5" t="s">
        <v>591</v>
      </c>
      <c r="P145" s="5" t="s">
        <v>586</v>
      </c>
      <c r="Q145" s="5" t="s">
        <v>47</v>
      </c>
      <c r="R145" s="5" t="s">
        <v>592</v>
      </c>
      <c r="S145" s="20" t="s">
        <v>4</v>
      </c>
    </row>
    <row r="146" spans="4:19" ht="12.75" customHeight="1">
      <c r="D146" s="7" t="s">
        <v>12</v>
      </c>
      <c r="E146" s="10" t="s">
        <v>593</v>
      </c>
      <c r="F146" s="7" t="s">
        <v>594</v>
      </c>
      <c r="G146" s="7" t="s">
        <v>42</v>
      </c>
      <c r="K146" s="5" t="s">
        <v>553</v>
      </c>
      <c r="L146" s="5" t="s">
        <v>579</v>
      </c>
      <c r="M146" s="5"/>
      <c r="N146" s="5" t="s">
        <v>16</v>
      </c>
      <c r="O146" s="5" t="s">
        <v>595</v>
      </c>
      <c r="P146" s="5" t="s">
        <v>596</v>
      </c>
      <c r="Q146" s="5" t="s">
        <v>47</v>
      </c>
      <c r="R146" s="5" t="s">
        <v>592</v>
      </c>
      <c r="S146" s="20" t="s">
        <v>4</v>
      </c>
    </row>
    <row r="147" spans="4:19" ht="12.75" customHeight="1">
      <c r="D147" s="7" t="s">
        <v>12</v>
      </c>
      <c r="E147" s="10" t="s">
        <v>597</v>
      </c>
      <c r="F147" s="7" t="s">
        <v>584</v>
      </c>
      <c r="G147" s="7" t="s">
        <v>42</v>
      </c>
      <c r="K147" s="5" t="s">
        <v>553</v>
      </c>
      <c r="L147" s="5" t="s">
        <v>579</v>
      </c>
      <c r="M147" s="25"/>
      <c r="N147" s="5" t="s">
        <v>16</v>
      </c>
      <c r="O147" s="5" t="s">
        <v>598</v>
      </c>
      <c r="P147" s="5" t="s">
        <v>596</v>
      </c>
      <c r="Q147" s="5" t="s">
        <v>47</v>
      </c>
      <c r="R147" s="25" t="s">
        <v>599</v>
      </c>
      <c r="S147" s="20" t="s">
        <v>4</v>
      </c>
    </row>
    <row r="148" spans="4:19" ht="12.75" customHeight="1">
      <c r="D148" s="37" t="s">
        <v>19</v>
      </c>
      <c r="E148" s="38" t="s">
        <v>600</v>
      </c>
      <c r="F148" s="38" t="s">
        <v>601</v>
      </c>
      <c r="G148" s="38" t="s">
        <v>602</v>
      </c>
      <c r="K148" s="5" t="s">
        <v>553</v>
      </c>
      <c r="L148" s="5" t="s">
        <v>579</v>
      </c>
      <c r="M148" s="25"/>
      <c r="N148" s="5" t="s">
        <v>21</v>
      </c>
      <c r="O148" s="5" t="s">
        <v>603</v>
      </c>
      <c r="P148" s="5" t="s">
        <v>604</v>
      </c>
      <c r="Q148" s="5" t="s">
        <v>416</v>
      </c>
      <c r="R148" s="25" t="s">
        <v>605</v>
      </c>
      <c r="S148" s="20" t="s">
        <v>4</v>
      </c>
    </row>
    <row r="149" spans="4:19" ht="12.75" customHeight="1">
      <c r="D149" s="37" t="s">
        <v>19</v>
      </c>
      <c r="E149" s="38" t="s">
        <v>600</v>
      </c>
      <c r="F149" s="38" t="s">
        <v>606</v>
      </c>
      <c r="G149" s="38" t="s">
        <v>602</v>
      </c>
      <c r="K149" s="5" t="s">
        <v>553</v>
      </c>
      <c r="L149" s="5" t="s">
        <v>579</v>
      </c>
      <c r="M149" s="25"/>
      <c r="N149" s="5" t="s">
        <v>16</v>
      </c>
      <c r="O149" s="5" t="s">
        <v>607</v>
      </c>
      <c r="P149" s="5" t="s">
        <v>608</v>
      </c>
      <c r="Q149" s="5" t="s">
        <v>416</v>
      </c>
      <c r="R149" s="5" t="s">
        <v>609</v>
      </c>
      <c r="S149" s="20" t="s">
        <v>4</v>
      </c>
    </row>
    <row r="150" spans="4:19" ht="12.75" customHeight="1">
      <c r="D150" s="37" t="s">
        <v>610</v>
      </c>
      <c r="E150" s="37" t="s">
        <v>611</v>
      </c>
      <c r="F150" s="38" t="s">
        <v>612</v>
      </c>
      <c r="G150" s="38" t="s">
        <v>613</v>
      </c>
      <c r="K150" s="5" t="s">
        <v>553</v>
      </c>
      <c r="L150" s="5" t="s">
        <v>579</v>
      </c>
      <c r="M150" s="5"/>
      <c r="N150" s="5" t="s">
        <v>614</v>
      </c>
      <c r="O150" s="5" t="s">
        <v>615</v>
      </c>
      <c r="P150" s="5" t="s">
        <v>616</v>
      </c>
      <c r="Q150" s="5" t="s">
        <v>617</v>
      </c>
      <c r="R150" s="25" t="s">
        <v>618</v>
      </c>
      <c r="S150" s="20" t="s">
        <v>4</v>
      </c>
    </row>
    <row r="151" spans="4:19" ht="12.75" customHeight="1">
      <c r="K151" s="5" t="s">
        <v>553</v>
      </c>
      <c r="L151" s="5" t="s">
        <v>579</v>
      </c>
      <c r="M151" s="5"/>
      <c r="N151" s="5" t="s">
        <v>16</v>
      </c>
      <c r="O151" s="5" t="s">
        <v>619</v>
      </c>
      <c r="P151" s="5" t="s">
        <v>620</v>
      </c>
      <c r="Q151" s="5" t="s">
        <v>47</v>
      </c>
      <c r="R151" s="25" t="s">
        <v>618</v>
      </c>
      <c r="S151" s="20" t="s">
        <v>4</v>
      </c>
    </row>
    <row r="152" spans="4:19" ht="12.75" customHeight="1">
      <c r="K152" s="5" t="s">
        <v>553</v>
      </c>
      <c r="L152" s="5" t="s">
        <v>579</v>
      </c>
      <c r="M152" s="5"/>
      <c r="N152" s="5" t="s">
        <v>16</v>
      </c>
      <c r="O152" s="5" t="s">
        <v>621</v>
      </c>
      <c r="P152" s="5" t="s">
        <v>620</v>
      </c>
      <c r="Q152" s="5" t="s">
        <v>47</v>
      </c>
      <c r="R152" s="5" t="s">
        <v>622</v>
      </c>
      <c r="S152" s="20" t="s">
        <v>4</v>
      </c>
    </row>
    <row r="153" spans="4:19" ht="12.75" customHeight="1">
      <c r="D153" s="2"/>
      <c r="E153" s="9"/>
      <c r="F153" s="2"/>
      <c r="G153" s="9"/>
      <c r="K153" s="5" t="s">
        <v>553</v>
      </c>
      <c r="L153" s="5" t="s">
        <v>579</v>
      </c>
      <c r="M153" s="5"/>
      <c r="N153" s="5" t="s">
        <v>24</v>
      </c>
      <c r="O153" s="5" t="s">
        <v>623</v>
      </c>
      <c r="P153" s="27" t="s">
        <v>624</v>
      </c>
      <c r="Q153" s="5" t="s">
        <v>625</v>
      </c>
      <c r="R153" s="5" t="s">
        <v>622</v>
      </c>
      <c r="S153" s="20" t="s">
        <v>4</v>
      </c>
    </row>
    <row r="154" spans="4:19" ht="12.75" customHeight="1">
      <c r="D154" s="2"/>
      <c r="E154" s="9"/>
      <c r="F154" s="2"/>
      <c r="G154" s="9"/>
      <c r="K154" s="5" t="s">
        <v>553</v>
      </c>
      <c r="L154" s="5" t="s">
        <v>579</v>
      </c>
      <c r="M154" s="5"/>
      <c r="N154" s="5" t="s">
        <v>24</v>
      </c>
      <c r="O154" s="5" t="s">
        <v>626</v>
      </c>
      <c r="P154" s="39" t="s">
        <v>627</v>
      </c>
      <c r="Q154" s="5" t="s">
        <v>625</v>
      </c>
      <c r="R154" s="25" t="s">
        <v>628</v>
      </c>
      <c r="S154" s="20" t="s">
        <v>4</v>
      </c>
    </row>
    <row r="155" spans="4:19" ht="12.75" customHeight="1">
      <c r="D155" s="2"/>
      <c r="E155" s="9"/>
      <c r="F155" s="2"/>
      <c r="G155" s="9"/>
      <c r="K155" s="5" t="s">
        <v>553</v>
      </c>
      <c r="L155" s="5" t="s">
        <v>579</v>
      </c>
      <c r="M155" s="5"/>
      <c r="N155" s="5" t="s">
        <v>24</v>
      </c>
      <c r="O155" s="5" t="s">
        <v>629</v>
      </c>
      <c r="P155" s="39" t="s">
        <v>630</v>
      </c>
      <c r="Q155" s="5" t="s">
        <v>625</v>
      </c>
      <c r="R155" s="25" t="s">
        <v>631</v>
      </c>
      <c r="S155" s="20" t="s">
        <v>4</v>
      </c>
    </row>
    <row r="156" spans="4:19" ht="12.75" customHeight="1">
      <c r="D156" s="2"/>
      <c r="E156" s="9"/>
      <c r="F156" s="2"/>
      <c r="G156" s="9"/>
      <c r="K156" s="5" t="s">
        <v>553</v>
      </c>
      <c r="L156" s="5" t="s">
        <v>632</v>
      </c>
      <c r="M156" s="5" t="s">
        <v>633</v>
      </c>
      <c r="N156" s="5" t="s">
        <v>24</v>
      </c>
      <c r="O156" s="5" t="s">
        <v>634</v>
      </c>
      <c r="P156" s="5"/>
      <c r="Q156" s="5" t="s">
        <v>625</v>
      </c>
      <c r="R156" s="5" t="s">
        <v>635</v>
      </c>
      <c r="S156" s="20" t="s">
        <v>4</v>
      </c>
    </row>
    <row r="157" spans="4:19" ht="12.75" customHeight="1">
      <c r="D157" s="2"/>
      <c r="E157" s="9"/>
      <c r="F157" s="2"/>
      <c r="G157" s="9"/>
      <c r="K157" s="5" t="s">
        <v>553</v>
      </c>
      <c r="L157" s="5" t="s">
        <v>632</v>
      </c>
      <c r="M157" s="5" t="s">
        <v>633</v>
      </c>
      <c r="N157" s="5" t="s">
        <v>16</v>
      </c>
      <c r="O157" s="5" t="s">
        <v>636</v>
      </c>
      <c r="P157" s="5" t="s">
        <v>637</v>
      </c>
      <c r="Q157" s="5" t="s">
        <v>47</v>
      </c>
      <c r="R157" s="5" t="s">
        <v>638</v>
      </c>
      <c r="S157" s="20" t="s">
        <v>4</v>
      </c>
    </row>
    <row r="158" spans="4:19" ht="12.75" customHeight="1">
      <c r="D158" s="2"/>
      <c r="E158" s="9"/>
      <c r="F158" s="2"/>
      <c r="G158" s="9"/>
      <c r="K158" s="5" t="s">
        <v>553</v>
      </c>
      <c r="L158" s="5" t="s">
        <v>632</v>
      </c>
      <c r="M158" s="5" t="s">
        <v>633</v>
      </c>
      <c r="N158" s="5" t="s">
        <v>16</v>
      </c>
      <c r="O158" s="5" t="s">
        <v>639</v>
      </c>
      <c r="P158" s="5" t="s">
        <v>640</v>
      </c>
      <c r="Q158" s="5" t="s">
        <v>47</v>
      </c>
      <c r="R158" s="5"/>
      <c r="S158" s="20" t="s">
        <v>150</v>
      </c>
    </row>
    <row r="159" spans="4:19" ht="12.75" customHeight="1">
      <c r="D159" s="7" t="s">
        <v>12</v>
      </c>
      <c r="E159" s="10" t="s">
        <v>641</v>
      </c>
      <c r="F159" s="7" t="s">
        <v>642</v>
      </c>
      <c r="G159" s="7" t="s">
        <v>643</v>
      </c>
      <c r="K159" s="5" t="s">
        <v>553</v>
      </c>
      <c r="L159" s="5" t="s">
        <v>632</v>
      </c>
      <c r="M159" s="5" t="s">
        <v>633</v>
      </c>
      <c r="N159" s="5" t="s">
        <v>16</v>
      </c>
      <c r="O159" s="5" t="s">
        <v>644</v>
      </c>
      <c r="P159" s="5" t="s">
        <v>645</v>
      </c>
      <c r="Q159" s="5" t="s">
        <v>646</v>
      </c>
      <c r="R159" s="27" t="s">
        <v>647</v>
      </c>
      <c r="S159" s="20" t="s">
        <v>4</v>
      </c>
    </row>
    <row r="160" spans="4:19" ht="12.75" customHeight="1">
      <c r="D160" s="7" t="s">
        <v>12</v>
      </c>
      <c r="E160" s="10" t="s">
        <v>648</v>
      </c>
      <c r="F160" s="7" t="s">
        <v>649</v>
      </c>
      <c r="G160" s="7" t="s">
        <v>42</v>
      </c>
      <c r="K160" s="5" t="s">
        <v>553</v>
      </c>
      <c r="L160" s="5" t="s">
        <v>632</v>
      </c>
      <c r="M160" s="5" t="s">
        <v>633</v>
      </c>
      <c r="N160" s="5" t="s">
        <v>16</v>
      </c>
      <c r="O160" s="5" t="s">
        <v>650</v>
      </c>
      <c r="P160" s="5" t="s">
        <v>651</v>
      </c>
      <c r="Q160" s="5" t="s">
        <v>47</v>
      </c>
      <c r="R160" s="5" t="s">
        <v>635</v>
      </c>
      <c r="S160" s="20" t="s">
        <v>4</v>
      </c>
    </row>
    <row r="161" spans="4:19" ht="12.75" customHeight="1">
      <c r="D161" s="2"/>
      <c r="E161" s="9"/>
      <c r="F161" s="2"/>
      <c r="G161" s="9"/>
      <c r="K161" s="5" t="s">
        <v>553</v>
      </c>
      <c r="L161" s="5" t="s">
        <v>632</v>
      </c>
      <c r="M161" s="5" t="s">
        <v>633</v>
      </c>
      <c r="N161" s="5" t="s">
        <v>21</v>
      </c>
      <c r="O161" s="5" t="s">
        <v>636</v>
      </c>
      <c r="P161" s="5" t="s">
        <v>637</v>
      </c>
      <c r="Q161" s="5" t="s">
        <v>47</v>
      </c>
      <c r="R161" s="22" t="s">
        <v>652</v>
      </c>
      <c r="S161" s="20" t="s">
        <v>4</v>
      </c>
    </row>
    <row r="162" spans="4:19" ht="12.75" customHeight="1">
      <c r="D162" s="2"/>
      <c r="E162" s="9"/>
      <c r="F162" s="2"/>
      <c r="G162" s="9"/>
      <c r="K162" s="5" t="s">
        <v>553</v>
      </c>
      <c r="L162" s="5" t="s">
        <v>632</v>
      </c>
      <c r="M162" s="5" t="s">
        <v>633</v>
      </c>
      <c r="N162" s="5" t="s">
        <v>21</v>
      </c>
      <c r="O162" s="5" t="s">
        <v>639</v>
      </c>
      <c r="P162" s="5" t="s">
        <v>653</v>
      </c>
      <c r="Q162" s="5" t="s">
        <v>47</v>
      </c>
      <c r="R162" s="5" t="s">
        <v>654</v>
      </c>
      <c r="S162" s="20" t="s">
        <v>150</v>
      </c>
    </row>
    <row r="163" spans="4:19" ht="12.75" customHeight="1">
      <c r="D163" s="2"/>
      <c r="E163" s="9"/>
      <c r="F163" s="2"/>
      <c r="G163" s="9"/>
      <c r="K163" s="5" t="s">
        <v>553</v>
      </c>
      <c r="L163" s="5" t="s">
        <v>632</v>
      </c>
      <c r="M163" s="5" t="s">
        <v>633</v>
      </c>
      <c r="N163" s="5" t="s">
        <v>21</v>
      </c>
      <c r="O163" s="5" t="s">
        <v>655</v>
      </c>
      <c r="P163" s="5" t="s">
        <v>656</v>
      </c>
      <c r="Q163" s="5" t="s">
        <v>646</v>
      </c>
      <c r="R163" s="5" t="s">
        <v>657</v>
      </c>
      <c r="S163" s="20" t="s">
        <v>150</v>
      </c>
    </row>
    <row r="164" spans="4:19" ht="12.75" customHeight="1">
      <c r="D164" s="7" t="s">
        <v>19</v>
      </c>
      <c r="E164" s="7" t="s">
        <v>658</v>
      </c>
      <c r="F164" s="7" t="s">
        <v>642</v>
      </c>
      <c r="G164" s="7" t="s">
        <v>643</v>
      </c>
      <c r="K164" s="5" t="s">
        <v>553</v>
      </c>
      <c r="L164" s="5" t="s">
        <v>632</v>
      </c>
      <c r="M164" s="5" t="s">
        <v>633</v>
      </c>
      <c r="N164" s="5" t="s">
        <v>21</v>
      </c>
      <c r="O164" s="5" t="s">
        <v>659</v>
      </c>
      <c r="P164" s="5" t="s">
        <v>645</v>
      </c>
      <c r="Q164" s="5" t="s">
        <v>646</v>
      </c>
      <c r="R164" s="27" t="s">
        <v>660</v>
      </c>
      <c r="S164" s="20" t="s">
        <v>4</v>
      </c>
    </row>
    <row r="165" spans="4:19" ht="12.75" customHeight="1">
      <c r="D165" s="7" t="s">
        <v>19</v>
      </c>
      <c r="E165" s="10" t="s">
        <v>661</v>
      </c>
      <c r="F165" s="7" t="s">
        <v>649</v>
      </c>
      <c r="G165" s="7" t="s">
        <v>42</v>
      </c>
      <c r="K165" s="5" t="s">
        <v>553</v>
      </c>
      <c r="L165" s="5" t="s">
        <v>632</v>
      </c>
      <c r="M165" s="5" t="s">
        <v>633</v>
      </c>
      <c r="N165" s="5" t="s">
        <v>21</v>
      </c>
      <c r="O165" s="5" t="s">
        <v>662</v>
      </c>
      <c r="P165" s="5" t="s">
        <v>663</v>
      </c>
      <c r="Q165" s="5" t="s">
        <v>47</v>
      </c>
      <c r="R165" s="5" t="s">
        <v>664</v>
      </c>
      <c r="S165" s="20" t="s">
        <v>150</v>
      </c>
    </row>
    <row r="166" spans="4:19" ht="12.75" customHeight="1">
      <c r="D166" s="2"/>
      <c r="E166" s="9"/>
      <c r="F166" s="2"/>
      <c r="G166" s="9"/>
      <c r="K166" s="5" t="s">
        <v>553</v>
      </c>
      <c r="L166" s="5" t="s">
        <v>632</v>
      </c>
      <c r="M166" s="5" t="s">
        <v>633</v>
      </c>
      <c r="N166" s="5" t="s">
        <v>24</v>
      </c>
      <c r="O166" s="5" t="s">
        <v>665</v>
      </c>
      <c r="P166" s="5" t="s">
        <v>666</v>
      </c>
      <c r="Q166" s="5" t="s">
        <v>646</v>
      </c>
      <c r="R166" s="5" t="s">
        <v>667</v>
      </c>
      <c r="S166" s="20" t="s">
        <v>150</v>
      </c>
    </row>
    <row r="167" spans="4:19" ht="12.75" customHeight="1">
      <c r="D167" s="2"/>
      <c r="E167" s="9"/>
      <c r="F167" s="2"/>
      <c r="G167" s="9"/>
      <c r="K167" s="5" t="s">
        <v>553</v>
      </c>
      <c r="L167" s="5" t="s">
        <v>632</v>
      </c>
      <c r="M167" s="5" t="s">
        <v>633</v>
      </c>
      <c r="N167" s="5" t="s">
        <v>24</v>
      </c>
      <c r="O167" s="5" t="s">
        <v>636</v>
      </c>
      <c r="P167" s="5" t="s">
        <v>668</v>
      </c>
      <c r="Q167" s="5" t="s">
        <v>646</v>
      </c>
      <c r="R167" s="5" t="s">
        <v>652</v>
      </c>
      <c r="S167" s="20" t="s">
        <v>4</v>
      </c>
    </row>
    <row r="168" spans="4:19" ht="12.75" customHeight="1">
      <c r="D168" s="2"/>
      <c r="E168" s="9"/>
      <c r="F168" s="2"/>
      <c r="G168" s="9"/>
      <c r="K168" s="5" t="s">
        <v>553</v>
      </c>
      <c r="L168" s="5" t="s">
        <v>632</v>
      </c>
      <c r="M168" s="5" t="s">
        <v>633</v>
      </c>
      <c r="N168" s="5" t="s">
        <v>24</v>
      </c>
      <c r="O168" s="5" t="s">
        <v>669</v>
      </c>
      <c r="P168" s="5" t="s">
        <v>668</v>
      </c>
      <c r="Q168" s="5" t="s">
        <v>47</v>
      </c>
      <c r="R168" s="5"/>
      <c r="S168" s="20" t="s">
        <v>150</v>
      </c>
    </row>
    <row r="169" spans="4:19" ht="12.75" customHeight="1">
      <c r="D169" s="2"/>
      <c r="E169" s="9"/>
      <c r="F169" s="2"/>
      <c r="G169" s="9"/>
      <c r="K169" s="5" t="s">
        <v>553</v>
      </c>
      <c r="L169" s="5" t="s">
        <v>632</v>
      </c>
      <c r="M169" s="5" t="s">
        <v>633</v>
      </c>
      <c r="N169" s="5" t="s">
        <v>28</v>
      </c>
      <c r="O169" s="5" t="s">
        <v>670</v>
      </c>
      <c r="P169" s="5" t="s">
        <v>444</v>
      </c>
      <c r="Q169" s="5" t="s">
        <v>671</v>
      </c>
      <c r="R169" s="5" t="s">
        <v>672</v>
      </c>
      <c r="S169" s="20" t="s">
        <v>150</v>
      </c>
    </row>
    <row r="170" spans="4:19" ht="12.75" customHeight="1">
      <c r="D170" s="2"/>
      <c r="E170" s="9"/>
      <c r="F170" s="2"/>
      <c r="G170" s="9"/>
      <c r="K170" s="5" t="s">
        <v>553</v>
      </c>
      <c r="L170" s="5" t="s">
        <v>632</v>
      </c>
      <c r="M170" s="5" t="s">
        <v>633</v>
      </c>
      <c r="N170" s="5" t="s">
        <v>28</v>
      </c>
      <c r="O170" s="5" t="s">
        <v>673</v>
      </c>
      <c r="P170" s="5" t="s">
        <v>444</v>
      </c>
      <c r="Q170" s="5" t="s">
        <v>671</v>
      </c>
      <c r="R170" s="5"/>
      <c r="S170" s="20" t="s">
        <v>4</v>
      </c>
    </row>
    <row r="171" spans="4:19" ht="12.75" customHeight="1">
      <c r="D171" s="2"/>
      <c r="E171" s="9"/>
      <c r="F171" s="2"/>
      <c r="G171" s="9"/>
      <c r="K171" s="5" t="s">
        <v>553</v>
      </c>
      <c r="L171" s="5" t="s">
        <v>632</v>
      </c>
      <c r="M171" s="5" t="s">
        <v>674</v>
      </c>
      <c r="N171" s="5" t="s">
        <v>28</v>
      </c>
      <c r="O171" s="5" t="s">
        <v>675</v>
      </c>
      <c r="P171" s="5" t="s">
        <v>444</v>
      </c>
      <c r="Q171" s="5" t="s">
        <v>10</v>
      </c>
      <c r="R171" s="5"/>
      <c r="S171" s="20" t="s">
        <v>4</v>
      </c>
    </row>
    <row r="172" spans="4:19" ht="12.75" customHeight="1">
      <c r="D172" s="7" t="s">
        <v>676</v>
      </c>
      <c r="E172" s="10" t="s">
        <v>677</v>
      </c>
      <c r="F172" s="7" t="s">
        <v>678</v>
      </c>
      <c r="G172" s="10" t="s">
        <v>602</v>
      </c>
      <c r="K172" s="5" t="s">
        <v>553</v>
      </c>
      <c r="L172" s="5" t="s">
        <v>632</v>
      </c>
      <c r="M172" s="5" t="s">
        <v>674</v>
      </c>
      <c r="N172" s="5" t="s">
        <v>614</v>
      </c>
      <c r="O172" s="5" t="s">
        <v>679</v>
      </c>
      <c r="P172" s="5" t="s">
        <v>444</v>
      </c>
      <c r="Q172" s="5" t="s">
        <v>617</v>
      </c>
      <c r="R172" s="5"/>
      <c r="S172" s="20" t="s">
        <v>4</v>
      </c>
    </row>
    <row r="173" spans="4:19" ht="12.75" customHeight="1">
      <c r="D173" s="2"/>
      <c r="E173" s="9"/>
      <c r="F173" s="2"/>
      <c r="G173" s="9"/>
      <c r="K173" s="5" t="s">
        <v>553</v>
      </c>
      <c r="L173" s="5" t="s">
        <v>632</v>
      </c>
      <c r="M173" s="5" t="s">
        <v>680</v>
      </c>
      <c r="N173" s="5" t="s">
        <v>614</v>
      </c>
      <c r="O173" s="5" t="s">
        <v>681</v>
      </c>
      <c r="P173" s="5" t="s">
        <v>444</v>
      </c>
      <c r="Q173" s="5" t="s">
        <v>617</v>
      </c>
      <c r="R173" s="5"/>
      <c r="S173" s="20" t="s">
        <v>4</v>
      </c>
    </row>
    <row r="174" spans="4:19" ht="12.75" customHeight="1">
      <c r="K174" s="5" t="s">
        <v>553</v>
      </c>
      <c r="L174" s="5" t="s">
        <v>632</v>
      </c>
      <c r="M174" s="5" t="s">
        <v>680</v>
      </c>
      <c r="N174" s="5" t="s">
        <v>614</v>
      </c>
      <c r="O174" s="5" t="s">
        <v>682</v>
      </c>
      <c r="P174" s="5" t="s">
        <v>683</v>
      </c>
      <c r="Q174" s="5" t="s">
        <v>560</v>
      </c>
      <c r="R174" s="5"/>
      <c r="S174" s="20" t="s">
        <v>4</v>
      </c>
    </row>
    <row r="175" spans="4:19" ht="12.75" customHeight="1">
      <c r="D175" s="7" t="s">
        <v>676</v>
      </c>
      <c r="E175" s="10" t="s">
        <v>684</v>
      </c>
      <c r="F175" s="10" t="s">
        <v>685</v>
      </c>
      <c r="G175" s="7" t="s">
        <v>686</v>
      </c>
      <c r="K175" s="5" t="s">
        <v>553</v>
      </c>
      <c r="L175" s="5" t="s">
        <v>632</v>
      </c>
      <c r="M175" s="5" t="s">
        <v>680</v>
      </c>
      <c r="N175" s="5" t="s">
        <v>614</v>
      </c>
      <c r="O175" s="5" t="s">
        <v>687</v>
      </c>
      <c r="P175" s="5" t="s">
        <v>688</v>
      </c>
      <c r="Q175" s="5" t="s">
        <v>560</v>
      </c>
      <c r="R175" s="5"/>
      <c r="S175" s="20" t="s">
        <v>4</v>
      </c>
    </row>
    <row r="176" spans="4:19" ht="12.75" customHeight="1">
      <c r="D176" s="2"/>
      <c r="E176" s="9"/>
      <c r="F176" s="9"/>
      <c r="G176" s="2"/>
      <c r="K176" s="5" t="s">
        <v>553</v>
      </c>
      <c r="L176" s="5" t="s">
        <v>632</v>
      </c>
      <c r="M176" s="5" t="s">
        <v>680</v>
      </c>
      <c r="N176" s="5" t="s">
        <v>614</v>
      </c>
      <c r="O176" s="5" t="s">
        <v>689</v>
      </c>
      <c r="P176" s="5" t="s">
        <v>690</v>
      </c>
      <c r="Q176" s="5" t="s">
        <v>560</v>
      </c>
      <c r="R176" s="5"/>
      <c r="S176" s="20" t="s">
        <v>4</v>
      </c>
    </row>
    <row r="177" spans="4:19" ht="12.75" customHeight="1">
      <c r="D177" s="7" t="s">
        <v>676</v>
      </c>
      <c r="E177" s="10" t="s">
        <v>691</v>
      </c>
      <c r="F177" s="7" t="s">
        <v>692</v>
      </c>
      <c r="G177" s="7" t="s">
        <v>686</v>
      </c>
      <c r="K177" s="5" t="s">
        <v>553</v>
      </c>
      <c r="L177" s="5" t="s">
        <v>632</v>
      </c>
      <c r="M177" s="5" t="s">
        <v>693</v>
      </c>
      <c r="N177" s="5" t="s">
        <v>614</v>
      </c>
      <c r="O177" s="5" t="s">
        <v>694</v>
      </c>
      <c r="P177" s="5" t="s">
        <v>695</v>
      </c>
      <c r="Q177" s="5" t="s">
        <v>560</v>
      </c>
      <c r="R177" s="27" t="s">
        <v>696</v>
      </c>
      <c r="S177" s="20" t="s">
        <v>150</v>
      </c>
    </row>
    <row r="178" spans="4:19" ht="12.75" customHeight="1">
      <c r="D178" s="2"/>
      <c r="E178" s="9"/>
      <c r="F178" s="2"/>
      <c r="G178" s="2"/>
      <c r="K178" s="5" t="s">
        <v>553</v>
      </c>
      <c r="L178" s="5" t="s">
        <v>632</v>
      </c>
      <c r="M178" s="5" t="s">
        <v>693</v>
      </c>
      <c r="N178" s="5" t="s">
        <v>21</v>
      </c>
      <c r="O178" s="5" t="s">
        <v>697</v>
      </c>
      <c r="P178" s="27" t="s">
        <v>698</v>
      </c>
      <c r="Q178" s="5" t="s">
        <v>646</v>
      </c>
      <c r="R178" s="27" t="s">
        <v>699</v>
      </c>
      <c r="S178" s="20" t="s">
        <v>150</v>
      </c>
    </row>
    <row r="179" spans="4:19" ht="12.75" customHeight="1">
      <c r="D179" s="2"/>
      <c r="E179" s="9"/>
      <c r="F179" s="2"/>
      <c r="G179" s="2"/>
      <c r="K179" s="4" t="s">
        <v>700</v>
      </c>
      <c r="L179" s="4" t="s">
        <v>701</v>
      </c>
      <c r="M179" s="4" t="s">
        <v>702</v>
      </c>
      <c r="N179" s="5" t="s">
        <v>16</v>
      </c>
      <c r="O179" s="5" t="s">
        <v>703</v>
      </c>
      <c r="P179" s="5" t="s">
        <v>704</v>
      </c>
      <c r="Q179" s="5" t="s">
        <v>646</v>
      </c>
      <c r="R179" s="4" t="s">
        <v>705</v>
      </c>
      <c r="S179" s="6" t="s">
        <v>150</v>
      </c>
    </row>
    <row r="180" spans="4:19" ht="12.75" customHeight="1">
      <c r="D180" s="7" t="s">
        <v>676</v>
      </c>
      <c r="E180" s="10" t="s">
        <v>706</v>
      </c>
      <c r="F180" s="10" t="s">
        <v>707</v>
      </c>
      <c r="G180" s="7" t="s">
        <v>708</v>
      </c>
      <c r="K180" s="4" t="s">
        <v>700</v>
      </c>
      <c r="L180" s="4" t="s">
        <v>701</v>
      </c>
      <c r="M180" s="4" t="s">
        <v>702</v>
      </c>
      <c r="N180" s="4" t="s">
        <v>614</v>
      </c>
      <c r="O180" s="4" t="s">
        <v>709</v>
      </c>
      <c r="P180" s="4" t="s">
        <v>710</v>
      </c>
      <c r="Q180" s="4" t="s">
        <v>711</v>
      </c>
      <c r="R180" s="4" t="s">
        <v>712</v>
      </c>
      <c r="S180" s="6" t="s">
        <v>150</v>
      </c>
    </row>
    <row r="181" spans="4:19" ht="12.75" customHeight="1">
      <c r="D181" s="7" t="s">
        <v>676</v>
      </c>
      <c r="E181" s="7" t="s">
        <v>713</v>
      </c>
      <c r="F181" s="7" t="s">
        <v>714</v>
      </c>
      <c r="G181" s="7" t="s">
        <v>708</v>
      </c>
      <c r="K181" s="4" t="s">
        <v>700</v>
      </c>
      <c r="L181" s="4" t="s">
        <v>701</v>
      </c>
      <c r="M181" s="4" t="s">
        <v>715</v>
      </c>
      <c r="N181" s="4" t="s">
        <v>614</v>
      </c>
      <c r="O181" s="4" t="s">
        <v>716</v>
      </c>
      <c r="P181" s="4" t="s">
        <v>717</v>
      </c>
      <c r="Q181" s="4" t="s">
        <v>711</v>
      </c>
      <c r="R181" s="4" t="s">
        <v>718</v>
      </c>
      <c r="S181" s="6" t="s">
        <v>150</v>
      </c>
    </row>
    <row r="182" spans="4:19" ht="12.75" customHeight="1">
      <c r="D182" s="7" t="s">
        <v>676</v>
      </c>
      <c r="E182" s="10" t="s">
        <v>719</v>
      </c>
      <c r="F182" s="10" t="s">
        <v>720</v>
      </c>
      <c r="G182" s="7" t="s">
        <v>708</v>
      </c>
      <c r="K182" s="4" t="s">
        <v>700</v>
      </c>
      <c r="L182" s="4" t="s">
        <v>701</v>
      </c>
      <c r="M182" s="4" t="s">
        <v>715</v>
      </c>
      <c r="N182" s="4" t="s">
        <v>614</v>
      </c>
      <c r="O182" s="4" t="s">
        <v>721</v>
      </c>
      <c r="P182" s="4" t="s">
        <v>722</v>
      </c>
      <c r="Q182" s="4" t="s">
        <v>711</v>
      </c>
      <c r="R182" s="4" t="s">
        <v>723</v>
      </c>
      <c r="S182" s="6" t="s">
        <v>150</v>
      </c>
    </row>
    <row r="183" spans="4:19" ht="12.75" customHeight="1">
      <c r="D183" s="2"/>
      <c r="E183" s="9"/>
      <c r="F183" s="9"/>
      <c r="G183" s="2"/>
      <c r="K183" s="4" t="s">
        <v>700</v>
      </c>
      <c r="L183" s="4" t="s">
        <v>724</v>
      </c>
      <c r="M183" s="4" t="s">
        <v>725</v>
      </c>
      <c r="N183" s="4" t="s">
        <v>614</v>
      </c>
      <c r="O183" s="4" t="s">
        <v>726</v>
      </c>
      <c r="P183" s="4" t="s">
        <v>727</v>
      </c>
      <c r="Q183" s="4" t="s">
        <v>711</v>
      </c>
      <c r="R183" s="4" t="s">
        <v>728</v>
      </c>
      <c r="S183" s="6" t="s">
        <v>150</v>
      </c>
    </row>
    <row r="184" spans="4:19" ht="12.75" customHeight="1">
      <c r="D184" s="7" t="s">
        <v>676</v>
      </c>
      <c r="E184" s="10" t="s">
        <v>729</v>
      </c>
      <c r="F184" s="7" t="s">
        <v>730</v>
      </c>
      <c r="G184" s="7" t="s">
        <v>708</v>
      </c>
      <c r="K184" s="4" t="s">
        <v>700</v>
      </c>
      <c r="L184" s="4" t="s">
        <v>724</v>
      </c>
      <c r="M184" s="4" t="s">
        <v>731</v>
      </c>
      <c r="N184" s="4" t="s">
        <v>614</v>
      </c>
      <c r="O184" s="4" t="s">
        <v>732</v>
      </c>
      <c r="P184" s="4" t="s">
        <v>733</v>
      </c>
      <c r="Q184" s="4" t="s">
        <v>711</v>
      </c>
      <c r="R184" s="4" t="s">
        <v>734</v>
      </c>
      <c r="S184" s="6" t="s">
        <v>150</v>
      </c>
    </row>
    <row r="185" spans="4:19" ht="12.75" customHeight="1">
      <c r="D185" s="7" t="s">
        <v>676</v>
      </c>
      <c r="E185" s="10" t="s">
        <v>735</v>
      </c>
      <c r="F185" s="7" t="s">
        <v>736</v>
      </c>
      <c r="G185" s="7" t="s">
        <v>708</v>
      </c>
      <c r="K185" s="4" t="s">
        <v>700</v>
      </c>
      <c r="L185" s="4" t="s">
        <v>724</v>
      </c>
      <c r="M185" s="4" t="s">
        <v>731</v>
      </c>
      <c r="N185" s="4" t="s">
        <v>614</v>
      </c>
      <c r="O185" s="4" t="s">
        <v>737</v>
      </c>
      <c r="P185" s="4" t="s">
        <v>738</v>
      </c>
      <c r="Q185" s="4" t="s">
        <v>711</v>
      </c>
      <c r="R185" s="4" t="s">
        <v>739</v>
      </c>
      <c r="S185" s="6" t="s">
        <v>150</v>
      </c>
    </row>
    <row r="186" spans="4:19" ht="12.75" customHeight="1">
      <c r="D186" s="7" t="s">
        <v>676</v>
      </c>
      <c r="E186" s="10" t="s">
        <v>740</v>
      </c>
      <c r="F186" s="10" t="s">
        <v>741</v>
      </c>
      <c r="G186" s="7" t="s">
        <v>708</v>
      </c>
      <c r="K186" s="4" t="s">
        <v>700</v>
      </c>
      <c r="L186" s="4" t="s">
        <v>742</v>
      </c>
      <c r="M186" s="4" t="s">
        <v>743</v>
      </c>
      <c r="N186" s="4" t="s">
        <v>614</v>
      </c>
      <c r="O186" s="4" t="s">
        <v>744</v>
      </c>
      <c r="P186" s="4" t="s">
        <v>745</v>
      </c>
      <c r="Q186" s="4" t="s">
        <v>711</v>
      </c>
      <c r="R186" s="4" t="s">
        <v>746</v>
      </c>
      <c r="S186" s="6" t="s">
        <v>150</v>
      </c>
    </row>
    <row r="187" spans="4:19" ht="12.75" customHeight="1">
      <c r="D187" s="7" t="s">
        <v>676</v>
      </c>
      <c r="E187" s="10" t="s">
        <v>747</v>
      </c>
      <c r="F187" s="7" t="s">
        <v>748</v>
      </c>
      <c r="G187" s="7" t="s">
        <v>708</v>
      </c>
      <c r="K187" s="4" t="s">
        <v>700</v>
      </c>
      <c r="L187" s="4" t="s">
        <v>742</v>
      </c>
      <c r="M187" s="4" t="s">
        <v>743</v>
      </c>
      <c r="N187" s="4" t="s">
        <v>614</v>
      </c>
      <c r="O187" s="4" t="s">
        <v>749</v>
      </c>
      <c r="P187" s="4" t="s">
        <v>750</v>
      </c>
      <c r="Q187" s="4" t="s">
        <v>711</v>
      </c>
      <c r="R187" s="4" t="s">
        <v>751</v>
      </c>
      <c r="S187" s="6" t="s">
        <v>150</v>
      </c>
    </row>
    <row r="188" spans="4:19" ht="12.75" customHeight="1">
      <c r="D188" s="2"/>
      <c r="E188" s="9"/>
      <c r="F188" s="2"/>
      <c r="G188" s="2"/>
      <c r="K188" s="4" t="s">
        <v>700</v>
      </c>
      <c r="L188" s="4" t="s">
        <v>742</v>
      </c>
      <c r="M188" s="4" t="s">
        <v>743</v>
      </c>
      <c r="N188" s="4" t="s">
        <v>614</v>
      </c>
      <c r="O188" s="4" t="s">
        <v>752</v>
      </c>
      <c r="P188" s="4" t="s">
        <v>753</v>
      </c>
      <c r="Q188" s="4" t="s">
        <v>711</v>
      </c>
      <c r="R188" s="4" t="s">
        <v>754</v>
      </c>
      <c r="S188" s="6" t="s">
        <v>150</v>
      </c>
    </row>
    <row r="189" spans="4:19" ht="12.75" customHeight="1">
      <c r="D189" s="2"/>
      <c r="E189" s="9"/>
      <c r="F189" s="2"/>
      <c r="G189" s="2"/>
      <c r="K189" s="4" t="s">
        <v>700</v>
      </c>
      <c r="L189" s="4" t="s">
        <v>742</v>
      </c>
      <c r="M189" s="4" t="s">
        <v>755</v>
      </c>
      <c r="N189" s="4" t="s">
        <v>614</v>
      </c>
      <c r="O189" s="4" t="s">
        <v>756</v>
      </c>
      <c r="P189" s="4" t="s">
        <v>757</v>
      </c>
      <c r="Q189" s="4" t="s">
        <v>711</v>
      </c>
      <c r="R189" s="4" t="s">
        <v>758</v>
      </c>
      <c r="S189" s="6" t="s">
        <v>150</v>
      </c>
    </row>
    <row r="190" spans="4:19" ht="12.75" customHeight="1">
      <c r="D190" s="2"/>
      <c r="E190" s="9"/>
      <c r="F190" s="2"/>
      <c r="G190" s="2"/>
      <c r="K190" s="4" t="s">
        <v>700</v>
      </c>
      <c r="L190" s="4" t="s">
        <v>742</v>
      </c>
      <c r="M190" s="4" t="s">
        <v>755</v>
      </c>
      <c r="N190" s="4" t="s">
        <v>614</v>
      </c>
      <c r="O190" s="4" t="s">
        <v>759</v>
      </c>
      <c r="P190" s="4" t="s">
        <v>760</v>
      </c>
      <c r="Q190" s="4" t="s">
        <v>711</v>
      </c>
      <c r="R190" s="4" t="s">
        <v>761</v>
      </c>
      <c r="S190" s="6" t="s">
        <v>150</v>
      </c>
    </row>
    <row r="191" spans="4:19" ht="12.75" customHeight="1">
      <c r="D191" s="2"/>
      <c r="E191" s="9"/>
      <c r="F191" s="2"/>
      <c r="G191" s="2"/>
      <c r="K191" s="5" t="s">
        <v>762</v>
      </c>
      <c r="L191" s="5" t="s">
        <v>763</v>
      </c>
      <c r="M191" s="5"/>
      <c r="N191" s="4" t="s">
        <v>614</v>
      </c>
      <c r="O191" s="4" t="s">
        <v>764</v>
      </c>
      <c r="P191" s="4" t="s">
        <v>765</v>
      </c>
      <c r="Q191" s="4" t="s">
        <v>711</v>
      </c>
      <c r="R191" s="5" t="s">
        <v>766</v>
      </c>
      <c r="S191" s="20" t="s">
        <v>4</v>
      </c>
    </row>
    <row r="192" spans="4:19" ht="12.75" customHeight="1">
      <c r="D192" s="7" t="s">
        <v>676</v>
      </c>
      <c r="E192" s="10" t="s">
        <v>767</v>
      </c>
      <c r="F192" s="10" t="s">
        <v>260</v>
      </c>
      <c r="G192" s="7" t="s">
        <v>510</v>
      </c>
      <c r="K192" s="5" t="s">
        <v>762</v>
      </c>
      <c r="L192" s="5" t="s">
        <v>763</v>
      </c>
      <c r="M192" s="5"/>
      <c r="N192" s="5" t="s">
        <v>614</v>
      </c>
      <c r="O192" s="5" t="s">
        <v>768</v>
      </c>
      <c r="P192" s="5" t="s">
        <v>769</v>
      </c>
      <c r="Q192" s="5" t="s">
        <v>348</v>
      </c>
      <c r="R192" s="5" t="s">
        <v>770</v>
      </c>
      <c r="S192" s="20" t="s">
        <v>4</v>
      </c>
    </row>
    <row r="193" spans="1:19" ht="12.75" customHeight="1">
      <c r="D193" s="2"/>
      <c r="E193" s="9"/>
      <c r="F193" s="9"/>
      <c r="G193" s="2"/>
      <c r="K193" s="5" t="s">
        <v>762</v>
      </c>
      <c r="L193" s="5" t="s">
        <v>763</v>
      </c>
      <c r="M193" s="5"/>
      <c r="N193" s="5" t="s">
        <v>614</v>
      </c>
      <c r="O193" s="5" t="s">
        <v>771</v>
      </c>
      <c r="P193" s="5" t="s">
        <v>769</v>
      </c>
      <c r="Q193" s="5" t="s">
        <v>348</v>
      </c>
      <c r="R193" s="25"/>
      <c r="S193" s="20" t="s">
        <v>4</v>
      </c>
    </row>
    <row r="194" spans="1:19" ht="12.75" customHeight="1">
      <c r="D194" s="2"/>
      <c r="E194" s="9"/>
      <c r="F194" s="9"/>
      <c r="G194" s="2"/>
      <c r="K194" s="5" t="s">
        <v>762</v>
      </c>
      <c r="L194" s="5" t="s">
        <v>763</v>
      </c>
      <c r="M194" s="5"/>
      <c r="N194" s="5" t="s">
        <v>614</v>
      </c>
      <c r="O194" s="5" t="s">
        <v>772</v>
      </c>
      <c r="P194" s="5" t="s">
        <v>773</v>
      </c>
      <c r="Q194" s="5" t="s">
        <v>348</v>
      </c>
      <c r="R194" s="5"/>
      <c r="S194" s="20" t="s">
        <v>4</v>
      </c>
    </row>
    <row r="195" spans="1:19" ht="12.75" customHeight="1">
      <c r="D195" s="2"/>
      <c r="E195" s="9"/>
      <c r="F195" s="9"/>
      <c r="G195" s="2"/>
      <c r="K195" s="5" t="s">
        <v>762</v>
      </c>
      <c r="L195" s="5" t="s">
        <v>763</v>
      </c>
      <c r="M195" s="5"/>
      <c r="N195" s="5" t="s">
        <v>614</v>
      </c>
      <c r="O195" s="5" t="s">
        <v>774</v>
      </c>
      <c r="P195" s="5" t="s">
        <v>775</v>
      </c>
      <c r="Q195" s="5" t="s">
        <v>416</v>
      </c>
      <c r="R195" s="5" t="s">
        <v>776</v>
      </c>
      <c r="S195" s="20" t="s">
        <v>4</v>
      </c>
    </row>
    <row r="196" spans="1:19" ht="12.75" customHeight="1">
      <c r="D196" s="7" t="s">
        <v>676</v>
      </c>
      <c r="E196" s="7" t="s">
        <v>777</v>
      </c>
      <c r="F196" s="10" t="s">
        <v>778</v>
      </c>
      <c r="G196" s="7" t="s">
        <v>779</v>
      </c>
      <c r="K196" s="5" t="s">
        <v>762</v>
      </c>
      <c r="L196" s="5" t="s">
        <v>780</v>
      </c>
      <c r="M196" s="5" t="s">
        <v>781</v>
      </c>
      <c r="N196" s="5" t="s">
        <v>614</v>
      </c>
      <c r="O196" s="5" t="s">
        <v>782</v>
      </c>
      <c r="P196" s="5" t="s">
        <v>783</v>
      </c>
      <c r="Q196" s="5" t="s">
        <v>439</v>
      </c>
      <c r="R196" s="5" t="s">
        <v>784</v>
      </c>
      <c r="S196" s="20" t="s">
        <v>4</v>
      </c>
    </row>
    <row r="197" spans="1:19" ht="12.75" customHeight="1">
      <c r="A197" s="36"/>
      <c r="B197" s="36"/>
      <c r="C197" s="36"/>
      <c r="D197" s="7" t="s">
        <v>676</v>
      </c>
      <c r="E197" s="10" t="s">
        <v>785</v>
      </c>
      <c r="F197" s="7" t="s">
        <v>786</v>
      </c>
      <c r="G197" s="7" t="s">
        <v>686</v>
      </c>
      <c r="K197" s="5" t="s">
        <v>762</v>
      </c>
      <c r="L197" s="5" t="s">
        <v>780</v>
      </c>
      <c r="M197" s="5" t="s">
        <v>781</v>
      </c>
      <c r="N197" s="5" t="s">
        <v>614</v>
      </c>
      <c r="O197" s="5" t="s">
        <v>787</v>
      </c>
      <c r="P197" s="5" t="s">
        <v>788</v>
      </c>
      <c r="Q197" s="5" t="s">
        <v>560</v>
      </c>
      <c r="R197" s="5"/>
      <c r="S197" s="20" t="s">
        <v>150</v>
      </c>
    </row>
    <row r="198" spans="1:19" ht="12.75" customHeight="1">
      <c r="D198" s="2"/>
      <c r="E198" s="9"/>
      <c r="F198" s="2"/>
      <c r="G198" s="2"/>
      <c r="K198" s="5" t="s">
        <v>762</v>
      </c>
      <c r="L198" s="5" t="s">
        <v>780</v>
      </c>
      <c r="M198" s="5" t="s">
        <v>789</v>
      </c>
      <c r="N198" s="5" t="s">
        <v>614</v>
      </c>
      <c r="O198" s="5" t="s">
        <v>790</v>
      </c>
      <c r="P198" s="5" t="s">
        <v>791</v>
      </c>
      <c r="Q198" s="5"/>
      <c r="R198" s="5" t="s">
        <v>792</v>
      </c>
      <c r="S198" s="20" t="s">
        <v>4</v>
      </c>
    </row>
    <row r="199" spans="1:19" ht="12.75" customHeight="1">
      <c r="D199" s="7" t="s">
        <v>676</v>
      </c>
      <c r="E199" s="10" t="s">
        <v>793</v>
      </c>
      <c r="F199" s="7" t="s">
        <v>794</v>
      </c>
      <c r="G199" s="7" t="s">
        <v>686</v>
      </c>
      <c r="K199" s="5" t="s">
        <v>762</v>
      </c>
      <c r="L199" s="5" t="s">
        <v>780</v>
      </c>
      <c r="M199" s="5" t="s">
        <v>789</v>
      </c>
      <c r="N199" s="5" t="s">
        <v>614</v>
      </c>
      <c r="O199" s="5" t="s">
        <v>795</v>
      </c>
      <c r="P199" s="5" t="s">
        <v>796</v>
      </c>
      <c r="Q199" s="5" t="s">
        <v>560</v>
      </c>
      <c r="R199" s="5"/>
      <c r="S199" s="20" t="s">
        <v>150</v>
      </c>
    </row>
    <row r="200" spans="1:19" ht="12.75" customHeight="1">
      <c r="D200" s="2"/>
      <c r="E200" s="9"/>
      <c r="F200" s="2"/>
      <c r="G200" s="2"/>
      <c r="K200" s="5" t="s">
        <v>762</v>
      </c>
      <c r="L200" s="5" t="s">
        <v>780</v>
      </c>
      <c r="M200" s="5" t="s">
        <v>789</v>
      </c>
      <c r="N200" s="5" t="s">
        <v>614</v>
      </c>
      <c r="O200" s="5" t="s">
        <v>797</v>
      </c>
      <c r="P200" s="5" t="s">
        <v>791</v>
      </c>
      <c r="Q200" s="5"/>
      <c r="R200" s="5" t="s">
        <v>798</v>
      </c>
      <c r="S200" s="20" t="s">
        <v>4</v>
      </c>
    </row>
    <row r="201" spans="1:19" ht="12.75" customHeight="1">
      <c r="D201" s="2"/>
      <c r="E201" s="9"/>
      <c r="F201" s="2"/>
      <c r="G201" s="2"/>
      <c r="K201" s="5" t="s">
        <v>762</v>
      </c>
      <c r="L201" s="5" t="s">
        <v>780</v>
      </c>
      <c r="M201" s="5" t="s">
        <v>789</v>
      </c>
      <c r="N201" s="5" t="s">
        <v>614</v>
      </c>
      <c r="O201" s="5" t="s">
        <v>799</v>
      </c>
      <c r="P201" s="5" t="s">
        <v>800</v>
      </c>
      <c r="Q201" s="5" t="s">
        <v>560</v>
      </c>
      <c r="R201" s="5" t="s">
        <v>801</v>
      </c>
      <c r="S201" s="20" t="s">
        <v>4</v>
      </c>
    </row>
    <row r="202" spans="1:19" ht="12.75" customHeight="1">
      <c r="D202" s="2"/>
      <c r="E202" s="9"/>
      <c r="F202" s="2"/>
      <c r="G202" s="2"/>
      <c r="K202" s="40" t="s">
        <v>762</v>
      </c>
      <c r="L202" s="40" t="s">
        <v>780</v>
      </c>
      <c r="M202" s="40" t="s">
        <v>802</v>
      </c>
      <c r="N202" s="5" t="s">
        <v>614</v>
      </c>
      <c r="O202" s="5" t="s">
        <v>803</v>
      </c>
      <c r="P202" s="27" t="s">
        <v>804</v>
      </c>
      <c r="Q202" s="5" t="s">
        <v>560</v>
      </c>
      <c r="R202" s="40"/>
      <c r="S202" s="41" t="s">
        <v>4</v>
      </c>
    </row>
    <row r="203" spans="1:19" ht="12.75" customHeight="1">
      <c r="D203" s="2"/>
      <c r="E203" s="9"/>
      <c r="F203" s="2"/>
      <c r="G203" s="2"/>
      <c r="K203" s="5" t="s">
        <v>762</v>
      </c>
      <c r="L203" s="5" t="s">
        <v>805</v>
      </c>
      <c r="M203" s="5" t="s">
        <v>806</v>
      </c>
      <c r="N203" s="40" t="s">
        <v>614</v>
      </c>
      <c r="O203" s="40" t="s">
        <v>807</v>
      </c>
      <c r="P203" s="40" t="s">
        <v>808</v>
      </c>
      <c r="Q203" s="40" t="s">
        <v>560</v>
      </c>
      <c r="R203" s="5"/>
      <c r="S203" s="20" t="s">
        <v>4</v>
      </c>
    </row>
    <row r="204" spans="1:19" ht="12.75" customHeight="1">
      <c r="D204" s="7" t="s">
        <v>676</v>
      </c>
      <c r="E204" s="10" t="s">
        <v>809</v>
      </c>
      <c r="F204" s="7" t="s">
        <v>810</v>
      </c>
      <c r="G204" s="7"/>
      <c r="K204" s="5" t="s">
        <v>762</v>
      </c>
      <c r="L204" s="5" t="s">
        <v>805</v>
      </c>
      <c r="M204" s="5"/>
      <c r="N204" s="5" t="s">
        <v>614</v>
      </c>
      <c r="O204" s="5" t="s">
        <v>811</v>
      </c>
      <c r="P204" s="5" t="s">
        <v>812</v>
      </c>
      <c r="Q204" s="5" t="s">
        <v>813</v>
      </c>
      <c r="R204" s="5" t="s">
        <v>814</v>
      </c>
      <c r="S204" s="20" t="s">
        <v>4</v>
      </c>
    </row>
    <row r="205" spans="1:19" ht="12.75" customHeight="1">
      <c r="D205" s="7" t="s">
        <v>676</v>
      </c>
      <c r="E205" s="10" t="s">
        <v>815</v>
      </c>
      <c r="F205" s="10" t="s">
        <v>816</v>
      </c>
      <c r="G205" s="7" t="s">
        <v>510</v>
      </c>
      <c r="K205" s="5" t="s">
        <v>762</v>
      </c>
      <c r="L205" s="5" t="s">
        <v>805</v>
      </c>
      <c r="M205" s="5" t="s">
        <v>806</v>
      </c>
      <c r="N205" s="5" t="s">
        <v>614</v>
      </c>
      <c r="O205" s="5" t="s">
        <v>817</v>
      </c>
      <c r="P205" s="5" t="s">
        <v>818</v>
      </c>
      <c r="Q205" s="5" t="s">
        <v>813</v>
      </c>
      <c r="R205" s="5" t="s">
        <v>819</v>
      </c>
      <c r="S205" s="20" t="s">
        <v>4</v>
      </c>
    </row>
    <row r="206" spans="1:19" ht="12.75" customHeight="1">
      <c r="D206" s="2"/>
      <c r="E206" s="9"/>
      <c r="F206" s="9"/>
      <c r="G206" s="2"/>
      <c r="K206" s="5" t="s">
        <v>762</v>
      </c>
      <c r="L206" s="5" t="s">
        <v>805</v>
      </c>
      <c r="M206" s="5" t="s">
        <v>806</v>
      </c>
      <c r="N206" s="5" t="s">
        <v>614</v>
      </c>
      <c r="O206" s="5" t="s">
        <v>820</v>
      </c>
      <c r="P206" s="5" t="s">
        <v>818</v>
      </c>
      <c r="Q206" s="5" t="s">
        <v>813</v>
      </c>
      <c r="R206" s="5"/>
      <c r="S206" s="20" t="s">
        <v>4</v>
      </c>
    </row>
    <row r="207" spans="1:19" ht="12.75" customHeight="1">
      <c r="D207" s="7" t="s">
        <v>676</v>
      </c>
      <c r="E207" s="10" t="s">
        <v>821</v>
      </c>
      <c r="F207" s="10" t="s">
        <v>822</v>
      </c>
      <c r="G207" s="7" t="s">
        <v>510</v>
      </c>
      <c r="K207" s="5" t="s">
        <v>762</v>
      </c>
      <c r="L207" s="5" t="s">
        <v>805</v>
      </c>
      <c r="M207" s="5" t="s">
        <v>823</v>
      </c>
      <c r="N207" s="5" t="s">
        <v>614</v>
      </c>
      <c r="O207" s="5" t="s">
        <v>824</v>
      </c>
      <c r="P207" s="5" t="s">
        <v>825</v>
      </c>
      <c r="Q207" s="5" t="s">
        <v>348</v>
      </c>
      <c r="R207" s="22" t="s">
        <v>826</v>
      </c>
      <c r="S207" s="20" t="s">
        <v>4</v>
      </c>
    </row>
    <row r="208" spans="1:19" ht="12.75" customHeight="1">
      <c r="D208" s="2"/>
      <c r="E208" s="9"/>
      <c r="F208" s="9"/>
      <c r="G208" s="2"/>
      <c r="K208" s="5" t="s">
        <v>762</v>
      </c>
      <c r="L208" s="5" t="s">
        <v>805</v>
      </c>
      <c r="M208" s="5" t="s">
        <v>823</v>
      </c>
      <c r="N208" s="5" t="s">
        <v>614</v>
      </c>
      <c r="O208" s="5" t="s">
        <v>827</v>
      </c>
      <c r="P208" s="5" t="s">
        <v>828</v>
      </c>
      <c r="Q208" s="5" t="s">
        <v>813</v>
      </c>
      <c r="R208" s="5" t="s">
        <v>829</v>
      </c>
      <c r="S208" s="20" t="s">
        <v>4</v>
      </c>
    </row>
    <row r="209" spans="1:19" ht="12.75" customHeight="1">
      <c r="D209" s="2"/>
      <c r="E209" s="9"/>
      <c r="F209" s="9"/>
      <c r="G209" s="2"/>
      <c r="K209" s="5" t="s">
        <v>762</v>
      </c>
      <c r="L209" s="5" t="s">
        <v>805</v>
      </c>
      <c r="M209" s="5" t="s">
        <v>830</v>
      </c>
      <c r="N209" s="5" t="s">
        <v>614</v>
      </c>
      <c r="O209" s="5" t="s">
        <v>831</v>
      </c>
      <c r="P209" s="5" t="s">
        <v>832</v>
      </c>
      <c r="Q209" s="5" t="s">
        <v>813</v>
      </c>
      <c r="R209" s="5" t="s">
        <v>833</v>
      </c>
      <c r="S209" s="20" t="s">
        <v>4</v>
      </c>
    </row>
    <row r="210" spans="1:19" ht="12.75" customHeight="1">
      <c r="D210" s="7" t="s">
        <v>676</v>
      </c>
      <c r="E210" s="10" t="s">
        <v>834</v>
      </c>
      <c r="F210" s="7" t="s">
        <v>835</v>
      </c>
      <c r="G210" s="7" t="s">
        <v>510</v>
      </c>
      <c r="K210" s="5" t="s">
        <v>762</v>
      </c>
      <c r="L210" s="5" t="s">
        <v>805</v>
      </c>
      <c r="M210" s="5" t="s">
        <v>830</v>
      </c>
      <c r="N210" s="5" t="s">
        <v>614</v>
      </c>
      <c r="O210" s="5" t="s">
        <v>836</v>
      </c>
      <c r="P210" s="5" t="s">
        <v>837</v>
      </c>
      <c r="Q210" s="5" t="s">
        <v>813</v>
      </c>
      <c r="R210" s="5" t="s">
        <v>838</v>
      </c>
      <c r="S210" s="20" t="s">
        <v>4</v>
      </c>
    </row>
    <row r="211" spans="1:19" ht="12.75" customHeight="1">
      <c r="D211" s="7" t="s">
        <v>676</v>
      </c>
      <c r="E211" s="10" t="s">
        <v>839</v>
      </c>
      <c r="F211" s="10" t="s">
        <v>840</v>
      </c>
      <c r="G211" s="7" t="s">
        <v>510</v>
      </c>
      <c r="K211" s="5" t="s">
        <v>762</v>
      </c>
      <c r="L211" s="5" t="s">
        <v>805</v>
      </c>
      <c r="M211" s="5" t="s">
        <v>830</v>
      </c>
      <c r="N211" s="5" t="s">
        <v>614</v>
      </c>
      <c r="O211" s="5" t="s">
        <v>841</v>
      </c>
      <c r="P211" s="5" t="s">
        <v>842</v>
      </c>
      <c r="Q211" s="5" t="s">
        <v>348</v>
      </c>
      <c r="R211" s="5" t="s">
        <v>843</v>
      </c>
      <c r="S211" s="20" t="s">
        <v>4</v>
      </c>
    </row>
    <row r="212" spans="1:19" ht="12.75" customHeight="1">
      <c r="D212" s="7" t="s">
        <v>676</v>
      </c>
      <c r="E212" s="10" t="s">
        <v>844</v>
      </c>
      <c r="F212" s="10" t="s">
        <v>845</v>
      </c>
      <c r="G212" s="7" t="s">
        <v>510</v>
      </c>
      <c r="K212" s="5" t="s">
        <v>762</v>
      </c>
      <c r="L212" s="5" t="s">
        <v>805</v>
      </c>
      <c r="M212" s="5" t="s">
        <v>830</v>
      </c>
      <c r="N212" s="5" t="s">
        <v>614</v>
      </c>
      <c r="O212" s="5" t="s">
        <v>846</v>
      </c>
      <c r="P212" s="5" t="s">
        <v>847</v>
      </c>
      <c r="Q212" s="5" t="s">
        <v>813</v>
      </c>
      <c r="R212" s="5" t="s">
        <v>848</v>
      </c>
      <c r="S212" s="20" t="s">
        <v>4</v>
      </c>
    </row>
    <row r="213" spans="1:19" ht="12.75" customHeight="1">
      <c r="D213" s="2"/>
      <c r="E213" s="9"/>
      <c r="F213" s="9"/>
      <c r="G213" s="2"/>
      <c r="K213" s="5" t="s">
        <v>762</v>
      </c>
      <c r="L213" s="5" t="s">
        <v>849</v>
      </c>
      <c r="M213" s="5" t="s">
        <v>850</v>
      </c>
      <c r="N213" s="5" t="s">
        <v>614</v>
      </c>
      <c r="O213" s="5" t="s">
        <v>851</v>
      </c>
      <c r="P213" s="5" t="s">
        <v>852</v>
      </c>
      <c r="Q213" s="5" t="s">
        <v>813</v>
      </c>
      <c r="R213" s="5" t="s">
        <v>853</v>
      </c>
      <c r="S213" s="20" t="s">
        <v>4</v>
      </c>
    </row>
    <row r="214" spans="1:19" ht="12.75" customHeight="1">
      <c r="D214" s="7" t="s">
        <v>676</v>
      </c>
      <c r="E214" s="10" t="s">
        <v>854</v>
      </c>
      <c r="F214" s="10" t="s">
        <v>855</v>
      </c>
      <c r="G214" s="7" t="s">
        <v>686</v>
      </c>
      <c r="K214" s="5" t="s">
        <v>762</v>
      </c>
      <c r="L214" s="5" t="s">
        <v>849</v>
      </c>
      <c r="M214" s="5" t="s">
        <v>856</v>
      </c>
      <c r="N214" s="5" t="s">
        <v>614</v>
      </c>
      <c r="O214" s="5" t="s">
        <v>857</v>
      </c>
      <c r="P214" s="5" t="s">
        <v>858</v>
      </c>
      <c r="Q214" s="5" t="s">
        <v>560</v>
      </c>
      <c r="R214" s="5" t="s">
        <v>859</v>
      </c>
      <c r="S214" s="20" t="s">
        <v>4</v>
      </c>
    </row>
    <row r="215" spans="1:19" ht="12.75" customHeight="1">
      <c r="D215" s="7" t="s">
        <v>676</v>
      </c>
      <c r="E215" s="10" t="s">
        <v>860</v>
      </c>
      <c r="F215" s="7" t="s">
        <v>861</v>
      </c>
      <c r="G215" s="7" t="s">
        <v>686</v>
      </c>
      <c r="K215" s="4" t="s">
        <v>862</v>
      </c>
      <c r="L215" s="4" t="s">
        <v>863</v>
      </c>
      <c r="M215" s="4" t="s">
        <v>864</v>
      </c>
      <c r="N215" s="5" t="s">
        <v>614</v>
      </c>
      <c r="O215" s="5" t="s">
        <v>865</v>
      </c>
      <c r="P215" s="5" t="s">
        <v>866</v>
      </c>
      <c r="Q215" s="5" t="s">
        <v>560</v>
      </c>
      <c r="R215" s="4" t="s">
        <v>867</v>
      </c>
      <c r="S215" s="6" t="s">
        <v>150</v>
      </c>
    </row>
    <row r="216" spans="1:19" ht="12.75" customHeight="1">
      <c r="D216" s="7" t="s">
        <v>676</v>
      </c>
      <c r="E216" s="7" t="s">
        <v>868</v>
      </c>
      <c r="F216" s="10" t="s">
        <v>869</v>
      </c>
      <c r="G216" s="10" t="s">
        <v>870</v>
      </c>
      <c r="K216" s="4" t="s">
        <v>862</v>
      </c>
      <c r="L216" s="4" t="s">
        <v>863</v>
      </c>
      <c r="M216" s="4" t="s">
        <v>864</v>
      </c>
      <c r="N216" s="4" t="s">
        <v>614</v>
      </c>
      <c r="O216" s="4" t="s">
        <v>871</v>
      </c>
      <c r="P216" s="4" t="s">
        <v>872</v>
      </c>
      <c r="Q216" s="4" t="s">
        <v>873</v>
      </c>
      <c r="R216" s="4" t="s">
        <v>874</v>
      </c>
      <c r="S216" s="6" t="s">
        <v>150</v>
      </c>
    </row>
    <row r="217" spans="1:19" ht="12.75" customHeight="1">
      <c r="D217" s="7" t="s">
        <v>676</v>
      </c>
      <c r="E217" s="10" t="s">
        <v>875</v>
      </c>
      <c r="F217" s="10" t="s">
        <v>869</v>
      </c>
      <c r="G217" s="10" t="s">
        <v>870</v>
      </c>
      <c r="K217" s="4" t="s">
        <v>862</v>
      </c>
      <c r="L217" s="4" t="s">
        <v>863</v>
      </c>
      <c r="M217" s="4" t="s">
        <v>864</v>
      </c>
      <c r="N217" s="4" t="s">
        <v>614</v>
      </c>
      <c r="O217" s="4" t="s">
        <v>876</v>
      </c>
      <c r="P217" s="4" t="s">
        <v>872</v>
      </c>
      <c r="Q217" s="4" t="s">
        <v>873</v>
      </c>
      <c r="R217" s="4" t="s">
        <v>877</v>
      </c>
      <c r="S217" s="6" t="s">
        <v>150</v>
      </c>
    </row>
    <row r="218" spans="1:19" ht="12.75" customHeight="1">
      <c r="D218" s="2"/>
      <c r="E218" s="9"/>
      <c r="F218" s="9"/>
      <c r="G218" s="9"/>
      <c r="K218" s="4" t="s">
        <v>862</v>
      </c>
      <c r="L218" s="4" t="s">
        <v>863</v>
      </c>
      <c r="M218" s="4"/>
      <c r="N218" s="4" t="s">
        <v>614</v>
      </c>
      <c r="O218" s="4" t="s">
        <v>878</v>
      </c>
      <c r="P218" s="4" t="s">
        <v>872</v>
      </c>
      <c r="Q218" s="4" t="s">
        <v>873</v>
      </c>
      <c r="R218" s="4" t="s">
        <v>879</v>
      </c>
      <c r="S218" s="6" t="s">
        <v>150</v>
      </c>
    </row>
    <row r="219" spans="1:19" ht="12.75" customHeight="1">
      <c r="D219" s="2"/>
      <c r="E219" s="9"/>
      <c r="F219" s="9"/>
      <c r="G219" s="9"/>
      <c r="K219" s="4" t="s">
        <v>862</v>
      </c>
      <c r="L219" s="4" t="s">
        <v>863</v>
      </c>
      <c r="M219" s="4" t="s">
        <v>864</v>
      </c>
      <c r="N219" s="4" t="s">
        <v>614</v>
      </c>
      <c r="O219" s="4" t="s">
        <v>880</v>
      </c>
      <c r="P219" s="4" t="s">
        <v>872</v>
      </c>
      <c r="Q219" s="4" t="s">
        <v>873</v>
      </c>
      <c r="R219" s="4" t="s">
        <v>881</v>
      </c>
      <c r="S219" s="6" t="s">
        <v>150</v>
      </c>
    </row>
    <row r="220" spans="1:19" ht="12.75" customHeight="1">
      <c r="D220" s="7" t="s">
        <v>676</v>
      </c>
      <c r="E220" s="10" t="s">
        <v>882</v>
      </c>
      <c r="F220" s="7" t="s">
        <v>883</v>
      </c>
      <c r="G220" s="10" t="s">
        <v>870</v>
      </c>
      <c r="K220" s="4" t="s">
        <v>862</v>
      </c>
      <c r="L220" s="4" t="s">
        <v>863</v>
      </c>
      <c r="M220" s="4" t="s">
        <v>884</v>
      </c>
      <c r="N220" s="4" t="s">
        <v>614</v>
      </c>
      <c r="O220" s="4" t="s">
        <v>885</v>
      </c>
      <c r="P220" s="4" t="s">
        <v>886</v>
      </c>
      <c r="Q220" s="4" t="s">
        <v>873</v>
      </c>
      <c r="R220" s="18" t="s">
        <v>887</v>
      </c>
      <c r="S220" s="6" t="s">
        <v>4</v>
      </c>
    </row>
    <row r="221" spans="1:19" ht="12.75" customHeight="1">
      <c r="A221" s="36"/>
      <c r="B221" s="36"/>
      <c r="C221" s="36"/>
      <c r="D221" s="7" t="s">
        <v>676</v>
      </c>
      <c r="E221" s="10" t="s">
        <v>888</v>
      </c>
      <c r="F221" s="10" t="s">
        <v>889</v>
      </c>
      <c r="G221" s="7" t="s">
        <v>890</v>
      </c>
      <c r="K221" s="4" t="s">
        <v>862</v>
      </c>
      <c r="L221" s="4" t="s">
        <v>863</v>
      </c>
      <c r="M221" s="4" t="s">
        <v>884</v>
      </c>
      <c r="N221" s="4" t="s">
        <v>614</v>
      </c>
      <c r="O221" s="4" t="s">
        <v>891</v>
      </c>
      <c r="P221" s="4" t="s">
        <v>892</v>
      </c>
      <c r="Q221" s="4" t="s">
        <v>380</v>
      </c>
      <c r="R221" s="18" t="s">
        <v>887</v>
      </c>
      <c r="S221" s="6" t="s">
        <v>4</v>
      </c>
    </row>
    <row r="222" spans="1:19" ht="12.75" customHeight="1">
      <c r="A222" s="36"/>
      <c r="B222" s="36"/>
      <c r="C222" s="36"/>
      <c r="D222" s="7" t="s">
        <v>676</v>
      </c>
      <c r="E222" s="10" t="s">
        <v>893</v>
      </c>
      <c r="F222" s="10" t="s">
        <v>889</v>
      </c>
      <c r="G222" s="7" t="s">
        <v>890</v>
      </c>
      <c r="K222" s="4" t="s">
        <v>862</v>
      </c>
      <c r="L222" s="4" t="s">
        <v>863</v>
      </c>
      <c r="M222" s="4" t="s">
        <v>884</v>
      </c>
      <c r="N222" s="4" t="s">
        <v>614</v>
      </c>
      <c r="O222" s="4" t="s">
        <v>894</v>
      </c>
      <c r="P222" s="4" t="s">
        <v>892</v>
      </c>
      <c r="Q222" s="4" t="s">
        <v>380</v>
      </c>
      <c r="R222" s="18" t="s">
        <v>887</v>
      </c>
      <c r="S222" s="6" t="s">
        <v>4</v>
      </c>
    </row>
    <row r="223" spans="1:19" ht="12.75" customHeight="1">
      <c r="D223" s="7" t="s">
        <v>676</v>
      </c>
      <c r="E223" s="10" t="s">
        <v>895</v>
      </c>
      <c r="F223" s="10" t="s">
        <v>889</v>
      </c>
      <c r="G223" s="7" t="s">
        <v>890</v>
      </c>
      <c r="K223" s="4" t="s">
        <v>862</v>
      </c>
      <c r="L223" s="4" t="s">
        <v>863</v>
      </c>
      <c r="M223" s="4" t="s">
        <v>896</v>
      </c>
      <c r="N223" s="4" t="s">
        <v>614</v>
      </c>
      <c r="O223" s="4" t="s">
        <v>897</v>
      </c>
      <c r="P223" s="4" t="s">
        <v>892</v>
      </c>
      <c r="Q223" s="4" t="s">
        <v>380</v>
      </c>
      <c r="R223" s="4" t="s">
        <v>898</v>
      </c>
      <c r="S223" s="6" t="s">
        <v>4</v>
      </c>
    </row>
    <row r="224" spans="1:19" ht="12.75" customHeight="1">
      <c r="D224" s="2"/>
      <c r="E224" s="9"/>
      <c r="F224" s="9"/>
      <c r="G224" s="2"/>
      <c r="K224" s="4" t="s">
        <v>862</v>
      </c>
      <c r="L224" s="4" t="s">
        <v>899</v>
      </c>
      <c r="M224" s="4" t="s">
        <v>900</v>
      </c>
      <c r="N224" s="4" t="s">
        <v>614</v>
      </c>
      <c r="O224" s="4" t="s">
        <v>901</v>
      </c>
      <c r="P224" s="4" t="s">
        <v>902</v>
      </c>
      <c r="Q224" s="4" t="s">
        <v>903</v>
      </c>
      <c r="R224" s="4" t="s">
        <v>904</v>
      </c>
      <c r="S224" s="6" t="s">
        <v>150</v>
      </c>
    </row>
    <row r="225" spans="1:19" ht="12.75" customHeight="1">
      <c r="A225" s="36"/>
      <c r="B225" s="36"/>
      <c r="C225" s="36"/>
      <c r="D225" s="7" t="s">
        <v>676</v>
      </c>
      <c r="E225" s="10" t="s">
        <v>905</v>
      </c>
      <c r="F225" s="10" t="s">
        <v>906</v>
      </c>
      <c r="G225" s="7" t="s">
        <v>907</v>
      </c>
      <c r="K225" s="4" t="s">
        <v>862</v>
      </c>
      <c r="L225" s="4" t="s">
        <v>899</v>
      </c>
      <c r="M225" s="4" t="s">
        <v>900</v>
      </c>
      <c r="N225" s="4" t="s">
        <v>614</v>
      </c>
      <c r="O225" s="4" t="s">
        <v>908</v>
      </c>
      <c r="P225" s="4" t="s">
        <v>909</v>
      </c>
      <c r="Q225" s="4" t="s">
        <v>910</v>
      </c>
      <c r="R225" s="4" t="s">
        <v>911</v>
      </c>
      <c r="S225" s="6" t="s">
        <v>150</v>
      </c>
    </row>
    <row r="226" spans="1:19" ht="12.75" customHeight="1">
      <c r="D226" s="2"/>
      <c r="E226" s="9"/>
      <c r="F226" s="9"/>
      <c r="G226" s="2"/>
      <c r="K226" s="4" t="s">
        <v>862</v>
      </c>
      <c r="L226" s="4" t="s">
        <v>899</v>
      </c>
      <c r="M226" s="4" t="s">
        <v>900</v>
      </c>
      <c r="N226" s="4" t="s">
        <v>614</v>
      </c>
      <c r="O226" s="4" t="s">
        <v>912</v>
      </c>
      <c r="P226" s="4" t="s">
        <v>913</v>
      </c>
      <c r="Q226" s="4" t="s">
        <v>910</v>
      </c>
      <c r="R226" s="4" t="s">
        <v>911</v>
      </c>
      <c r="S226" s="6" t="s">
        <v>150</v>
      </c>
    </row>
    <row r="227" spans="1:19" ht="12.75" customHeight="1">
      <c r="D227" s="7" t="s">
        <v>676</v>
      </c>
      <c r="E227" s="7" t="s">
        <v>914</v>
      </c>
      <c r="F227" s="10" t="s">
        <v>906</v>
      </c>
      <c r="G227" s="7" t="s">
        <v>907</v>
      </c>
      <c r="K227" s="4" t="s">
        <v>862</v>
      </c>
      <c r="L227" s="4" t="s">
        <v>899</v>
      </c>
      <c r="M227" s="4" t="s">
        <v>900</v>
      </c>
      <c r="N227" s="4" t="s">
        <v>614</v>
      </c>
      <c r="O227" s="4" t="s">
        <v>915</v>
      </c>
      <c r="P227" s="4" t="s">
        <v>909</v>
      </c>
      <c r="Q227" s="4" t="s">
        <v>910</v>
      </c>
      <c r="R227" s="4" t="s">
        <v>916</v>
      </c>
      <c r="S227" s="6" t="s">
        <v>150</v>
      </c>
    </row>
    <row r="228" spans="1:19" ht="12.75" customHeight="1">
      <c r="D228" s="7" t="s">
        <v>676</v>
      </c>
      <c r="E228" s="7" t="s">
        <v>917</v>
      </c>
      <c r="F228" s="10" t="s">
        <v>918</v>
      </c>
      <c r="G228" s="7" t="s">
        <v>907</v>
      </c>
      <c r="K228" s="4" t="s">
        <v>862</v>
      </c>
      <c r="L228" s="4" t="s">
        <v>899</v>
      </c>
      <c r="M228" s="4" t="s">
        <v>919</v>
      </c>
      <c r="N228" s="4" t="s">
        <v>614</v>
      </c>
      <c r="O228" s="4" t="s">
        <v>920</v>
      </c>
      <c r="P228" s="4" t="s">
        <v>913</v>
      </c>
      <c r="Q228" s="4" t="s">
        <v>910</v>
      </c>
      <c r="R228" s="4" t="s">
        <v>921</v>
      </c>
      <c r="S228" s="6" t="s">
        <v>150</v>
      </c>
    </row>
    <row r="229" spans="1:19" ht="12.75" customHeight="1">
      <c r="K229" s="4" t="s">
        <v>862</v>
      </c>
      <c r="L229" s="4" t="s">
        <v>899</v>
      </c>
      <c r="M229" s="4" t="s">
        <v>919</v>
      </c>
      <c r="N229" s="4" t="s">
        <v>614</v>
      </c>
      <c r="O229" s="4" t="s">
        <v>922</v>
      </c>
      <c r="P229" s="4" t="s">
        <v>923</v>
      </c>
      <c r="Q229" s="4" t="s">
        <v>910</v>
      </c>
      <c r="R229" s="4" t="s">
        <v>921</v>
      </c>
      <c r="S229" s="6" t="s">
        <v>150</v>
      </c>
    </row>
    <row r="230" spans="1:19" ht="12.75" customHeight="1">
      <c r="K230" s="4" t="s">
        <v>862</v>
      </c>
      <c r="L230" s="4" t="s">
        <v>899</v>
      </c>
      <c r="M230" s="4" t="s">
        <v>919</v>
      </c>
      <c r="N230" s="4" t="s">
        <v>614</v>
      </c>
      <c r="O230" s="4" t="s">
        <v>924</v>
      </c>
      <c r="P230" s="4" t="s">
        <v>923</v>
      </c>
      <c r="Q230" s="4" t="s">
        <v>910</v>
      </c>
      <c r="R230" s="4" t="s">
        <v>921</v>
      </c>
      <c r="S230" s="6" t="s">
        <v>150</v>
      </c>
    </row>
    <row r="231" spans="1:19" ht="12.75" customHeight="1">
      <c r="N231" s="4" t="s">
        <v>614</v>
      </c>
      <c r="O231" s="4" t="s">
        <v>925</v>
      </c>
      <c r="P231" s="4" t="s">
        <v>923</v>
      </c>
      <c r="Q231" s="4" t="s">
        <v>910</v>
      </c>
    </row>
    <row r="232" spans="1:19" ht="12.75" customHeight="1"/>
    <row r="233" spans="1:19" ht="12.75" customHeight="1"/>
    <row r="234" spans="1:19" ht="12.75" customHeight="1">
      <c r="B234" s="2"/>
      <c r="C234" s="2"/>
    </row>
    <row r="235" spans="1:19" ht="12.75" customHeight="1">
      <c r="B235" s="2"/>
      <c r="C235" s="2"/>
    </row>
    <row r="236" spans="1:19" ht="12.75" customHeight="1">
      <c r="B236" s="2"/>
      <c r="C236" s="9"/>
    </row>
    <row r="237" spans="1:19" ht="12.75" customHeight="1">
      <c r="B237" s="2"/>
      <c r="C237" s="2"/>
    </row>
    <row r="238" spans="1:19" ht="12.75" customHeight="1">
      <c r="B238" s="2"/>
      <c r="C238" s="2"/>
    </row>
    <row r="239" spans="1:19" ht="12.75" customHeight="1">
      <c r="B239" s="2"/>
      <c r="C239" s="2"/>
    </row>
    <row r="240" spans="1:19" ht="12.75" customHeight="1">
      <c r="B240" s="2"/>
      <c r="C240" s="2"/>
    </row>
    <row r="241" spans="2:3" ht="12.75" customHeight="1">
      <c r="B241" s="2"/>
      <c r="C241" s="2"/>
    </row>
    <row r="242" spans="2:3" ht="12.75" customHeight="1">
      <c r="B242" s="2"/>
      <c r="C242" s="2"/>
    </row>
    <row r="243" spans="2:3" ht="12.75" customHeight="1">
      <c r="B243" s="2"/>
      <c r="C243" s="2"/>
    </row>
    <row r="244" spans="2:3" ht="12.75" customHeight="1">
      <c r="B244" s="2"/>
      <c r="C244" s="9"/>
    </row>
    <row r="245" spans="2:3" ht="12.75" customHeight="1">
      <c r="B245" s="2"/>
      <c r="C245" s="2"/>
    </row>
    <row r="246" spans="2:3" ht="12.75" customHeight="1">
      <c r="B246" s="2"/>
      <c r="C246" s="2"/>
    </row>
    <row r="247" spans="2:3" ht="12.75" customHeight="1">
      <c r="B247" s="2"/>
      <c r="C247" s="2"/>
    </row>
    <row r="248" spans="2:3" ht="12.75" customHeight="1">
      <c r="B248" s="2"/>
      <c r="C248" s="2"/>
    </row>
    <row r="249" spans="2:3" ht="12.75" customHeight="1">
      <c r="B249" s="2"/>
      <c r="C249" s="2"/>
    </row>
    <row r="250" spans="2:3" ht="12.75" customHeight="1">
      <c r="B250" s="2"/>
      <c r="C250" s="2"/>
    </row>
    <row r="251" spans="2:3" ht="12.75" customHeight="1">
      <c r="B251" s="2"/>
      <c r="C251" s="2"/>
    </row>
    <row r="252" spans="2:3" ht="12.75" customHeight="1">
      <c r="B252" s="2"/>
      <c r="C252" s="2"/>
    </row>
    <row r="253" spans="2:3" ht="12.75" customHeight="1">
      <c r="B253" s="14"/>
      <c r="C253" s="14"/>
    </row>
    <row r="254" spans="2:3" ht="12.75" customHeight="1">
      <c r="B254" s="2"/>
      <c r="C254" s="2"/>
    </row>
    <row r="255" spans="2:3" ht="12.75" customHeight="1">
      <c r="B255" s="2"/>
      <c r="C255" s="2"/>
    </row>
    <row r="256" spans="2:3" ht="12.75" customHeight="1">
      <c r="B256" s="2"/>
      <c r="C256" s="2"/>
    </row>
    <row r="257" spans="2:3" ht="12.75" customHeight="1">
      <c r="B257" s="2"/>
      <c r="C257" s="2"/>
    </row>
    <row r="258" spans="2:3" ht="12.75" customHeight="1"/>
    <row r="259" spans="2:3" ht="12.75" customHeight="1"/>
    <row r="260" spans="2:3" ht="12.75" customHeight="1"/>
    <row r="261" spans="2:3" ht="12.75" customHeight="1"/>
    <row r="262" spans="2:3" ht="12.75" customHeight="1"/>
    <row r="263" spans="2:3" ht="12.75" customHeight="1"/>
    <row r="264" spans="2:3" ht="12.75" customHeight="1"/>
    <row r="265" spans="2:3" ht="12.75" customHeight="1"/>
    <row r="266" spans="2:3" ht="12.75" customHeight="1"/>
    <row r="267" spans="2:3" ht="12.75" customHeight="1"/>
    <row r="268" spans="2:3" ht="12.75" customHeight="1"/>
    <row r="269" spans="2:3" ht="12.75" customHeight="1"/>
    <row r="270" spans="2:3" ht="12.75" customHeight="1"/>
    <row r="271" spans="2:3" ht="12.75" customHeight="1"/>
    <row r="272" spans="2:3"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A1:H1"/>
    <mergeCell ref="K1:S1"/>
  </mergeCells>
  <hyperlinks>
    <hyperlink ref="R75" r:id="rId1" xr:uid="{00000000-0004-0000-0000-000000000000}"/>
    <hyperlink ref="R115" r:id="rId2" xr:uid="{00000000-0004-0000-0000-000001000000}"/>
    <hyperlink ref="R117" r:id="rId3" xr:uid="{00000000-0004-0000-0000-000002000000}"/>
    <hyperlink ref="P153" r:id="rId4" xr:uid="{00000000-0004-0000-0000-000003000000}"/>
    <hyperlink ref="R159" r:id="rId5" xr:uid="{00000000-0004-0000-0000-000004000000}"/>
    <hyperlink ref="R164" r:id="rId6" xr:uid="{00000000-0004-0000-0000-000005000000}"/>
    <hyperlink ref="R177" r:id="rId7" xr:uid="{00000000-0004-0000-0000-000006000000}"/>
    <hyperlink ref="P178" r:id="rId8" xr:uid="{00000000-0004-0000-0000-000007000000}"/>
    <hyperlink ref="R178" r:id="rId9" xr:uid="{00000000-0004-0000-0000-000008000000}"/>
    <hyperlink ref="P202" r:id="rId10" xr:uid="{00000000-0004-0000-0000-000009000000}"/>
    <hyperlink ref="R220" r:id="rId11" xr:uid="{00000000-0004-0000-0000-00000A000000}"/>
    <hyperlink ref="R221" r:id="rId12" xr:uid="{00000000-0004-0000-0000-00000B000000}"/>
    <hyperlink ref="R222" r:id="rId13" xr:uid="{00000000-0004-0000-0000-00000C000000}"/>
  </hyperlinks>
  <pageMargins left="0.7" right="0.7" top="0.75" bottom="0.75" header="0" footer="0"/>
  <pageSetup orientation="landscape"/>
  <legacy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230"/>
  <sheetViews>
    <sheetView topLeftCell="A13" workbookViewId="0">
      <pane xSplit="1" topLeftCell="B1" activePane="topRight" state="frozen"/>
      <selection pane="topRight" activeCell="C2" sqref="C2"/>
    </sheetView>
  </sheetViews>
  <sheetFormatPr defaultColWidth="12.59765625" defaultRowHeight="15" customHeight="1"/>
  <cols>
    <col min="1" max="1" width="36.1328125" customWidth="1"/>
    <col min="2" max="2" width="19.46484375" customWidth="1"/>
    <col min="3" max="3" width="16.46484375" customWidth="1"/>
    <col min="4" max="4" width="17.3984375" customWidth="1"/>
    <col min="5" max="5" width="18" customWidth="1"/>
    <col min="6" max="6" width="13.86328125" customWidth="1"/>
    <col min="8" max="8" width="21.265625" customWidth="1"/>
    <col min="9" max="9" width="20.59765625" customWidth="1"/>
    <col min="11" max="11" width="18.1328125" customWidth="1"/>
    <col min="13" max="13" width="20.265625" customWidth="1"/>
    <col min="14" max="14" width="19.73046875" customWidth="1"/>
    <col min="17" max="17" width="20.1328125" customWidth="1"/>
    <col min="18" max="18" width="24.46484375" customWidth="1"/>
    <col min="19" max="19" width="21.86328125" customWidth="1"/>
  </cols>
  <sheetData>
    <row r="1" spans="1:5" ht="13.9">
      <c r="A1" s="42" t="s">
        <v>926</v>
      </c>
      <c r="B1" s="42" t="s">
        <v>927</v>
      </c>
      <c r="C1" s="42" t="s">
        <v>928</v>
      </c>
      <c r="D1" s="42" t="s">
        <v>929</v>
      </c>
      <c r="E1" s="42" t="s">
        <v>930</v>
      </c>
    </row>
    <row r="2" spans="1:5" ht="13.9">
      <c r="A2" s="43" t="s">
        <v>2</v>
      </c>
      <c r="B2" s="44">
        <f>AVERAGEIF('Georgia 2023'!B2:B125,A2,'Georgia 2023'!Q2:Q125)*25</f>
        <v>100</v>
      </c>
      <c r="C2" s="44">
        <f>AVERAGEIF('Moldova 2023'!B2:B125,A2,'Moldova 2023'!Q2:Q125)*25</f>
        <v>100</v>
      </c>
      <c r="D2" s="44">
        <f>AVERAGEIF('Romania 2023'!B2:B125,A2,'Romania 2023'!Q2:Q125)*25</f>
        <v>100</v>
      </c>
      <c r="E2" s="44">
        <f>AVERAGEIF('Ukraine 2023'!B2:B125,A2,'Ukraine 2023'!Q2:Q125)*25</f>
        <v>15.625</v>
      </c>
    </row>
    <row r="3" spans="1:5" ht="12.75">
      <c r="A3" s="45" t="s">
        <v>3</v>
      </c>
      <c r="B3" s="46">
        <f>AVERAGEIF('Georgia 2023'!C2:C125,A3,'Georgia 2023'!Q2:Q125)*25</f>
        <v>100</v>
      </c>
      <c r="C3" s="47">
        <f>AVERAGEIF('Moldova 2023'!C2:C125,A3,'Moldova 2023'!Q2:Q125)*25</f>
        <v>100</v>
      </c>
      <c r="D3" s="46">
        <f>AVERAGEIF('Romania 2023'!C2:C125,A3,'Romania 2023'!Q2:Q125)*25</f>
        <v>100</v>
      </c>
      <c r="E3" s="47">
        <f>AVERAGEIF('Ukraine 2023'!C2:C125,A3,'Ukraine 2023'!Q2:Q125)*25</f>
        <v>31.25</v>
      </c>
    </row>
    <row r="4" spans="1:5" ht="12.75">
      <c r="A4" s="45" t="s">
        <v>18</v>
      </c>
      <c r="B4" s="47">
        <f>AVERAGEIF('Georgia 2023'!C2:C125,A4,'Georgia 2023'!Q2:Q125)*25</f>
        <v>100</v>
      </c>
      <c r="C4" s="47">
        <f>AVERAGEIF('Moldova 2023'!C2:C125,A4,'Moldova 2023'!Q2:Q125)*25</f>
        <v>100</v>
      </c>
      <c r="D4" s="46">
        <f>AVERAGEIF('Romania 2023'!C2:C125,A4,'Romania 2023'!Q2:Q125)*25</f>
        <v>100</v>
      </c>
      <c r="E4" s="46">
        <f>AVERAGEIF('Ukraine 2023'!C2:C125,A4,'Ukraine 2023'!Q2:Q125)*25</f>
        <v>0</v>
      </c>
    </row>
    <row r="5" spans="1:5" ht="13.9">
      <c r="A5" s="43" t="s">
        <v>25</v>
      </c>
      <c r="B5" s="44">
        <f>AVERAGEIF('Georgia 2023'!B2:B125,A5,'Georgia 2023'!Q2:Q125)*25</f>
        <v>82.671052631578945</v>
      </c>
      <c r="C5" s="44">
        <f>AVERAGEIF('Moldova 2023'!B2:B125,A5,'Moldova 2023'!Q2:Q125)*25</f>
        <v>65.672222222222217</v>
      </c>
      <c r="D5" s="44">
        <f>AVERAGEIF('Romania 2023'!B2:B125,A5,'Romania 2023'!Q2:Q125)*25</f>
        <v>87.025858522727276</v>
      </c>
      <c r="E5" s="44">
        <f>AVERAGEIF('Ukraine 2023'!B2:B125,A5,'Ukraine 2023'!Q2:Q125)*25</f>
        <v>40.981111111111105</v>
      </c>
    </row>
    <row r="6" spans="1:5" ht="25.5">
      <c r="A6" s="48" t="s">
        <v>26</v>
      </c>
      <c r="B6" s="49">
        <f>AVERAGEIF('Georgia 2023'!C2:C125,A6,'Georgia 2023'!Q2:Q125)*25</f>
        <v>90.384615384615387</v>
      </c>
      <c r="C6" s="49">
        <f>AVERAGEIF('Moldova 2023'!C2:C125,A6,'Moldova 2023'!Q2:Q125)*25</f>
        <v>63.70967741935484</v>
      </c>
      <c r="D6" s="49">
        <f>AVERAGEIF('Romania 2023'!C2:C125,A6,'Romania 2023'!Q2:Q125)*25</f>
        <v>98.4375</v>
      </c>
      <c r="E6" s="50">
        <f>AVERAGEIF('Ukraine 2023'!C2:C125,A6,'Ukraine 2023'!Q2:Q125)*25</f>
        <v>45.161290322580641</v>
      </c>
    </row>
    <row r="7" spans="1:5" ht="25.5">
      <c r="A7" s="51" t="s">
        <v>143</v>
      </c>
      <c r="B7" s="49">
        <f>AVERAGEIF('Georgia 2023'!C2:C125,A7,'Georgia 2023'!Q2:Q125)*25</f>
        <v>52</v>
      </c>
      <c r="C7" s="49">
        <f>AVERAGEIF('Moldova 2023'!C2:C125,A7,'Moldova 2023'!Q2:Q125)*25</f>
        <v>98.1875</v>
      </c>
      <c r="D7" s="49">
        <f>AVERAGEIF('Romania 2023'!C2:C125,A7,'Romania 2023'!Q2:Q125)*25</f>
        <v>100</v>
      </c>
      <c r="E7" s="49">
        <f>AVERAGEIF('Ukraine 2023'!C2:C125,A7,'Ukraine 2023'!Q2:Q125)*25</f>
        <v>21.975000000000001</v>
      </c>
    </row>
    <row r="8" spans="1:5" ht="25.5">
      <c r="A8" s="48" t="s">
        <v>159</v>
      </c>
      <c r="B8" s="49">
        <f>AVERAGEIF('Georgia 2023'!C2:C125,A8,'Georgia 2023'!Q2:Q125)*25</f>
        <v>50</v>
      </c>
      <c r="C8" s="49">
        <f>AVERAGEIF('Moldova 2023'!C2:C125,A8,'Moldova 2023'!Q2:Q125)*25</f>
        <v>71.875</v>
      </c>
      <c r="D8" s="49">
        <f>AVERAGEIF('Romania 2023'!C2:C125,A8,'Romania 2023'!Q2:Q125)*25</f>
        <v>19.784443750000001</v>
      </c>
      <c r="E8" s="49">
        <f>AVERAGEIF('Ukraine 2023'!C2:C125,A8,'Ukraine 2023'!Q2:Q125)*25</f>
        <v>7.8125</v>
      </c>
    </row>
    <row r="9" spans="1:5" ht="12.75">
      <c r="A9" s="52" t="s">
        <v>170</v>
      </c>
      <c r="B9" s="49">
        <f>AVERAGEIF('Georgia 2023'!C2:C125,A9,'Georgia 2023'!Q2:Q125)*25</f>
        <v>81.25</v>
      </c>
      <c r="C9" s="49">
        <f>AVERAGEIF('Moldova 2023'!C2:C125,A9,'Moldova 2023'!Q2:Q125)*25</f>
        <v>50</v>
      </c>
      <c r="D9" s="49">
        <f>AVERAGEIF('Romania 2023'!C2:C125,A9,'Romania 2023'!Q2:Q125)*25</f>
        <v>66.666666666666657</v>
      </c>
      <c r="E9" s="49">
        <f>AVERAGEIF('Ukraine 2023'!C2:C125,A9,'Ukraine 2023'!Q2:Q125)*25</f>
        <v>54.166666666666664</v>
      </c>
    </row>
    <row r="10" spans="1:5" ht="13.9">
      <c r="A10" s="43" t="s">
        <v>194</v>
      </c>
      <c r="B10" s="44">
        <f>AVERAGEIF('Georgia 2023'!B2:B125,A10,'Georgia 2023'!Q2:Q125)*25</f>
        <v>64.705882352941174</v>
      </c>
      <c r="C10" s="53">
        <f>AVERAGEIF('Moldova 2023'!B2:B125,A10,'Moldova 2023'!Q2:Q125)*25</f>
        <v>52.57352941176471</v>
      </c>
      <c r="D10" s="53">
        <f>AVERAGEIF('Romania 2023'!B2:B125,A10,'Romania 2023'!Q2:Q125)*25</f>
        <v>98.68421052631578</v>
      </c>
      <c r="E10" s="53">
        <f>AVERAGEIF('Ukraine 2023'!B2:B125,A10,'Ukraine 2023'!Q2:Q125)*25</f>
        <v>34.539473684210527</v>
      </c>
    </row>
    <row r="11" spans="1:5" ht="12.75">
      <c r="A11" s="48" t="s">
        <v>195</v>
      </c>
      <c r="B11" s="49">
        <f>AVERAGEIF('Georgia 2023'!C2:C125,A11,'Georgia 2023'!Q2:Q125)*25</f>
        <v>60</v>
      </c>
      <c r="C11" s="54">
        <f>AVERAGEIF('Moldova 2023'!C2:C125,A11,'Moldova 2023'!Q2:Q125)*25</f>
        <v>40</v>
      </c>
      <c r="D11" s="54">
        <f>AVERAGEIF('Romania 2023'!C2:C125,A11,'Romania 2023'!Q2:Q125)*25</f>
        <v>100</v>
      </c>
      <c r="E11" s="54">
        <f>AVERAGEIF('Ukraine 2023'!C2:C125,A11,'Ukraine 2023'!Q2:Q125)*25</f>
        <v>47.5</v>
      </c>
    </row>
    <row r="12" spans="1:5" ht="25.5">
      <c r="A12" s="48" t="s">
        <v>218</v>
      </c>
      <c r="B12" s="54">
        <f>AVERAGEIF('Georgia 2023'!C2:C125,A12,'Georgia 2023'!Q2:Q125)*25</f>
        <v>50</v>
      </c>
      <c r="C12" s="55">
        <f>AVERAGEIF('Moldova 2023'!C2:C125,A12,'Moldova 2023'!Q2:Q125)*25</f>
        <v>0</v>
      </c>
      <c r="D12" s="54">
        <f>AVERAGEIF('Romania 2023'!C2:C125,A12,'Romania 2023'!Q2:Q125)*25</f>
        <v>100</v>
      </c>
      <c r="E12" s="54">
        <f>AVERAGEIF('Ukraine 2023'!C2:C125,A12,'Ukraine 2023'!Q2:Q125)*25</f>
        <v>28.125</v>
      </c>
    </row>
    <row r="13" spans="1:5" ht="12.75">
      <c r="A13" s="51" t="s">
        <v>230</v>
      </c>
      <c r="B13" s="54">
        <f>AVERAGEIF('Georgia 2023'!C2:C125,A13,'Georgia 2023'!Q2:Q125)*25</f>
        <v>70</v>
      </c>
      <c r="C13" s="54">
        <f>AVERAGEIF('Moldova 2023'!C2:C125,A13,'Moldova 2023'!Q2:Q125)*25</f>
        <v>69.375</v>
      </c>
      <c r="D13" s="54">
        <f>AVERAGEIF('Romania 2023'!C2:C125,A13,'Romania 2023'!Q2:Q125)*25</f>
        <v>97.916666666666657</v>
      </c>
      <c r="E13" s="54">
        <f>AVERAGEIF('Ukraine 2023'!C2:C125,A13,'Ukraine 2023'!Q2:Q125)*25</f>
        <v>30.208333333333332</v>
      </c>
    </row>
    <row r="14" spans="1:5" ht="13.9">
      <c r="A14" s="56" t="s">
        <v>278</v>
      </c>
      <c r="B14" s="57">
        <f>AVERAGEIF('Georgia 2023'!B2:B125,A14,'Georgia 2023'!Q2:Q125)*25</f>
        <v>57.142857142857139</v>
      </c>
      <c r="C14" s="57">
        <f>AVERAGEIF('Moldova 2023'!B2:B125,A14,'Moldova 2023'!Q2:Q125)*25</f>
        <v>57.142857142857139</v>
      </c>
      <c r="D14" s="57">
        <f>AVERAGEIF('Romania 2023'!B2:B125,A14,'Romania 2023'!Q2:Q125)*25</f>
        <v>83.333333333333343</v>
      </c>
      <c r="E14" s="57">
        <f>AVERAGEIF('Ukraine 2023'!B2:B125,A14,'Ukraine 2023'!Q2:Q125)*25</f>
        <v>26.5625</v>
      </c>
    </row>
    <row r="15" spans="1:5" ht="12.75">
      <c r="A15" s="48" t="s">
        <v>279</v>
      </c>
      <c r="B15" s="54">
        <f>AVERAGEIF('Georgia 2023'!C2:C125,A15,'Georgia 2023'!Q2:Q125)*25</f>
        <v>100</v>
      </c>
      <c r="C15" s="54">
        <f>AVERAGEIF('Moldova 2023'!C2:C125,A15,'Moldova 2023'!Q2:Q125)*25</f>
        <v>50</v>
      </c>
      <c r="D15" s="54">
        <f>AVERAGEIF('Romania 2023'!C2:C125,A15,'Romania 2023'!Q2:Q125)*25</f>
        <v>100</v>
      </c>
      <c r="E15" s="54">
        <f>AVERAGEIF('Ukraine 2023'!C2:C125,A15,'Ukraine 2023'!Q2:Q125)*25</f>
        <v>0</v>
      </c>
    </row>
    <row r="16" spans="1:5" ht="12.75">
      <c r="A16" s="48" t="s">
        <v>288</v>
      </c>
      <c r="B16" s="54">
        <f>AVERAGEIF('Georgia 2023'!C2:C125,A16,'Georgia 2023'!Q2:Q125)*25</f>
        <v>0</v>
      </c>
      <c r="C16" s="54">
        <f>AVERAGEIF('Moldova 2023'!C2:C125,A16,'Moldova 2023'!Q2:Q125)*25</f>
        <v>100</v>
      </c>
      <c r="D16" s="54">
        <f>AVERAGEIF('Romania 2023'!C2:C125,A16,'Romania 2023'!Q2:Q125)*25</f>
        <v>100</v>
      </c>
      <c r="E16" s="54">
        <f>AVERAGEIF('Ukraine 2023'!C2:C125,A16,'Ukraine 2023'!Q2:Q125)*25</f>
        <v>50</v>
      </c>
    </row>
    <row r="17" spans="1:5" ht="12.75">
      <c r="A17" s="51" t="s">
        <v>295</v>
      </c>
      <c r="B17" s="54">
        <f>AVERAGEIF('Georgia 2023'!C2:C125,A17,'Georgia 2023'!Q2:Q125)*25</f>
        <v>75</v>
      </c>
      <c r="C17" s="54">
        <f>AVERAGEIF('Moldova 2023'!C2:C125,A17,'Moldova 2023'!Q2:Q125)*25</f>
        <v>37.5</v>
      </c>
      <c r="D17" s="54">
        <f>AVERAGEIF('Romania 2023'!C2:C125,A17,'Romania 2023'!Q2:Q125)*25</f>
        <v>50</v>
      </c>
      <c r="E17" s="54">
        <f>AVERAGEIF('Ukraine 2023'!C2:C125,A17,'Ukraine 2023'!Q2:Q125)*25</f>
        <v>28.125</v>
      </c>
    </row>
    <row r="18" spans="1:5" ht="13.9">
      <c r="A18" s="58" t="s">
        <v>309</v>
      </c>
      <c r="B18" s="57">
        <f>AVERAGEIF('Georgia 2023'!B2:B125,A18,'Georgia 2023'!Q2:Q125)*25</f>
        <v>74.21875</v>
      </c>
      <c r="C18" s="57">
        <f>AVERAGEIF('Moldova 2023'!B2:B125,A18,'Moldova 2023'!Q2:Q125)*25</f>
        <v>64.84375</v>
      </c>
      <c r="D18" s="57">
        <f>AVERAGEIF('Romania 2023'!B2:B125,A18,'Romania 2023'!Q2:Q125)*25</f>
        <v>94.444444444444443</v>
      </c>
      <c r="E18" s="59">
        <f>AVERAGEIF('Ukraine 2023'!B2:B125,A18,'Ukraine 2023'!Q2:Q125)*25</f>
        <v>50</v>
      </c>
    </row>
    <row r="19" spans="1:5" ht="12.75">
      <c r="A19" s="51" t="s">
        <v>310</v>
      </c>
      <c r="B19" s="54">
        <f>AVERAGEIF('Georgia 2023'!C2:C125,A19,'Georgia 2023'!Q2:Q125)*25</f>
        <v>34.375</v>
      </c>
      <c r="C19" s="54">
        <f>AVERAGEIF('Moldova 2023'!C2:C125,A19,'Moldova 2023'!Q2:Q125)*25</f>
        <v>50</v>
      </c>
      <c r="D19" s="54">
        <f>AVERAGEIF('Romania 2023'!C2:C125,A19,'Romania 2023'!Q2:Q125)*25</f>
        <v>75</v>
      </c>
      <c r="E19" s="54">
        <f>AVERAGEIF('Ukraine 2023'!C2:C125,A19,'Ukraine 2023'!Q2:Q125)*25</f>
        <v>3.125</v>
      </c>
    </row>
    <row r="20" spans="1:5" ht="12.75">
      <c r="A20" s="51" t="s">
        <v>319</v>
      </c>
      <c r="B20" s="54">
        <f>AVERAGEIF('Georgia 2023'!C2:C125,A20,'Georgia 2023'!Q2:Q125)*25</f>
        <v>92.857142857142861</v>
      </c>
      <c r="C20" s="54">
        <f>AVERAGEIF('Moldova 2023'!C2:C125,A20,'Moldova 2023'!Q2:Q125)*25</f>
        <v>85.714285714285708</v>
      </c>
      <c r="D20" s="54">
        <f>AVERAGEIF('Romania 2023'!C2:C125,A20,'Romania 2023'!Q2:Q125)*25</f>
        <v>100</v>
      </c>
      <c r="E20" s="54">
        <f>AVERAGEIF('Ukraine 2023'!C2:C125,A20,'Ukraine 2023'!Q2:Q125)*25</f>
        <v>41.071428571428569</v>
      </c>
    </row>
    <row r="21" spans="1:5" ht="12.75">
      <c r="A21" s="51" t="s">
        <v>330</v>
      </c>
      <c r="B21" s="54">
        <f>AVERAGEIF('Georgia 2023'!C2:C125,A21,'Georgia 2023'!Q2:Q125)*25</f>
        <v>80</v>
      </c>
      <c r="C21" s="54">
        <f>AVERAGEIF('Moldova 2023'!C2:C125,A21,'Moldova 2023'!Q2:Q125)*25</f>
        <v>47.5</v>
      </c>
      <c r="D21" s="54">
        <f>AVERAGEIF('Romania 2023'!C2:C125,A21,'Romania 2023'!Q2:Q125)*25</f>
        <v>100</v>
      </c>
      <c r="E21" s="54">
        <f>AVERAGEIF('Ukraine 2023'!C2:C125,A21,'Ukraine 2023'!Q2:Q125)*25</f>
        <v>85.714285714285708</v>
      </c>
    </row>
    <row r="22" spans="1:5" ht="13.9">
      <c r="A22" s="58" t="s">
        <v>345</v>
      </c>
      <c r="B22" s="57">
        <f>AVERAGEIF('Georgia 2023'!B2:B125,A22,'Georgia 2023'!Q2:Q125)*25</f>
        <v>91.666666666666657</v>
      </c>
      <c r="C22" s="57">
        <f>AVERAGEIF('Moldova 2023'!B2:B125,A22,'Moldova 2023'!Q2:Q125)*25</f>
        <v>37.506994999999996</v>
      </c>
      <c r="D22" s="57">
        <f>AVERAGEIF('Romania 2023'!B2:B125,A22,'Romania 2023'!Q2:Q125)*25</f>
        <v>100</v>
      </c>
      <c r="E22" s="57">
        <f>AVERAGEIF('Ukraine 2023'!B2:B125,A22,'Ukraine 2023'!Q2:Q125)*25</f>
        <v>20.034510480779609</v>
      </c>
    </row>
    <row r="23" spans="1:5" ht="12.75">
      <c r="A23" s="51" t="s">
        <v>346</v>
      </c>
      <c r="B23" s="54">
        <f>AVERAGEIF('Georgia 2023'!C2:C125,A23,'Georgia 2023'!Q2:Q125)*25</f>
        <v>83.333333333333343</v>
      </c>
      <c r="C23" s="54">
        <f>AVERAGEIF('Moldova 2023'!C2:C125,A23,'Moldova 2023'!Q2:Q125)*25</f>
        <v>46.116458333333334</v>
      </c>
      <c r="D23" s="54">
        <f>AVERAGEIF('Romania 2023'!C2:C125,A23,'Romania 2023'!Q2:Q125)*25</f>
        <v>100</v>
      </c>
      <c r="E23" s="54">
        <f>AVERAGEIF('Ukraine 2023'!C2:C125,A23,'Ukraine 2023'!Q2:Q125)*25</f>
        <v>20.383333333333333</v>
      </c>
    </row>
    <row r="24" spans="1:5" ht="12.75">
      <c r="A24" s="51" t="s">
        <v>361</v>
      </c>
      <c r="B24" s="54">
        <f>AVERAGEIF('Georgia 2023'!C2:C125,A24,'Georgia 2023'!Q2:Q125)*25</f>
        <v>100</v>
      </c>
      <c r="C24" s="54">
        <f>AVERAGEIF('Moldova 2023'!C2:C125,A24,'Moldova 2023'!Q2:Q125)*25</f>
        <v>32.940600000000003</v>
      </c>
      <c r="D24" s="54">
        <f>AVERAGEIF('Romania 2023'!C2:C125,A24,'Romania 2023'!Q2:Q125)*25</f>
        <v>100</v>
      </c>
      <c r="E24" s="54">
        <f>AVERAGEIF('Ukraine 2023'!C2:C125,A24,'Ukraine 2023'!Q2:Q125)*25</f>
        <v>8.7331597222222204</v>
      </c>
    </row>
    <row r="25" spans="1:5" ht="25.5">
      <c r="A25" s="51" t="s">
        <v>377</v>
      </c>
      <c r="B25" s="54">
        <f>AVERAGEIF('Georgia 2023'!C2:C125,A25,'Georgia 2023'!Q2:Q125)*25</f>
        <v>100</v>
      </c>
      <c r="C25" s="54">
        <f>AVERAGEIF('Moldova 2023'!C2:C125,A25,'Moldova 2023'!Q2:Q125)*25</f>
        <v>16.244999999999997</v>
      </c>
      <c r="D25" s="54">
        <f>AVERAGEIF('Romania 2023'!C2:C125,A25,'Romania 2023'!Q2:Q125)*25</f>
        <v>100</v>
      </c>
      <c r="E25" s="54">
        <f>AVERAGEIF('Ukraine 2023'!C2:C125,A25,'Ukraine 2023'!Q2:Q125)*25</f>
        <v>41.590743440233233</v>
      </c>
    </row>
    <row r="26" spans="1:5" ht="13.9">
      <c r="A26" s="43" t="s">
        <v>381</v>
      </c>
      <c r="B26" s="57">
        <f>AVERAGEIF('Georgia 2023'!B2:B125,A26,'Georgia 2023'!Q2:Q125)*25</f>
        <v>73.076923076923066</v>
      </c>
      <c r="C26" s="57">
        <f>AVERAGEIF('Moldova 2023'!B2:B125,A26,'Moldova 2023'!Q2:Q125)*25</f>
        <v>44.642857142857146</v>
      </c>
      <c r="D26" s="57">
        <f>AVERAGEIF('Romania 2023'!B2:B125,A26,'Romania 2023'!Q2:Q125)*25</f>
        <v>62.5</v>
      </c>
      <c r="E26" s="57">
        <f>AVERAGEIF('Ukraine 2023'!B2:B125,A26,'Ukraine 2023'!Q2:Q125)*25</f>
        <v>33.928571428571431</v>
      </c>
    </row>
    <row r="27" spans="1:5" ht="12.75">
      <c r="A27" s="51" t="s">
        <v>382</v>
      </c>
      <c r="B27" s="54">
        <f>AVERAGEIF('Georgia 2023'!C2:C125,A27,'Georgia 2023'!Q2:Q125)*25</f>
        <v>50</v>
      </c>
      <c r="C27" s="54">
        <f>AVERAGEIF('Moldova 2023'!C2:C125,A27,'Moldova 2023'!Q2:Q125)*25</f>
        <v>50</v>
      </c>
      <c r="D27" s="54">
        <f>AVERAGEIF('Romania 2023'!C2:C125,A27,'Romania 2023'!Q2:Q125)*25</f>
        <v>50</v>
      </c>
      <c r="E27" s="54">
        <f>AVERAGEIF('Ukraine 2023'!C2:C125,A27,'Ukraine 2023'!Q2:Q125)*25</f>
        <v>31.25</v>
      </c>
    </row>
    <row r="28" spans="1:5" ht="12.75">
      <c r="A28" s="48" t="s">
        <v>392</v>
      </c>
      <c r="B28" s="54">
        <f>AVERAGEIF('Georgia 2023'!C2:C125,A28,'Georgia 2023'!Q2:Q125)*25</f>
        <v>66.666666666666657</v>
      </c>
      <c r="C28" s="54">
        <f>AVERAGEIF('Moldova 2023'!C2:C125,A28,'Moldova 2023'!Q2:Q125)*25</f>
        <v>37.5</v>
      </c>
      <c r="D28" s="54">
        <f>AVERAGEIF('Romania 2023'!C2:C125,A28,'Romania 2023'!Q2:Q125)*25</f>
        <v>62.5</v>
      </c>
      <c r="E28" s="54">
        <f>AVERAGEIF('Ukraine 2023'!C2:C125,A28,'Ukraine 2023'!Q2:Q125)*25</f>
        <v>0</v>
      </c>
    </row>
    <row r="29" spans="1:5" ht="25.5">
      <c r="A29" s="51" t="s">
        <v>403</v>
      </c>
      <c r="B29" s="54">
        <f>AVERAGEIF('Georgia 2023'!C2:C125,A29,'Georgia 2023'!Q2:Q125)*25</f>
        <v>83.333333333333343</v>
      </c>
      <c r="C29" s="54">
        <f>AVERAGEIF('Moldova 2023'!C2:C125,A29,'Moldova 2023'!Q2:Q125)*25</f>
        <v>62.5</v>
      </c>
      <c r="D29" s="54">
        <f>AVERAGEIF('Romania 2023'!C2:C125,A29,'Romania 2023'!Q2:Q125)*25</f>
        <v>54.166666666666664</v>
      </c>
      <c r="E29" s="54">
        <f>AVERAGEIF('Ukraine 2023'!C2:C125,A29,'Ukraine 2023'!Q2:Q125)*25</f>
        <v>68.75</v>
      </c>
    </row>
    <row r="30" spans="1:5" ht="12.75">
      <c r="A30" s="48" t="s">
        <v>441</v>
      </c>
      <c r="B30" s="54">
        <f>AVERAGEIF('Georgia 2023'!C2:C125,A30,'Georgia 2023'!Q2:Q125)*25</f>
        <v>75</v>
      </c>
      <c r="C30" s="54">
        <f>AVERAGEIF('Moldova 2023'!C2:C125,A30,'Moldova 2023'!Q2:Q125)*25</f>
        <v>0</v>
      </c>
      <c r="D30" s="54">
        <f>AVERAGEIF('Romania 2023'!C2:C125,A30,'Romania 2023'!Q2:Q125)*25</f>
        <v>100</v>
      </c>
      <c r="E30" s="54">
        <f>AVERAGEIF('Ukraine 2023'!C2:C125,A30,'Ukraine 2023'!Q2:Q125)*25</f>
        <v>0</v>
      </c>
    </row>
    <row r="31" spans="1:5" ht="13.9">
      <c r="A31" s="58" t="s">
        <v>450</v>
      </c>
      <c r="B31" s="57">
        <f>AVERAGEIF('Georgia 2023'!B2:B125,A31,'Georgia 2023'!Q2:Q125)*25</f>
        <v>42.083288888888887</v>
      </c>
      <c r="C31" s="57">
        <f>AVERAGEIF('Moldova 2023'!B2:B125,A31,'Moldova 2023'!Q2:Q125)*25</f>
        <v>50</v>
      </c>
      <c r="D31" s="57">
        <f>AVERAGEIF('Romania 2023'!B2:B125,A31,'Romania 2023'!Q2:Q125)*25</f>
        <v>49.649033333333328</v>
      </c>
      <c r="E31" s="57">
        <f>AVERAGEIF('Ukraine 2023'!B2:B125,A31,'Ukraine 2023'!Q2:Q125)*25</f>
        <v>57.175925925925917</v>
      </c>
    </row>
    <row r="32" spans="1:5" ht="12.75">
      <c r="A32" s="51" t="s">
        <v>451</v>
      </c>
      <c r="B32" s="54">
        <f>AVERAGEIF('Georgia 2023'!C2:C125,A32,'Georgia 2023'!Q2:Q125)*25</f>
        <v>29.791600000000003</v>
      </c>
      <c r="C32" s="54">
        <f>AVERAGEIF('Moldova 2023'!C2:C125,A32,'Moldova 2023'!Q2:Q125)*25</f>
        <v>41.666666666666671</v>
      </c>
      <c r="D32" s="54">
        <f>AVERAGEIF('Romania 2023'!C2:C125,A32,'Romania 2023'!Q2:Q125)*25</f>
        <v>61.979166666666664</v>
      </c>
      <c r="E32" s="54">
        <f>AVERAGEIF('Ukraine 2023'!C2:C125,A32,'Ukraine 2023'!Q2:Q125)*25</f>
        <v>55.902777777777779</v>
      </c>
    </row>
    <row r="33" spans="1:18" ht="12.75">
      <c r="A33" s="51" t="s">
        <v>481</v>
      </c>
      <c r="B33" s="54">
        <f>AVERAGEIF('Georgia 2023'!C2:C125,A33,'Georgia 2023'!Q2:Q125)*25</f>
        <v>66.666666666666657</v>
      </c>
      <c r="C33" s="54">
        <f>AVERAGEIF('Moldova 2023'!C2:C125,A33,'Moldova 2023'!Q2:Q125)*25</f>
        <v>66.666666666666657</v>
      </c>
      <c r="D33" s="54">
        <f>AVERAGEIF('Romania 2023'!C2:C125,A33,'Romania 2023'!Q2:Q125)*25</f>
        <v>24.98876666666667</v>
      </c>
      <c r="E33" s="54">
        <f>AVERAGEIF('Ukraine 2023'!C2:C125,A33,'Ukraine 2023'!Q2:Q125)*25</f>
        <v>59.722222222222221</v>
      </c>
    </row>
    <row r="34" spans="1:18">
      <c r="A34" s="60" t="s">
        <v>931</v>
      </c>
      <c r="B34" s="61">
        <f ca="1">IFERROR(__xludf.DUMMYFUNCTION("AVERAGE.WEIGHTED(B40:B47,$F$40:$F$47)"),72.8589677172947)</f>
        <v>72.858967717294703</v>
      </c>
      <c r="C34" s="61">
        <f ca="1">IFERROR(__xludf.DUMMYFUNCTION("AVERAGE.WEIGHTED(C40:C47,$F$40:$F$47)"),57.6900283982259)</f>
        <v>57.690028398225898</v>
      </c>
      <c r="D34" s="61">
        <f ca="1">IFERROR(__xludf.DUMMYFUNCTION("AVERAGE.WEIGHTED(D40:D47,$F$40:$F$47)"),86.4124726986975)</f>
        <v>86.412472698697499</v>
      </c>
      <c r="E34" s="61">
        <f ca="1">IFERROR(__xludf.DUMMYFUNCTION("AVERAGE.WEIGHTED(E40:E47,$F$40:$F$47)"),38.327392742592)</f>
        <v>38.327392742591996</v>
      </c>
    </row>
    <row r="35" spans="1:18" ht="16.899999999999999">
      <c r="B35" s="62" t="s">
        <v>932</v>
      </c>
      <c r="C35" s="63" t="s">
        <v>933</v>
      </c>
      <c r="D35" s="64" t="s">
        <v>934</v>
      </c>
      <c r="E35" s="65" t="s">
        <v>935</v>
      </c>
    </row>
    <row r="37" spans="1:18" ht="12.75">
      <c r="A37" s="66"/>
      <c r="B37" s="66"/>
      <c r="C37" s="66"/>
      <c r="D37" s="66"/>
      <c r="E37" s="66"/>
      <c r="F37" s="66"/>
      <c r="G37" s="66"/>
      <c r="H37" s="66"/>
      <c r="I37" s="66"/>
      <c r="J37" s="66"/>
      <c r="K37" s="66"/>
      <c r="L37" s="66"/>
      <c r="M37" s="66"/>
      <c r="N37" s="66"/>
      <c r="O37" s="66"/>
      <c r="P37" s="66"/>
      <c r="Q37" s="66"/>
      <c r="R37" s="66"/>
    </row>
    <row r="39" spans="1:18" ht="13.9">
      <c r="A39" s="67" t="s">
        <v>936</v>
      </c>
      <c r="B39" s="67" t="s">
        <v>927</v>
      </c>
      <c r="C39" s="67" t="s">
        <v>928</v>
      </c>
      <c r="D39" s="67" t="s">
        <v>929</v>
      </c>
      <c r="E39" s="67" t="s">
        <v>930</v>
      </c>
      <c r="F39" s="68" t="s">
        <v>937</v>
      </c>
    </row>
    <row r="40" spans="1:18" ht="12.75">
      <c r="A40" s="69" t="s">
        <v>2</v>
      </c>
      <c r="B40" s="54">
        <v>100</v>
      </c>
      <c r="C40" s="54">
        <v>100</v>
      </c>
      <c r="D40" s="54">
        <v>100</v>
      </c>
      <c r="E40" s="54">
        <v>15.625</v>
      </c>
      <c r="F40" s="70">
        <v>0.05</v>
      </c>
    </row>
    <row r="41" spans="1:18" ht="12.75">
      <c r="A41" s="69" t="s">
        <v>25</v>
      </c>
      <c r="B41" s="54">
        <v>82.671052631578945</v>
      </c>
      <c r="C41" s="54">
        <v>65.672222222222217</v>
      </c>
      <c r="D41" s="54">
        <v>87.025858522727276</v>
      </c>
      <c r="E41" s="54">
        <v>40.981111111111105</v>
      </c>
      <c r="F41" s="70">
        <v>0.2</v>
      </c>
    </row>
    <row r="42" spans="1:18" ht="12.75">
      <c r="A42" s="69" t="s">
        <v>194</v>
      </c>
      <c r="B42" s="54">
        <v>64.705882352941174</v>
      </c>
      <c r="C42" s="54">
        <v>52.57352941176471</v>
      </c>
      <c r="D42" s="54">
        <v>98.68421052631578</v>
      </c>
      <c r="E42" s="54">
        <v>34.539473684210527</v>
      </c>
      <c r="F42" s="70">
        <v>0.2</v>
      </c>
    </row>
    <row r="43" spans="1:18" ht="12.75">
      <c r="A43" s="71" t="s">
        <v>278</v>
      </c>
      <c r="B43" s="54">
        <v>57.142857142857139</v>
      </c>
      <c r="C43" s="54">
        <v>57.142857142857139</v>
      </c>
      <c r="D43" s="54">
        <v>83.333333333333343</v>
      </c>
      <c r="E43" s="54">
        <v>26.5625</v>
      </c>
      <c r="F43" s="70">
        <v>0.05</v>
      </c>
    </row>
    <row r="44" spans="1:18" ht="12.75">
      <c r="A44" s="72" t="s">
        <v>309</v>
      </c>
      <c r="B44" s="54">
        <v>74.21875</v>
      </c>
      <c r="C44" s="54">
        <v>64.84375</v>
      </c>
      <c r="D44" s="54">
        <v>94.444444444444443</v>
      </c>
      <c r="E44" s="54">
        <v>50</v>
      </c>
      <c r="F44" s="70">
        <v>0.2</v>
      </c>
    </row>
    <row r="45" spans="1:18" ht="12.75">
      <c r="A45" s="72" t="s">
        <v>345</v>
      </c>
      <c r="B45" s="54">
        <v>91.666666666666657</v>
      </c>
      <c r="C45" s="54">
        <v>37.506994999999996</v>
      </c>
      <c r="D45" s="54">
        <v>100</v>
      </c>
      <c r="E45" s="54">
        <v>20.034510480779609</v>
      </c>
      <c r="F45" s="70">
        <v>0.1</v>
      </c>
    </row>
    <row r="46" spans="1:18" ht="12.75">
      <c r="A46" s="69" t="s">
        <v>381</v>
      </c>
      <c r="B46" s="54">
        <v>73.076923076923066</v>
      </c>
      <c r="C46" s="54">
        <v>44.642857142857146</v>
      </c>
      <c r="D46" s="54">
        <v>62.5</v>
      </c>
      <c r="E46" s="54">
        <v>33.928571428571431</v>
      </c>
      <c r="F46" s="70">
        <v>0.1</v>
      </c>
    </row>
    <row r="47" spans="1:18" ht="12.75">
      <c r="A47" s="72" t="s">
        <v>450</v>
      </c>
      <c r="B47" s="54">
        <v>42.083288888888887</v>
      </c>
      <c r="C47" s="54">
        <v>50</v>
      </c>
      <c r="D47" s="54">
        <v>49.649033333333328</v>
      </c>
      <c r="E47" s="54">
        <v>57.175925925925917</v>
      </c>
      <c r="F47" s="70">
        <v>0.1</v>
      </c>
    </row>
    <row r="48" spans="1:18" ht="12.75">
      <c r="B48" s="54"/>
      <c r="C48" s="54"/>
      <c r="D48" s="54"/>
      <c r="E48" s="54"/>
    </row>
    <row r="49" spans="1:28" ht="12.75">
      <c r="A49" s="66"/>
      <c r="B49" s="66"/>
      <c r="C49" s="66"/>
      <c r="D49" s="66"/>
      <c r="E49" s="66"/>
      <c r="F49" s="66"/>
      <c r="G49" s="66"/>
      <c r="H49" s="66"/>
      <c r="I49" s="66"/>
      <c r="J49" s="66"/>
      <c r="K49" s="66"/>
      <c r="L49" s="66"/>
      <c r="M49" s="66"/>
      <c r="N49" s="66"/>
      <c r="O49" s="66"/>
      <c r="P49" s="66"/>
      <c r="Q49" s="66"/>
      <c r="R49" s="66"/>
    </row>
    <row r="51" spans="1:28" ht="13.9">
      <c r="A51" s="73" t="s">
        <v>938</v>
      </c>
      <c r="B51" s="73" t="s">
        <v>927</v>
      </c>
      <c r="C51" s="73" t="s">
        <v>928</v>
      </c>
      <c r="D51" s="73" t="s">
        <v>929</v>
      </c>
      <c r="E51" s="73" t="s">
        <v>930</v>
      </c>
    </row>
    <row r="52" spans="1:28" ht="12.75">
      <c r="A52" s="74" t="s">
        <v>12</v>
      </c>
      <c r="B52" s="54">
        <f>AVERAGEIF('Georgia 2023'!E2:E125,A52,'Georgia 2023'!Q2:Q125)*25</f>
        <v>69.818181818181813</v>
      </c>
      <c r="C52" s="54">
        <f>AVERAGEIF('Moldova 2023'!E2:E125,A52,'Moldova 2023'!Q2:Q125)*25</f>
        <v>64.94078947368422</v>
      </c>
      <c r="D52" s="54">
        <f>AVERAGEIF('Romania 2023'!E2:E125,A52,'Romania 2023'!Q2:Q125)*25</f>
        <v>90.396341463414629</v>
      </c>
      <c r="E52" s="54">
        <f>AVERAGEIF('Ukraine 2023'!E2:E125,A52,'Ukraine 2023'!Q2:Q125)*25</f>
        <v>45.939534883720924</v>
      </c>
      <c r="G52" s="54">
        <v>64.037298387096769</v>
      </c>
      <c r="H52" s="54">
        <v>64.384920634920633</v>
      </c>
      <c r="I52" s="54">
        <v>87.65625</v>
      </c>
      <c r="J52" s="54">
        <v>77.682926829268297</v>
      </c>
      <c r="L52" s="54">
        <f t="shared" ref="L52:O52" si="0">B52-G52</f>
        <v>5.7808834310850443</v>
      </c>
      <c r="M52" s="54">
        <f t="shared" si="0"/>
        <v>0.55586883876358684</v>
      </c>
      <c r="N52" s="54">
        <f t="shared" si="0"/>
        <v>2.7400914634146289</v>
      </c>
      <c r="O52" s="54">
        <f t="shared" si="0"/>
        <v>-31.743391945547373</v>
      </c>
    </row>
    <row r="53" spans="1:28" ht="12.75">
      <c r="A53" s="74" t="s">
        <v>19</v>
      </c>
      <c r="B53" s="54">
        <f>AVERAGEIF('Georgia 2023'!E2:E125,A53,'Georgia 2023'!Q2:Q125)*25</f>
        <v>81.666666666666671</v>
      </c>
      <c r="C53" s="54">
        <f>AVERAGEIF('Moldova 2023'!E2:E125,A53,'Moldova 2023'!Q2:Q125)*25</f>
        <v>63.430851063829785</v>
      </c>
      <c r="D53" s="54">
        <f>AVERAGEIF('Romania 2023'!E2:E125,A53,'Romania 2023'!Q2:Q125)*25</f>
        <v>91.258429891304331</v>
      </c>
      <c r="E53" s="54">
        <f>AVERAGEIF('Ukraine 2023'!E2:E125,A53,'Ukraine 2023'!Q2:Q125)*25</f>
        <v>30.851063829787233</v>
      </c>
      <c r="G53" s="54">
        <v>79.613095238095227</v>
      </c>
      <c r="H53" s="54">
        <v>60.616582491582491</v>
      </c>
      <c r="I53" s="54">
        <v>85.997390116279064</v>
      </c>
      <c r="J53" s="54">
        <v>75.717777777777783</v>
      </c>
      <c r="L53" s="54">
        <f t="shared" ref="L53:O53" si="1">B53-G53</f>
        <v>2.0535714285714448</v>
      </c>
      <c r="M53" s="54">
        <f t="shared" si="1"/>
        <v>2.8142685722472933</v>
      </c>
      <c r="N53" s="54">
        <f t="shared" si="1"/>
        <v>5.2610397750252673</v>
      </c>
      <c r="O53" s="54">
        <f t="shared" si="1"/>
        <v>-44.866713947990547</v>
      </c>
    </row>
    <row r="56" spans="1:28" ht="13.9">
      <c r="A56" s="74"/>
      <c r="B56" s="75">
        <v>2023</v>
      </c>
      <c r="C56" s="76">
        <v>2021</v>
      </c>
      <c r="D56" s="77" t="s">
        <v>939</v>
      </c>
      <c r="E56" s="78">
        <v>2023</v>
      </c>
      <c r="F56" s="76">
        <v>2021</v>
      </c>
      <c r="G56" s="77" t="s">
        <v>939</v>
      </c>
      <c r="H56" s="79">
        <v>2023</v>
      </c>
      <c r="I56" s="76">
        <v>2021</v>
      </c>
      <c r="J56" s="77" t="s">
        <v>939</v>
      </c>
      <c r="K56" s="80">
        <v>2023</v>
      </c>
      <c r="L56" s="76">
        <v>2021</v>
      </c>
      <c r="M56" s="77" t="s">
        <v>939</v>
      </c>
    </row>
    <row r="57" spans="1:28" ht="13.9">
      <c r="A57" s="73" t="s">
        <v>926</v>
      </c>
      <c r="B57" s="81" t="s">
        <v>927</v>
      </c>
      <c r="C57" s="81" t="s">
        <v>927</v>
      </c>
      <c r="D57" s="81" t="s">
        <v>927</v>
      </c>
      <c r="E57" s="82" t="s">
        <v>928</v>
      </c>
      <c r="F57" s="82" t="s">
        <v>928</v>
      </c>
      <c r="G57" s="82" t="s">
        <v>928</v>
      </c>
      <c r="H57" s="83" t="s">
        <v>929</v>
      </c>
      <c r="I57" s="83" t="s">
        <v>929</v>
      </c>
      <c r="J57" s="83" t="s">
        <v>929</v>
      </c>
      <c r="K57" s="84" t="s">
        <v>930</v>
      </c>
      <c r="L57" s="84" t="s">
        <v>930</v>
      </c>
      <c r="M57" s="84" t="s">
        <v>930</v>
      </c>
    </row>
    <row r="58" spans="1:28" ht="13.9">
      <c r="A58" s="68" t="s">
        <v>2</v>
      </c>
      <c r="B58" s="85">
        <v>100</v>
      </c>
      <c r="C58" s="86">
        <v>100</v>
      </c>
      <c r="D58" s="87">
        <f t="shared" ref="D58:D89" si="2">B58-C58</f>
        <v>0</v>
      </c>
      <c r="E58" s="85">
        <v>100</v>
      </c>
      <c r="F58" s="86">
        <v>88</v>
      </c>
      <c r="G58" s="88">
        <f t="shared" ref="G58:G89" si="3">E58-F58</f>
        <v>12</v>
      </c>
      <c r="H58" s="85">
        <v>100</v>
      </c>
      <c r="I58" s="86">
        <v>100</v>
      </c>
      <c r="J58" s="87">
        <f t="shared" ref="J58:J89" si="4">H58-I58</f>
        <v>0</v>
      </c>
      <c r="K58" s="85">
        <v>16</v>
      </c>
      <c r="L58" s="86">
        <v>75</v>
      </c>
      <c r="M58" s="89">
        <f t="shared" ref="M58:M89" si="5">K58-L58</f>
        <v>-59</v>
      </c>
      <c r="N58" s="68"/>
      <c r="O58" s="54">
        <f t="shared" ref="O58:P58" si="6">ROUND(K58,0)</f>
        <v>16</v>
      </c>
      <c r="P58" s="54">
        <f t="shared" si="6"/>
        <v>75</v>
      </c>
      <c r="Q58" s="68"/>
      <c r="R58" s="68"/>
      <c r="S58" s="68"/>
      <c r="T58" s="68"/>
      <c r="U58" s="68"/>
      <c r="V58" s="68"/>
      <c r="W58" s="68"/>
      <c r="X58" s="68"/>
      <c r="Y58" s="68"/>
      <c r="Z58" s="68"/>
      <c r="AA58" s="68"/>
      <c r="AB58" s="68"/>
    </row>
    <row r="59" spans="1:28" ht="12.75">
      <c r="A59" s="90" t="s">
        <v>3</v>
      </c>
      <c r="B59" s="54">
        <v>100</v>
      </c>
      <c r="C59" s="91">
        <v>100</v>
      </c>
      <c r="D59" s="92">
        <f t="shared" si="2"/>
        <v>0</v>
      </c>
      <c r="E59" s="54">
        <v>100</v>
      </c>
      <c r="F59" s="91">
        <v>100</v>
      </c>
      <c r="G59" s="92">
        <f t="shared" si="3"/>
        <v>0</v>
      </c>
      <c r="H59" s="54">
        <v>100</v>
      </c>
      <c r="I59" s="91">
        <v>100</v>
      </c>
      <c r="J59" s="92">
        <f t="shared" si="4"/>
        <v>0</v>
      </c>
      <c r="K59" s="54">
        <v>31</v>
      </c>
      <c r="L59" s="91">
        <v>100</v>
      </c>
      <c r="M59" s="93">
        <f t="shared" si="5"/>
        <v>-69</v>
      </c>
      <c r="O59" s="54">
        <f t="shared" ref="O59:P59" si="7">ROUND(K59,0)</f>
        <v>31</v>
      </c>
      <c r="P59" s="54">
        <f t="shared" si="7"/>
        <v>100</v>
      </c>
    </row>
    <row r="60" spans="1:28" ht="12.75">
      <c r="A60" s="90" t="s">
        <v>18</v>
      </c>
      <c r="B60" s="54">
        <v>100</v>
      </c>
      <c r="C60" s="91">
        <v>100</v>
      </c>
      <c r="D60" s="92">
        <f t="shared" si="2"/>
        <v>0</v>
      </c>
      <c r="E60" s="54">
        <v>100</v>
      </c>
      <c r="F60" s="91">
        <v>75</v>
      </c>
      <c r="G60" s="94">
        <f t="shared" si="3"/>
        <v>25</v>
      </c>
      <c r="H60" s="54">
        <v>100</v>
      </c>
      <c r="I60" s="91">
        <v>100</v>
      </c>
      <c r="J60" s="92">
        <f t="shared" si="4"/>
        <v>0</v>
      </c>
      <c r="K60" s="54">
        <v>0</v>
      </c>
      <c r="L60" s="91">
        <v>50</v>
      </c>
      <c r="M60" s="93">
        <f t="shared" si="5"/>
        <v>-50</v>
      </c>
      <c r="O60" s="54">
        <f t="shared" ref="O60:P60" si="8">ROUND(K60,0)</f>
        <v>0</v>
      </c>
      <c r="P60" s="54">
        <f t="shared" si="8"/>
        <v>50</v>
      </c>
    </row>
    <row r="61" spans="1:28" ht="13.9">
      <c r="A61" s="95" t="s">
        <v>25</v>
      </c>
      <c r="B61" s="57">
        <v>83</v>
      </c>
      <c r="C61" s="86">
        <v>77</v>
      </c>
      <c r="D61" s="96">
        <f t="shared" si="2"/>
        <v>6</v>
      </c>
      <c r="E61" s="57">
        <v>66</v>
      </c>
      <c r="F61" s="86">
        <v>63</v>
      </c>
      <c r="G61" s="96">
        <f t="shared" si="3"/>
        <v>3</v>
      </c>
      <c r="H61" s="57">
        <v>87</v>
      </c>
      <c r="I61" s="86">
        <v>89</v>
      </c>
      <c r="J61" s="97">
        <f t="shared" si="4"/>
        <v>-2</v>
      </c>
      <c r="K61" s="57">
        <v>41</v>
      </c>
      <c r="L61" s="86">
        <v>79</v>
      </c>
      <c r="M61" s="97">
        <f t="shared" si="5"/>
        <v>-38</v>
      </c>
      <c r="N61" s="95"/>
      <c r="O61" s="54">
        <f t="shared" ref="O61:P61" si="9">ROUND(K61,0)</f>
        <v>41</v>
      </c>
      <c r="P61" s="54">
        <f t="shared" si="9"/>
        <v>79</v>
      </c>
      <c r="Q61" s="95"/>
      <c r="R61" s="95"/>
      <c r="S61" s="95"/>
      <c r="T61" s="95"/>
      <c r="U61" s="95"/>
      <c r="V61" s="95"/>
      <c r="W61" s="95"/>
      <c r="X61" s="95"/>
      <c r="Y61" s="95"/>
      <c r="Z61" s="95"/>
      <c r="AA61" s="95"/>
      <c r="AB61" s="95"/>
    </row>
    <row r="62" spans="1:28" ht="12.75">
      <c r="A62" s="90" t="s">
        <v>26</v>
      </c>
      <c r="B62" s="54">
        <v>90</v>
      </c>
      <c r="C62" s="91">
        <v>90</v>
      </c>
      <c r="D62" s="92">
        <f t="shared" si="2"/>
        <v>0</v>
      </c>
      <c r="E62" s="54">
        <v>64</v>
      </c>
      <c r="F62" s="91">
        <v>65</v>
      </c>
      <c r="G62" s="93">
        <f t="shared" si="3"/>
        <v>-1</v>
      </c>
      <c r="H62" s="54">
        <v>98</v>
      </c>
      <c r="I62" s="91">
        <v>95</v>
      </c>
      <c r="J62" s="94">
        <f t="shared" si="4"/>
        <v>3</v>
      </c>
      <c r="K62" s="54">
        <v>45</v>
      </c>
      <c r="L62" s="91">
        <v>88</v>
      </c>
      <c r="M62" s="93">
        <f t="shared" si="5"/>
        <v>-43</v>
      </c>
      <c r="O62" s="54">
        <f t="shared" ref="O62:P62" si="10">ROUND(K62,0)</f>
        <v>45</v>
      </c>
      <c r="P62" s="54">
        <f t="shared" si="10"/>
        <v>88</v>
      </c>
    </row>
    <row r="63" spans="1:28" ht="12.75">
      <c r="A63" s="90" t="s">
        <v>143</v>
      </c>
      <c r="B63" s="54">
        <v>52</v>
      </c>
      <c r="C63" s="91">
        <v>0</v>
      </c>
      <c r="D63" s="94">
        <f t="shared" si="2"/>
        <v>52</v>
      </c>
      <c r="E63" s="54">
        <v>98</v>
      </c>
      <c r="F63" s="91">
        <v>73</v>
      </c>
      <c r="G63" s="94">
        <f t="shared" si="3"/>
        <v>25</v>
      </c>
      <c r="H63" s="54">
        <v>100</v>
      </c>
      <c r="I63" s="91">
        <v>100</v>
      </c>
      <c r="J63" s="92">
        <f t="shared" si="4"/>
        <v>0</v>
      </c>
      <c r="K63" s="54">
        <v>22</v>
      </c>
      <c r="L63" s="91">
        <v>55</v>
      </c>
      <c r="M63" s="93">
        <f t="shared" si="5"/>
        <v>-33</v>
      </c>
      <c r="O63" s="54">
        <f t="shared" ref="O63:P63" si="11">ROUND(K63,0)</f>
        <v>22</v>
      </c>
      <c r="P63" s="54">
        <f t="shared" si="11"/>
        <v>55</v>
      </c>
    </row>
    <row r="64" spans="1:28" ht="12.75">
      <c r="A64" s="90" t="s">
        <v>159</v>
      </c>
      <c r="B64" s="98">
        <v>50</v>
      </c>
      <c r="C64" s="99">
        <v>59</v>
      </c>
      <c r="D64" s="93">
        <f t="shared" si="2"/>
        <v>-9</v>
      </c>
      <c r="E64" s="54">
        <v>72</v>
      </c>
      <c r="F64" s="91">
        <v>72</v>
      </c>
      <c r="G64" s="92">
        <f t="shared" si="3"/>
        <v>0</v>
      </c>
      <c r="H64" s="54">
        <v>20</v>
      </c>
      <c r="I64" s="91">
        <v>20</v>
      </c>
      <c r="J64" s="92">
        <f t="shared" si="4"/>
        <v>0</v>
      </c>
      <c r="K64" s="54">
        <v>8</v>
      </c>
      <c r="L64" s="91">
        <v>71</v>
      </c>
      <c r="M64" s="93">
        <f t="shared" si="5"/>
        <v>-63</v>
      </c>
      <c r="O64" s="54">
        <f t="shared" ref="O64:P64" si="12">ROUND(K64,0)</f>
        <v>8</v>
      </c>
      <c r="P64" s="54">
        <f t="shared" si="12"/>
        <v>71</v>
      </c>
    </row>
    <row r="65" spans="1:28" ht="12.75">
      <c r="A65" s="90" t="s">
        <v>170</v>
      </c>
      <c r="B65" s="98">
        <v>81</v>
      </c>
      <c r="C65" s="99">
        <v>81</v>
      </c>
      <c r="D65" s="92">
        <f t="shared" si="2"/>
        <v>0</v>
      </c>
      <c r="E65" s="54">
        <v>50</v>
      </c>
      <c r="F65" s="91">
        <v>42</v>
      </c>
      <c r="G65" s="94">
        <f t="shared" si="3"/>
        <v>8</v>
      </c>
      <c r="H65" s="54">
        <v>67</v>
      </c>
      <c r="I65" s="91">
        <v>100</v>
      </c>
      <c r="J65" s="93">
        <f t="shared" si="4"/>
        <v>-33</v>
      </c>
      <c r="K65" s="54">
        <v>54</v>
      </c>
      <c r="L65" s="91">
        <v>52</v>
      </c>
      <c r="M65" s="94">
        <f t="shared" si="5"/>
        <v>2</v>
      </c>
      <c r="O65" s="54">
        <f t="shared" ref="O65:P65" si="13">ROUND(K65,0)</f>
        <v>54</v>
      </c>
      <c r="P65" s="54">
        <f t="shared" si="13"/>
        <v>52</v>
      </c>
    </row>
    <row r="66" spans="1:28" ht="13.9">
      <c r="A66" s="95" t="s">
        <v>194</v>
      </c>
      <c r="B66" s="100">
        <v>65</v>
      </c>
      <c r="C66" s="101">
        <v>61</v>
      </c>
      <c r="D66" s="96">
        <f t="shared" si="2"/>
        <v>4</v>
      </c>
      <c r="E66" s="57">
        <v>53</v>
      </c>
      <c r="F66" s="86">
        <v>53</v>
      </c>
      <c r="G66" s="102">
        <f t="shared" si="3"/>
        <v>0</v>
      </c>
      <c r="H66" s="57">
        <v>99</v>
      </c>
      <c r="I66" s="86">
        <v>88</v>
      </c>
      <c r="J66" s="96">
        <f t="shared" si="4"/>
        <v>11</v>
      </c>
      <c r="K66" s="57">
        <v>35</v>
      </c>
      <c r="L66" s="86">
        <v>68</v>
      </c>
      <c r="M66" s="97">
        <f t="shared" si="5"/>
        <v>-33</v>
      </c>
      <c r="N66" s="95"/>
      <c r="O66" s="54">
        <f t="shared" ref="O66:P66" si="14">ROUND(K66,0)</f>
        <v>35</v>
      </c>
      <c r="P66" s="54">
        <f t="shared" si="14"/>
        <v>68</v>
      </c>
      <c r="Q66" s="95"/>
      <c r="R66" s="95"/>
      <c r="S66" s="95"/>
      <c r="T66" s="95"/>
      <c r="U66" s="95"/>
      <c r="V66" s="95"/>
      <c r="W66" s="95"/>
      <c r="X66" s="95"/>
      <c r="Y66" s="95"/>
      <c r="Z66" s="95"/>
      <c r="AA66" s="95"/>
      <c r="AB66" s="95"/>
    </row>
    <row r="67" spans="1:28" ht="12.75">
      <c r="A67" s="90" t="s">
        <v>195</v>
      </c>
      <c r="B67" s="98">
        <v>60</v>
      </c>
      <c r="C67" s="99">
        <v>54</v>
      </c>
      <c r="D67" s="94">
        <f t="shared" si="2"/>
        <v>6</v>
      </c>
      <c r="E67" s="54">
        <v>40</v>
      </c>
      <c r="F67" s="91">
        <v>40</v>
      </c>
      <c r="G67" s="92">
        <f t="shared" si="3"/>
        <v>0</v>
      </c>
      <c r="H67" s="54">
        <v>100</v>
      </c>
      <c r="I67" s="91">
        <v>100</v>
      </c>
      <c r="J67" s="92">
        <f t="shared" si="4"/>
        <v>0</v>
      </c>
      <c r="K67" s="54">
        <v>48</v>
      </c>
      <c r="L67" s="91">
        <v>60</v>
      </c>
      <c r="M67" s="93">
        <f t="shared" si="5"/>
        <v>-12</v>
      </c>
      <c r="O67" s="54">
        <f t="shared" ref="O67:P67" si="15">ROUND(K67,0)</f>
        <v>48</v>
      </c>
      <c r="P67" s="54">
        <f t="shared" si="15"/>
        <v>60</v>
      </c>
    </row>
    <row r="68" spans="1:28" ht="12.75">
      <c r="A68" s="90" t="s">
        <v>218</v>
      </c>
      <c r="B68" s="98">
        <v>50</v>
      </c>
      <c r="C68" s="99">
        <v>50</v>
      </c>
      <c r="D68" s="92">
        <f t="shared" si="2"/>
        <v>0</v>
      </c>
      <c r="E68" s="54">
        <v>0</v>
      </c>
      <c r="F68" s="91">
        <v>0</v>
      </c>
      <c r="G68" s="92">
        <f t="shared" si="3"/>
        <v>0</v>
      </c>
      <c r="H68" s="54">
        <v>100</v>
      </c>
      <c r="I68" s="91">
        <v>100</v>
      </c>
      <c r="J68" s="92">
        <f t="shared" si="4"/>
        <v>0</v>
      </c>
      <c r="K68" s="54">
        <v>28</v>
      </c>
      <c r="L68" s="91">
        <v>100</v>
      </c>
      <c r="M68" s="93">
        <f t="shared" si="5"/>
        <v>-72</v>
      </c>
      <c r="O68" s="54">
        <f t="shared" ref="O68:P68" si="16">ROUND(K68,0)</f>
        <v>28</v>
      </c>
      <c r="P68" s="54">
        <f t="shared" si="16"/>
        <v>100</v>
      </c>
    </row>
    <row r="69" spans="1:28" ht="12.75">
      <c r="A69" s="90" t="s">
        <v>230</v>
      </c>
      <c r="B69" s="98">
        <v>70</v>
      </c>
      <c r="C69" s="99">
        <v>65</v>
      </c>
      <c r="D69" s="94">
        <f t="shared" si="2"/>
        <v>5</v>
      </c>
      <c r="E69" s="54">
        <v>69</v>
      </c>
      <c r="F69" s="91">
        <v>70</v>
      </c>
      <c r="G69" s="93">
        <f t="shared" si="3"/>
        <v>-1</v>
      </c>
      <c r="H69" s="54">
        <v>98</v>
      </c>
      <c r="I69" s="91">
        <v>81</v>
      </c>
      <c r="J69" s="94">
        <f t="shared" si="4"/>
        <v>17</v>
      </c>
      <c r="K69" s="54">
        <v>30</v>
      </c>
      <c r="L69" s="91">
        <v>66</v>
      </c>
      <c r="M69" s="93">
        <f t="shared" si="5"/>
        <v>-36</v>
      </c>
      <c r="O69" s="54">
        <f t="shared" ref="O69:P69" si="17">ROUND(K69,0)</f>
        <v>30</v>
      </c>
      <c r="P69" s="54">
        <f t="shared" si="17"/>
        <v>66</v>
      </c>
    </row>
    <row r="70" spans="1:28" ht="13.9">
      <c r="A70" s="95" t="s">
        <v>278</v>
      </c>
      <c r="B70" s="100">
        <v>57</v>
      </c>
      <c r="C70" s="101">
        <v>67</v>
      </c>
      <c r="D70" s="97">
        <f t="shared" si="2"/>
        <v>-10</v>
      </c>
      <c r="E70" s="57">
        <v>57</v>
      </c>
      <c r="F70" s="86">
        <v>79</v>
      </c>
      <c r="G70" s="97">
        <f t="shared" si="3"/>
        <v>-22</v>
      </c>
      <c r="H70" s="57">
        <v>83</v>
      </c>
      <c r="I70" s="86">
        <v>57</v>
      </c>
      <c r="J70" s="96">
        <f t="shared" si="4"/>
        <v>26</v>
      </c>
      <c r="K70" s="57">
        <v>27</v>
      </c>
      <c r="L70" s="86">
        <v>77</v>
      </c>
      <c r="M70" s="97">
        <f t="shared" si="5"/>
        <v>-50</v>
      </c>
      <c r="N70" s="95"/>
      <c r="O70" s="54">
        <f t="shared" ref="O70:P70" si="18">ROUND(K70,0)</f>
        <v>27</v>
      </c>
      <c r="P70" s="54">
        <f t="shared" si="18"/>
        <v>77</v>
      </c>
      <c r="Q70" s="95"/>
      <c r="R70" s="95"/>
      <c r="S70" s="95"/>
      <c r="T70" s="95"/>
      <c r="U70" s="95"/>
      <c r="V70" s="95"/>
      <c r="W70" s="95"/>
      <c r="X70" s="95"/>
      <c r="Y70" s="95"/>
      <c r="Z70" s="95"/>
      <c r="AA70" s="95"/>
      <c r="AB70" s="95"/>
    </row>
    <row r="71" spans="1:28" ht="12.75">
      <c r="A71" s="90" t="s">
        <v>279</v>
      </c>
      <c r="B71" s="98">
        <v>100</v>
      </c>
      <c r="C71" s="99">
        <v>100</v>
      </c>
      <c r="D71" s="92">
        <f t="shared" si="2"/>
        <v>0</v>
      </c>
      <c r="E71" s="54">
        <v>50</v>
      </c>
      <c r="F71" s="91">
        <v>50</v>
      </c>
      <c r="G71" s="92">
        <f t="shared" si="3"/>
        <v>0</v>
      </c>
      <c r="H71" s="54">
        <v>100</v>
      </c>
      <c r="I71" s="91">
        <v>100</v>
      </c>
      <c r="J71" s="92">
        <f t="shared" si="4"/>
        <v>0</v>
      </c>
      <c r="K71" s="54">
        <v>0</v>
      </c>
      <c r="L71" s="91">
        <v>94</v>
      </c>
      <c r="M71" s="93">
        <f t="shared" si="5"/>
        <v>-94</v>
      </c>
      <c r="O71" s="54">
        <f t="shared" ref="O71:P71" si="19">ROUND(K71,0)</f>
        <v>0</v>
      </c>
      <c r="P71" s="54">
        <f t="shared" si="19"/>
        <v>94</v>
      </c>
    </row>
    <row r="72" spans="1:28" ht="12.75">
      <c r="A72" s="90" t="s">
        <v>288</v>
      </c>
      <c r="B72" s="98">
        <v>0</v>
      </c>
      <c r="C72" s="99">
        <v>0</v>
      </c>
      <c r="D72" s="92">
        <f t="shared" si="2"/>
        <v>0</v>
      </c>
      <c r="E72" s="54">
        <v>100</v>
      </c>
      <c r="F72" s="91">
        <v>100</v>
      </c>
      <c r="G72" s="92">
        <f t="shared" si="3"/>
        <v>0</v>
      </c>
      <c r="H72" s="54">
        <v>100</v>
      </c>
      <c r="I72" s="91">
        <v>50</v>
      </c>
      <c r="J72" s="94">
        <f t="shared" si="4"/>
        <v>50</v>
      </c>
      <c r="K72" s="54">
        <v>50</v>
      </c>
      <c r="L72" s="91">
        <v>50</v>
      </c>
      <c r="M72" s="92">
        <f t="shared" si="5"/>
        <v>0</v>
      </c>
      <c r="O72" s="54">
        <f t="shared" ref="O72:P72" si="20">ROUND(K72,0)</f>
        <v>50</v>
      </c>
      <c r="P72" s="54">
        <f t="shared" si="20"/>
        <v>50</v>
      </c>
    </row>
    <row r="73" spans="1:28" ht="12.75">
      <c r="A73" s="90" t="s">
        <v>295</v>
      </c>
      <c r="B73" s="98">
        <v>75</v>
      </c>
      <c r="C73" s="99">
        <v>100</v>
      </c>
      <c r="D73" s="93">
        <f t="shared" si="2"/>
        <v>-25</v>
      </c>
      <c r="E73" s="54">
        <v>38</v>
      </c>
      <c r="F73" s="91">
        <v>75</v>
      </c>
      <c r="G73" s="93">
        <f t="shared" si="3"/>
        <v>-37</v>
      </c>
      <c r="H73" s="54">
        <v>50</v>
      </c>
      <c r="I73" s="91">
        <v>33</v>
      </c>
      <c r="J73" s="94">
        <f t="shared" si="4"/>
        <v>17</v>
      </c>
      <c r="K73" s="54">
        <v>28</v>
      </c>
      <c r="L73" s="91">
        <v>83</v>
      </c>
      <c r="M73" s="93">
        <f t="shared" si="5"/>
        <v>-55</v>
      </c>
      <c r="O73" s="54">
        <f t="shared" ref="O73:P73" si="21">ROUND(K73,0)</f>
        <v>28</v>
      </c>
      <c r="P73" s="54">
        <f t="shared" si="21"/>
        <v>83</v>
      </c>
    </row>
    <row r="74" spans="1:28" ht="13.9">
      <c r="A74" s="95" t="s">
        <v>309</v>
      </c>
      <c r="B74" s="100">
        <v>74</v>
      </c>
      <c r="C74" s="101">
        <v>59</v>
      </c>
      <c r="D74" s="96">
        <f t="shared" si="2"/>
        <v>15</v>
      </c>
      <c r="E74" s="57">
        <v>65</v>
      </c>
      <c r="F74" s="86">
        <v>52</v>
      </c>
      <c r="G74" s="96">
        <f t="shared" si="3"/>
        <v>13</v>
      </c>
      <c r="H74" s="57">
        <v>94</v>
      </c>
      <c r="I74" s="86">
        <v>85</v>
      </c>
      <c r="J74" s="96">
        <f t="shared" si="4"/>
        <v>9</v>
      </c>
      <c r="K74" s="57">
        <v>50</v>
      </c>
      <c r="L74" s="86">
        <v>87</v>
      </c>
      <c r="M74" s="97">
        <f t="shared" si="5"/>
        <v>-37</v>
      </c>
      <c r="N74" s="95"/>
      <c r="O74" s="54">
        <f t="shared" ref="O74:P74" si="22">ROUND(K74,0)</f>
        <v>50</v>
      </c>
      <c r="P74" s="54">
        <f t="shared" si="22"/>
        <v>87</v>
      </c>
      <c r="Q74" s="95"/>
      <c r="R74" s="95"/>
      <c r="S74" s="95"/>
      <c r="T74" s="95"/>
      <c r="U74" s="95"/>
      <c r="V74" s="95"/>
      <c r="W74" s="95"/>
      <c r="X74" s="95"/>
      <c r="Y74" s="95"/>
      <c r="Z74" s="95"/>
      <c r="AA74" s="95"/>
      <c r="AB74" s="95"/>
    </row>
    <row r="75" spans="1:28" ht="12.75">
      <c r="A75" s="90" t="s">
        <v>310</v>
      </c>
      <c r="B75" s="54">
        <v>34</v>
      </c>
      <c r="C75" s="91">
        <v>19</v>
      </c>
      <c r="D75" s="94">
        <f t="shared" si="2"/>
        <v>15</v>
      </c>
      <c r="E75" s="54">
        <v>50</v>
      </c>
      <c r="F75" s="91">
        <v>50</v>
      </c>
      <c r="G75" s="92">
        <f t="shared" si="3"/>
        <v>0</v>
      </c>
      <c r="H75" s="54">
        <v>75</v>
      </c>
      <c r="I75" s="91">
        <v>75</v>
      </c>
      <c r="J75" s="92">
        <f t="shared" si="4"/>
        <v>0</v>
      </c>
      <c r="K75" s="54">
        <v>3</v>
      </c>
      <c r="L75" s="91">
        <v>75</v>
      </c>
      <c r="M75" s="93">
        <f t="shared" si="5"/>
        <v>-72</v>
      </c>
      <c r="O75" s="54">
        <f t="shared" ref="O75:P75" si="23">ROUND(K75,0)</f>
        <v>3</v>
      </c>
      <c r="P75" s="54">
        <f t="shared" si="23"/>
        <v>75</v>
      </c>
    </row>
    <row r="76" spans="1:28" ht="12.75">
      <c r="A76" s="90" t="s">
        <v>319</v>
      </c>
      <c r="B76" s="54">
        <v>93</v>
      </c>
      <c r="C76" s="91">
        <v>100</v>
      </c>
      <c r="D76" s="93">
        <f t="shared" si="2"/>
        <v>-7</v>
      </c>
      <c r="E76" s="54">
        <v>86</v>
      </c>
      <c r="F76" s="91">
        <v>100</v>
      </c>
      <c r="G76" s="93">
        <f t="shared" si="3"/>
        <v>-14</v>
      </c>
      <c r="H76" s="54">
        <v>100</v>
      </c>
      <c r="I76" s="91">
        <v>100</v>
      </c>
      <c r="J76" s="92">
        <f t="shared" si="4"/>
        <v>0</v>
      </c>
      <c r="K76" s="54">
        <v>41</v>
      </c>
      <c r="L76" s="91">
        <v>100</v>
      </c>
      <c r="M76" s="93">
        <f t="shared" si="5"/>
        <v>-59</v>
      </c>
      <c r="O76" s="54">
        <f t="shared" ref="O76:P76" si="24">ROUND(K76,0)</f>
        <v>41</v>
      </c>
      <c r="P76" s="54">
        <f t="shared" si="24"/>
        <v>100</v>
      </c>
    </row>
    <row r="77" spans="1:28" ht="12.75">
      <c r="A77" s="90" t="s">
        <v>330</v>
      </c>
      <c r="B77" s="54">
        <v>80</v>
      </c>
      <c r="C77" s="91">
        <v>75</v>
      </c>
      <c r="D77" s="94">
        <f t="shared" si="2"/>
        <v>5</v>
      </c>
      <c r="E77" s="54">
        <v>48</v>
      </c>
      <c r="F77" s="91">
        <v>33</v>
      </c>
      <c r="G77" s="94">
        <f t="shared" si="3"/>
        <v>15</v>
      </c>
      <c r="H77" s="54">
        <v>100</v>
      </c>
      <c r="I77" s="91">
        <v>86</v>
      </c>
      <c r="J77" s="94">
        <f t="shared" si="4"/>
        <v>14</v>
      </c>
      <c r="K77" s="54">
        <v>86</v>
      </c>
      <c r="L77" s="91">
        <v>89</v>
      </c>
      <c r="M77" s="93">
        <f t="shared" si="5"/>
        <v>-3</v>
      </c>
      <c r="O77" s="54">
        <f t="shared" ref="O77:P77" si="25">ROUND(K77,0)</f>
        <v>86</v>
      </c>
      <c r="P77" s="54">
        <f t="shared" si="25"/>
        <v>89</v>
      </c>
    </row>
    <row r="78" spans="1:28" ht="13.9">
      <c r="A78" s="95" t="s">
        <v>345</v>
      </c>
      <c r="B78" s="85">
        <v>92</v>
      </c>
      <c r="C78" s="91">
        <v>66</v>
      </c>
      <c r="D78" s="96">
        <f t="shared" si="2"/>
        <v>26</v>
      </c>
      <c r="E78" s="57">
        <v>38</v>
      </c>
      <c r="F78" s="86">
        <v>31</v>
      </c>
      <c r="G78" s="96">
        <f t="shared" si="3"/>
        <v>7</v>
      </c>
      <c r="H78" s="57">
        <v>100</v>
      </c>
      <c r="I78" s="86">
        <v>86</v>
      </c>
      <c r="J78" s="96">
        <f t="shared" si="4"/>
        <v>14</v>
      </c>
      <c r="K78" s="57">
        <v>20</v>
      </c>
      <c r="L78" s="86">
        <v>36</v>
      </c>
      <c r="M78" s="97">
        <f t="shared" si="5"/>
        <v>-16</v>
      </c>
      <c r="N78" s="95"/>
      <c r="O78" s="54">
        <f t="shared" ref="O78:P78" si="26">ROUND(K78,0)</f>
        <v>20</v>
      </c>
      <c r="P78" s="54">
        <f t="shared" si="26"/>
        <v>36</v>
      </c>
      <c r="Q78" s="95"/>
      <c r="R78" s="95"/>
      <c r="S78" s="95"/>
      <c r="T78" s="95"/>
      <c r="U78" s="95"/>
      <c r="V78" s="95"/>
      <c r="W78" s="95"/>
      <c r="X78" s="95"/>
      <c r="Y78" s="95"/>
      <c r="Z78" s="95"/>
      <c r="AA78" s="95"/>
      <c r="AB78" s="95"/>
    </row>
    <row r="79" spans="1:28" ht="12.75">
      <c r="A79" s="90" t="s">
        <v>346</v>
      </c>
      <c r="B79" s="103">
        <v>83</v>
      </c>
      <c r="C79" s="91">
        <v>70</v>
      </c>
      <c r="D79" s="94">
        <f t="shared" si="2"/>
        <v>13</v>
      </c>
      <c r="E79" s="54">
        <v>46</v>
      </c>
      <c r="F79" s="91">
        <v>45</v>
      </c>
      <c r="G79" s="94">
        <f t="shared" si="3"/>
        <v>1</v>
      </c>
      <c r="H79" s="54">
        <v>100</v>
      </c>
      <c r="I79" s="91">
        <v>100</v>
      </c>
      <c r="J79" s="92">
        <f t="shared" si="4"/>
        <v>0</v>
      </c>
      <c r="K79" s="54">
        <v>20</v>
      </c>
      <c r="L79" s="91">
        <v>48</v>
      </c>
      <c r="M79" s="93">
        <f t="shared" si="5"/>
        <v>-28</v>
      </c>
      <c r="O79" s="54">
        <f t="shared" ref="O79:P79" si="27">ROUND(K79,0)</f>
        <v>20</v>
      </c>
      <c r="P79" s="54">
        <f t="shared" si="27"/>
        <v>48</v>
      </c>
    </row>
    <row r="80" spans="1:28" ht="12.75">
      <c r="A80" s="90" t="s">
        <v>361</v>
      </c>
      <c r="B80" s="54">
        <v>100</v>
      </c>
      <c r="C80" s="91">
        <v>50</v>
      </c>
      <c r="D80" s="94">
        <f t="shared" si="2"/>
        <v>50</v>
      </c>
      <c r="E80" s="54">
        <v>33</v>
      </c>
      <c r="F80" s="91">
        <v>17</v>
      </c>
      <c r="G80" s="94">
        <f t="shared" si="3"/>
        <v>16</v>
      </c>
      <c r="H80" s="54">
        <v>100</v>
      </c>
      <c r="I80" s="91">
        <v>67</v>
      </c>
      <c r="J80" s="94">
        <f t="shared" si="4"/>
        <v>33</v>
      </c>
      <c r="K80" s="54">
        <v>9</v>
      </c>
      <c r="L80" s="91">
        <v>8</v>
      </c>
      <c r="M80" s="94">
        <f t="shared" si="5"/>
        <v>1</v>
      </c>
      <c r="O80" s="54">
        <f t="shared" ref="O80:P80" si="28">ROUND(K80,0)</f>
        <v>9</v>
      </c>
      <c r="P80" s="54">
        <f t="shared" si="28"/>
        <v>8</v>
      </c>
    </row>
    <row r="81" spans="1:28" ht="12.75">
      <c r="A81" s="90" t="s">
        <v>377</v>
      </c>
      <c r="B81" s="54">
        <v>100</v>
      </c>
      <c r="C81" s="91">
        <v>100</v>
      </c>
      <c r="D81" s="92">
        <f t="shared" si="2"/>
        <v>0</v>
      </c>
      <c r="E81" s="54">
        <v>16</v>
      </c>
      <c r="F81" s="91">
        <v>16</v>
      </c>
      <c r="G81" s="92">
        <f t="shared" si="3"/>
        <v>0</v>
      </c>
      <c r="H81" s="54">
        <v>100</v>
      </c>
      <c r="I81" s="91">
        <v>100</v>
      </c>
      <c r="J81" s="92">
        <f t="shared" si="4"/>
        <v>0</v>
      </c>
      <c r="K81" s="54">
        <v>42</v>
      </c>
      <c r="L81" s="91">
        <v>54</v>
      </c>
      <c r="M81" s="93">
        <f t="shared" si="5"/>
        <v>-12</v>
      </c>
      <c r="O81" s="54">
        <f t="shared" ref="O81:P81" si="29">ROUND(K81,0)</f>
        <v>42</v>
      </c>
      <c r="P81" s="54">
        <f t="shared" si="29"/>
        <v>54</v>
      </c>
    </row>
    <row r="82" spans="1:28" ht="13.9">
      <c r="A82" s="95" t="s">
        <v>381</v>
      </c>
      <c r="B82" s="57">
        <v>73</v>
      </c>
      <c r="C82" s="86">
        <v>54</v>
      </c>
      <c r="D82" s="96">
        <f t="shared" si="2"/>
        <v>19</v>
      </c>
      <c r="E82" s="57">
        <v>45</v>
      </c>
      <c r="F82" s="86">
        <v>46</v>
      </c>
      <c r="G82" s="97">
        <f t="shared" si="3"/>
        <v>-1</v>
      </c>
      <c r="H82" s="57">
        <v>63</v>
      </c>
      <c r="I82" s="86">
        <v>61</v>
      </c>
      <c r="J82" s="96">
        <f t="shared" si="4"/>
        <v>2</v>
      </c>
      <c r="K82" s="57">
        <v>34</v>
      </c>
      <c r="L82" s="86">
        <v>55</v>
      </c>
      <c r="M82" s="97">
        <f t="shared" si="5"/>
        <v>-21</v>
      </c>
      <c r="N82" s="95"/>
      <c r="O82" s="54">
        <f t="shared" ref="O82:P82" si="30">ROUND(K82,0)</f>
        <v>34</v>
      </c>
      <c r="P82" s="54">
        <f t="shared" si="30"/>
        <v>55</v>
      </c>
      <c r="Q82" s="95"/>
      <c r="R82" s="95"/>
      <c r="S82" s="95"/>
      <c r="T82" s="95"/>
      <c r="U82" s="95"/>
      <c r="V82" s="95"/>
      <c r="W82" s="95"/>
      <c r="X82" s="95"/>
      <c r="Y82" s="95"/>
      <c r="Z82" s="95"/>
      <c r="AA82" s="95"/>
      <c r="AB82" s="95"/>
    </row>
    <row r="83" spans="1:28" ht="12.75">
      <c r="A83" s="90" t="s">
        <v>382</v>
      </c>
      <c r="B83" s="54">
        <v>50</v>
      </c>
      <c r="C83" s="91">
        <v>50</v>
      </c>
      <c r="D83" s="92">
        <f t="shared" si="2"/>
        <v>0</v>
      </c>
      <c r="E83" s="54">
        <v>50</v>
      </c>
      <c r="F83" s="91">
        <v>50</v>
      </c>
      <c r="G83" s="92">
        <f t="shared" si="3"/>
        <v>0</v>
      </c>
      <c r="H83" s="54">
        <v>50</v>
      </c>
      <c r="I83" s="91">
        <v>25</v>
      </c>
      <c r="J83" s="94">
        <f t="shared" si="4"/>
        <v>25</v>
      </c>
      <c r="K83" s="54">
        <v>31</v>
      </c>
      <c r="L83" s="91">
        <v>63</v>
      </c>
      <c r="M83" s="93">
        <f t="shared" si="5"/>
        <v>-32</v>
      </c>
      <c r="O83" s="54">
        <f t="shared" ref="O83:P83" si="31">ROUND(K83,0)</f>
        <v>31</v>
      </c>
      <c r="P83" s="54">
        <f t="shared" si="31"/>
        <v>63</v>
      </c>
    </row>
    <row r="84" spans="1:28" ht="12.75">
      <c r="A84" s="90" t="s">
        <v>392</v>
      </c>
      <c r="B84" s="103">
        <v>67</v>
      </c>
      <c r="C84" s="103">
        <v>100</v>
      </c>
      <c r="D84" s="93">
        <f t="shared" si="2"/>
        <v>-33</v>
      </c>
      <c r="E84" s="54">
        <v>38</v>
      </c>
      <c r="F84" s="91">
        <v>50</v>
      </c>
      <c r="G84" s="93">
        <f t="shared" si="3"/>
        <v>-12</v>
      </c>
      <c r="H84" s="54">
        <v>63</v>
      </c>
      <c r="I84" s="91">
        <v>25</v>
      </c>
      <c r="J84" s="94">
        <f t="shared" si="4"/>
        <v>38</v>
      </c>
      <c r="K84" s="54">
        <v>0</v>
      </c>
      <c r="L84" s="91">
        <v>75</v>
      </c>
      <c r="M84" s="93">
        <f t="shared" si="5"/>
        <v>-75</v>
      </c>
      <c r="O84" s="54">
        <f t="shared" ref="O84:P84" si="32">ROUND(K84,0)</f>
        <v>0</v>
      </c>
      <c r="P84" s="54">
        <f t="shared" si="32"/>
        <v>75</v>
      </c>
    </row>
    <row r="85" spans="1:28" ht="12.75">
      <c r="A85" s="90" t="s">
        <v>403</v>
      </c>
      <c r="B85" s="54">
        <v>83</v>
      </c>
      <c r="C85" s="91">
        <v>42</v>
      </c>
      <c r="D85" s="94">
        <f t="shared" si="2"/>
        <v>41</v>
      </c>
      <c r="E85" s="54">
        <v>63</v>
      </c>
      <c r="F85" s="91">
        <v>46</v>
      </c>
      <c r="G85" s="94">
        <f t="shared" si="3"/>
        <v>17</v>
      </c>
      <c r="H85" s="54">
        <v>54</v>
      </c>
      <c r="I85" s="91">
        <v>73</v>
      </c>
      <c r="J85" s="93">
        <f t="shared" si="4"/>
        <v>-19</v>
      </c>
      <c r="K85" s="54">
        <v>69</v>
      </c>
      <c r="L85" s="91">
        <v>41</v>
      </c>
      <c r="M85" s="94">
        <f t="shared" si="5"/>
        <v>28</v>
      </c>
      <c r="O85" s="54">
        <f t="shared" ref="O85:P85" si="33">ROUND(K85,0)</f>
        <v>69</v>
      </c>
      <c r="P85" s="54">
        <f t="shared" si="33"/>
        <v>41</v>
      </c>
    </row>
    <row r="86" spans="1:28" ht="12.75">
      <c r="A86" s="90" t="s">
        <v>441</v>
      </c>
      <c r="B86" s="54">
        <v>75</v>
      </c>
      <c r="C86" s="91">
        <v>50</v>
      </c>
      <c r="D86" s="94">
        <f t="shared" si="2"/>
        <v>25</v>
      </c>
      <c r="E86" s="54">
        <v>0</v>
      </c>
      <c r="F86" s="91">
        <v>38</v>
      </c>
      <c r="G86" s="93">
        <f t="shared" si="3"/>
        <v>-38</v>
      </c>
      <c r="H86" s="54">
        <v>100</v>
      </c>
      <c r="I86" s="91">
        <v>100</v>
      </c>
      <c r="J86" s="92">
        <f t="shared" si="4"/>
        <v>0</v>
      </c>
      <c r="K86" s="54">
        <v>0</v>
      </c>
      <c r="L86" s="91">
        <v>69</v>
      </c>
      <c r="M86" s="93">
        <f t="shared" si="5"/>
        <v>-69</v>
      </c>
      <c r="O86" s="54">
        <f t="shared" ref="O86:P86" si="34">ROUND(K86,0)</f>
        <v>0</v>
      </c>
      <c r="P86" s="54">
        <f t="shared" si="34"/>
        <v>69</v>
      </c>
    </row>
    <row r="87" spans="1:28" ht="13.9">
      <c r="A87" s="95" t="s">
        <v>450</v>
      </c>
      <c r="B87" s="57">
        <v>42</v>
      </c>
      <c r="C87" s="86">
        <v>13</v>
      </c>
      <c r="D87" s="96">
        <f t="shared" si="2"/>
        <v>29</v>
      </c>
      <c r="E87" s="57">
        <v>50</v>
      </c>
      <c r="F87" s="86">
        <v>53</v>
      </c>
      <c r="G87" s="97">
        <f t="shared" si="3"/>
        <v>-3</v>
      </c>
      <c r="H87" s="57">
        <v>50</v>
      </c>
      <c r="I87" s="86">
        <v>50</v>
      </c>
      <c r="J87" s="102">
        <f t="shared" si="4"/>
        <v>0</v>
      </c>
      <c r="K87" s="57">
        <v>57</v>
      </c>
      <c r="L87" s="86">
        <v>56</v>
      </c>
      <c r="M87" s="96">
        <f t="shared" si="5"/>
        <v>1</v>
      </c>
      <c r="N87" s="95"/>
      <c r="O87" s="54">
        <f t="shared" ref="O87:P87" si="35">ROUND(K87,0)</f>
        <v>57</v>
      </c>
      <c r="P87" s="54">
        <f t="shared" si="35"/>
        <v>56</v>
      </c>
      <c r="Q87" s="95"/>
      <c r="R87" s="95"/>
      <c r="S87" s="95"/>
      <c r="T87" s="95"/>
      <c r="U87" s="95"/>
      <c r="V87" s="95"/>
      <c r="W87" s="95"/>
      <c r="X87" s="95"/>
      <c r="Y87" s="95"/>
      <c r="Z87" s="95"/>
      <c r="AA87" s="95"/>
      <c r="AB87" s="95"/>
    </row>
    <row r="88" spans="1:28" ht="12.75">
      <c r="A88" s="90" t="s">
        <v>451</v>
      </c>
      <c r="B88" s="54">
        <v>30</v>
      </c>
      <c r="C88" s="91">
        <v>3</v>
      </c>
      <c r="D88" s="94">
        <f t="shared" si="2"/>
        <v>27</v>
      </c>
      <c r="E88" s="54">
        <v>42</v>
      </c>
      <c r="F88" s="91">
        <v>46</v>
      </c>
      <c r="G88" s="93">
        <f t="shared" si="3"/>
        <v>-4</v>
      </c>
      <c r="H88" s="54">
        <v>62</v>
      </c>
      <c r="I88" s="91">
        <v>62</v>
      </c>
      <c r="J88" s="92">
        <f t="shared" si="4"/>
        <v>0</v>
      </c>
      <c r="K88" s="54">
        <v>56</v>
      </c>
      <c r="L88" s="91">
        <v>57</v>
      </c>
      <c r="M88" s="93">
        <f t="shared" si="5"/>
        <v>-1</v>
      </c>
      <c r="O88" s="54">
        <f t="shared" ref="O88:P88" si="36">ROUND(K88,0)</f>
        <v>56</v>
      </c>
      <c r="P88" s="54">
        <f t="shared" si="36"/>
        <v>57</v>
      </c>
    </row>
    <row r="89" spans="1:28" ht="12.75">
      <c r="A89" s="90" t="s">
        <v>481</v>
      </c>
      <c r="B89" s="54">
        <v>67</v>
      </c>
      <c r="C89" s="91">
        <v>35</v>
      </c>
      <c r="D89" s="94">
        <f t="shared" si="2"/>
        <v>32</v>
      </c>
      <c r="E89" s="54">
        <v>67</v>
      </c>
      <c r="F89" s="91">
        <v>67</v>
      </c>
      <c r="G89" s="92">
        <f t="shared" si="3"/>
        <v>0</v>
      </c>
      <c r="H89" s="54">
        <v>25</v>
      </c>
      <c r="I89" s="91">
        <v>25</v>
      </c>
      <c r="J89" s="92">
        <f t="shared" si="4"/>
        <v>0</v>
      </c>
      <c r="K89" s="54">
        <v>60</v>
      </c>
      <c r="L89" s="91">
        <v>53</v>
      </c>
      <c r="M89" s="94">
        <f t="shared" si="5"/>
        <v>7</v>
      </c>
      <c r="O89" s="54">
        <f t="shared" ref="O89:P89" si="37">ROUND(K89,0)</f>
        <v>60</v>
      </c>
      <c r="P89" s="54">
        <f t="shared" si="37"/>
        <v>53</v>
      </c>
    </row>
    <row r="90" spans="1:28" ht="13.9">
      <c r="B90" s="54"/>
      <c r="C90" s="104"/>
      <c r="E90" s="54"/>
      <c r="F90" s="104"/>
      <c r="H90" s="54">
        <v>0</v>
      </c>
      <c r="I90" s="104">
        <v>0</v>
      </c>
      <c r="J90" s="105"/>
      <c r="K90" s="54"/>
      <c r="L90" s="104"/>
    </row>
    <row r="92" spans="1:28" ht="17.649999999999999">
      <c r="A92" s="106" t="s">
        <v>940</v>
      </c>
      <c r="B92" s="74"/>
      <c r="C92" s="74"/>
      <c r="D92" s="74"/>
      <c r="E92" s="74"/>
    </row>
    <row r="93" spans="1:28" ht="12.75">
      <c r="A93" s="74"/>
      <c r="B93" s="74"/>
      <c r="C93" s="74"/>
      <c r="D93" s="74"/>
      <c r="E93" s="74"/>
    </row>
    <row r="94" spans="1:28" ht="13.9">
      <c r="A94" s="73" t="s">
        <v>936</v>
      </c>
      <c r="B94" s="73" t="s">
        <v>927</v>
      </c>
      <c r="C94" s="73" t="s">
        <v>928</v>
      </c>
      <c r="D94" s="73" t="s">
        <v>929</v>
      </c>
      <c r="E94" s="73" t="s">
        <v>930</v>
      </c>
    </row>
    <row r="95" spans="1:28" ht="12.75">
      <c r="A95" s="74" t="s">
        <v>2</v>
      </c>
      <c r="B95" s="107">
        <v>1</v>
      </c>
      <c r="C95" s="107">
        <v>2</v>
      </c>
      <c r="D95" s="107">
        <v>1</v>
      </c>
      <c r="E95" s="107">
        <v>3</v>
      </c>
    </row>
    <row r="96" spans="1:28" ht="12.75">
      <c r="A96" s="74" t="s">
        <v>25</v>
      </c>
      <c r="B96" s="107">
        <v>2</v>
      </c>
      <c r="C96" s="107">
        <v>2</v>
      </c>
      <c r="D96" s="107">
        <v>1</v>
      </c>
      <c r="E96" s="107">
        <v>3</v>
      </c>
    </row>
    <row r="97" spans="1:21" ht="12.75">
      <c r="A97" s="74" t="s">
        <v>194</v>
      </c>
      <c r="B97" s="107">
        <v>2</v>
      </c>
      <c r="C97" s="107">
        <v>3</v>
      </c>
      <c r="D97" s="107">
        <v>1</v>
      </c>
      <c r="E97" s="107">
        <v>4</v>
      </c>
    </row>
    <row r="98" spans="1:21" ht="12.75">
      <c r="A98" s="74" t="s">
        <v>278</v>
      </c>
      <c r="B98" s="107">
        <v>3</v>
      </c>
      <c r="C98" s="107">
        <v>2</v>
      </c>
      <c r="D98" s="107">
        <v>1</v>
      </c>
      <c r="E98" s="107">
        <v>4</v>
      </c>
    </row>
    <row r="99" spans="1:21" ht="12.75">
      <c r="A99" s="74" t="s">
        <v>309</v>
      </c>
      <c r="B99" s="107">
        <v>2</v>
      </c>
      <c r="C99" s="107">
        <v>3</v>
      </c>
      <c r="D99" s="107">
        <v>1</v>
      </c>
      <c r="E99" s="107">
        <v>4</v>
      </c>
    </row>
    <row r="100" spans="1:21" ht="12.75">
      <c r="A100" s="74" t="s">
        <v>345</v>
      </c>
      <c r="B100" s="107">
        <v>1</v>
      </c>
      <c r="C100" s="107">
        <v>2</v>
      </c>
      <c r="D100" s="107">
        <v>1</v>
      </c>
      <c r="E100" s="107">
        <v>3</v>
      </c>
    </row>
    <row r="101" spans="1:21" ht="12.75">
      <c r="A101" s="74" t="s">
        <v>381</v>
      </c>
      <c r="B101" s="107">
        <v>2</v>
      </c>
      <c r="C101" s="107">
        <v>3</v>
      </c>
      <c r="D101" s="107">
        <v>1</v>
      </c>
      <c r="E101" s="107">
        <v>4</v>
      </c>
    </row>
    <row r="102" spans="1:21" ht="12.75">
      <c r="A102" s="74" t="s">
        <v>450</v>
      </c>
      <c r="B102" s="107">
        <v>3</v>
      </c>
      <c r="C102" s="107">
        <v>2</v>
      </c>
      <c r="D102" s="107">
        <v>2</v>
      </c>
      <c r="E102" s="107">
        <v>1</v>
      </c>
    </row>
    <row r="103" spans="1:21" ht="12.75">
      <c r="A103" s="74"/>
      <c r="B103" s="74"/>
      <c r="C103" s="74"/>
      <c r="D103" s="74"/>
      <c r="E103" s="74"/>
    </row>
    <row r="104" spans="1:21" ht="13.9">
      <c r="A104" s="73" t="s">
        <v>938</v>
      </c>
      <c r="B104" s="73" t="s">
        <v>927</v>
      </c>
      <c r="C104" s="73" t="s">
        <v>928</v>
      </c>
      <c r="D104" s="73" t="s">
        <v>929</v>
      </c>
      <c r="E104" s="73" t="s">
        <v>930</v>
      </c>
    </row>
    <row r="105" spans="1:21" ht="13.15">
      <c r="A105" s="108" t="s">
        <v>12</v>
      </c>
      <c r="B105" s="109">
        <v>2</v>
      </c>
      <c r="C105" s="110">
        <v>3</v>
      </c>
      <c r="D105" s="110">
        <v>1</v>
      </c>
      <c r="E105" s="109">
        <v>4</v>
      </c>
    </row>
    <row r="106" spans="1:21" ht="13.15">
      <c r="A106" s="108" t="s">
        <v>19</v>
      </c>
      <c r="B106" s="110">
        <v>2</v>
      </c>
      <c r="C106" s="109">
        <v>3</v>
      </c>
      <c r="D106" s="110">
        <v>1</v>
      </c>
      <c r="E106" s="109">
        <v>4</v>
      </c>
    </row>
    <row r="108" spans="1:21" ht="12.75">
      <c r="B108" s="54"/>
      <c r="C108" s="54"/>
      <c r="D108" s="54"/>
      <c r="E108" s="54"/>
    </row>
    <row r="109" spans="1:21" ht="21.75" customHeight="1">
      <c r="A109" s="842" t="s">
        <v>941</v>
      </c>
      <c r="B109" s="840" t="s">
        <v>927</v>
      </c>
      <c r="C109" s="837"/>
      <c r="D109" s="837"/>
      <c r="E109" s="837"/>
      <c r="F109" s="837"/>
      <c r="G109" s="840" t="s">
        <v>928</v>
      </c>
      <c r="H109" s="837"/>
      <c r="I109" s="837"/>
      <c r="J109" s="837"/>
      <c r="K109" s="837"/>
      <c r="L109" s="840" t="s">
        <v>929</v>
      </c>
      <c r="M109" s="837"/>
      <c r="N109" s="837"/>
      <c r="O109" s="837"/>
      <c r="P109" s="837"/>
      <c r="Q109" s="840" t="s">
        <v>930</v>
      </c>
      <c r="R109" s="837"/>
      <c r="S109" s="837"/>
      <c r="T109" s="837"/>
      <c r="U109" s="837"/>
    </row>
    <row r="110" spans="1:21" ht="53.25" customHeight="1">
      <c r="A110" s="837"/>
      <c r="B110" s="111" t="s">
        <v>942</v>
      </c>
      <c r="C110" s="111" t="s">
        <v>943</v>
      </c>
      <c r="D110" s="111" t="s">
        <v>944</v>
      </c>
      <c r="E110" s="111" t="s">
        <v>945</v>
      </c>
      <c r="F110" s="111" t="s">
        <v>946</v>
      </c>
      <c r="G110" s="111" t="s">
        <v>942</v>
      </c>
      <c r="H110" s="111" t="s">
        <v>943</v>
      </c>
      <c r="I110" s="111" t="s">
        <v>944</v>
      </c>
      <c r="J110" s="111" t="s">
        <v>945</v>
      </c>
      <c r="K110" s="111" t="s">
        <v>946</v>
      </c>
      <c r="L110" s="111" t="s">
        <v>942</v>
      </c>
      <c r="M110" s="111" t="s">
        <v>943</v>
      </c>
      <c r="N110" s="111" t="s">
        <v>944</v>
      </c>
      <c r="O110" s="111" t="s">
        <v>945</v>
      </c>
      <c r="P110" s="111" t="s">
        <v>946</v>
      </c>
      <c r="Q110" s="111" t="s">
        <v>942</v>
      </c>
      <c r="R110" s="111" t="s">
        <v>943</v>
      </c>
      <c r="S110" s="111" t="s">
        <v>944</v>
      </c>
      <c r="T110" s="111" t="s">
        <v>945</v>
      </c>
      <c r="U110" s="111" t="s">
        <v>946</v>
      </c>
    </row>
    <row r="111" spans="1:21" ht="12.75">
      <c r="A111" s="112" t="s">
        <v>42</v>
      </c>
      <c r="B111" s="90">
        <f>COUNTIF('Georgia 2023'!I2:I125,A111)+6</f>
        <v>34</v>
      </c>
      <c r="C111" s="90">
        <f>SUMIF('Georgia 2023'!I2:I125,A111,'Georgia 2023'!$Q$2:$Q$125)*25</f>
        <v>1725</v>
      </c>
      <c r="D111" s="90">
        <v>480.00000000000006</v>
      </c>
      <c r="E111" s="90">
        <f t="shared" ref="E111:E115" si="38">C111+D111</f>
        <v>2205</v>
      </c>
      <c r="F111" s="90">
        <f t="shared" ref="F111:F115" si="39">ROUND(E111/B111,0)</f>
        <v>65</v>
      </c>
      <c r="G111" s="90">
        <f>COUNTIF('Moldova 2023'!$I$2:$I$125,A111)+6</f>
        <v>42</v>
      </c>
      <c r="H111" s="90">
        <f>SUMIF('Moldova 2023'!$I$2:$I$125,A111,'Moldova 2023'!$Q$2:$Q$125)*25</f>
        <v>2400</v>
      </c>
      <c r="I111" s="90">
        <v>400</v>
      </c>
      <c r="J111" s="90">
        <f t="shared" ref="J111:J115" si="40">H111+I111</f>
        <v>2800</v>
      </c>
      <c r="K111" s="90">
        <f t="shared" ref="K111:K115" si="41">ROUND(J111/G111,0)</f>
        <v>67</v>
      </c>
      <c r="L111" s="90">
        <f>COUNTIF('Romania 2023'!$I$2:$I$125,A111)+6</f>
        <v>34</v>
      </c>
      <c r="M111" s="90">
        <f>SUMIF('Romania 2023'!$I$2:$I$125,A111,'Romania 2023'!$Q$2:$Q$125)*25</f>
        <v>2700</v>
      </c>
      <c r="N111" s="90">
        <v>104.99999999999999</v>
      </c>
      <c r="O111" s="90">
        <f t="shared" ref="O111:O115" si="42">M111+N111</f>
        <v>2805</v>
      </c>
      <c r="P111" s="90">
        <f t="shared" ref="P111:P115" si="43">ROUND(O111/L111,0)</f>
        <v>83</v>
      </c>
      <c r="Q111" s="90">
        <f>COUNTIF('Ukraine 2023'!$I$2:$I$125,A111)+6</f>
        <v>35</v>
      </c>
      <c r="R111" s="90">
        <f>SUMIF('Ukraine 2023'!I2:I125,A111,'Ukraine 2023'!$Q$2:$Q$125)*25</f>
        <v>1356.25</v>
      </c>
      <c r="S111" s="90">
        <v>281.25</v>
      </c>
      <c r="T111" s="90">
        <f t="shared" ref="T111:T115" si="44">R111+S111</f>
        <v>1637.5</v>
      </c>
      <c r="U111" s="90">
        <f t="shared" ref="U111:U115" si="45">ROUND(T111/Q111,0)</f>
        <v>47</v>
      </c>
    </row>
    <row r="112" spans="1:21" ht="12.75">
      <c r="A112" s="112" t="s">
        <v>352</v>
      </c>
      <c r="B112" s="90">
        <f>COUNTIF('Georgia 2023'!I2:I125,A112)+6</f>
        <v>16</v>
      </c>
      <c r="C112" s="90">
        <f>SUMIF('Georgia 2023'!I2:I125,A112,'Georgia 2023'!$Q$2:$Q$125)*25</f>
        <v>700</v>
      </c>
      <c r="D112" s="90">
        <v>450</v>
      </c>
      <c r="E112" s="90">
        <f t="shared" si="38"/>
        <v>1150</v>
      </c>
      <c r="F112" s="90">
        <f t="shared" si="39"/>
        <v>72</v>
      </c>
      <c r="G112" s="90">
        <f>COUNTIF('Moldova 2023'!$I$2:$I$125,A112)+6</f>
        <v>25</v>
      </c>
      <c r="H112" s="90">
        <f>SUMIF('Moldova 2023'!$I$2:$I$125,A112,'Moldova 2023'!$Q$2:$Q$125)*25</f>
        <v>1037.5</v>
      </c>
      <c r="I112" s="90">
        <v>400</v>
      </c>
      <c r="J112" s="90">
        <f t="shared" si="40"/>
        <v>1437.5</v>
      </c>
      <c r="K112" s="90">
        <f t="shared" si="41"/>
        <v>58</v>
      </c>
      <c r="L112" s="90">
        <f>COUNTIF('Romania 2023'!$I$2:$I$125,A112)+6</f>
        <v>12</v>
      </c>
      <c r="M112" s="90">
        <f>SUMIF('Romania 2023'!$I$2:$I$125,A112,'Romania 2023'!$Q$2:$Q$125)*25</f>
        <v>437.5</v>
      </c>
      <c r="N112" s="90">
        <v>104.99999999999999</v>
      </c>
      <c r="O112" s="90">
        <f t="shared" si="42"/>
        <v>542.5</v>
      </c>
      <c r="P112" s="90">
        <f t="shared" si="43"/>
        <v>45</v>
      </c>
      <c r="Q112" s="90">
        <f>COUNTIF('Ukraine 2023'!$I$2:$I$125,A112)+6</f>
        <v>13</v>
      </c>
      <c r="R112" s="90">
        <f>SUMIF('Ukraine 2023'!I2:I125,A112,'Ukraine 2023'!$Q$2:$Q$125)*25</f>
        <v>312.5</v>
      </c>
      <c r="S112" s="90">
        <v>400</v>
      </c>
      <c r="T112" s="90">
        <f t="shared" si="44"/>
        <v>712.5</v>
      </c>
      <c r="U112" s="90">
        <f t="shared" si="45"/>
        <v>55</v>
      </c>
    </row>
    <row r="113" spans="1:21" ht="12.75">
      <c r="A113" s="112" t="s">
        <v>890</v>
      </c>
      <c r="B113" s="90">
        <f>COUNTIF('Georgia 2023'!I2:I125,A113)+6</f>
        <v>9</v>
      </c>
      <c r="C113" s="90">
        <f>SUMIF('Georgia 2023'!I2:I125,A113,'Georgia 2023'!$Q$2:$Q$125)*25</f>
        <v>0</v>
      </c>
      <c r="D113" s="90">
        <v>359.99999999999994</v>
      </c>
      <c r="E113" s="90">
        <f t="shared" si="38"/>
        <v>359.99999999999994</v>
      </c>
      <c r="F113" s="90">
        <f t="shared" si="39"/>
        <v>40</v>
      </c>
      <c r="G113" s="90">
        <f>COUNTIF('Moldova 2023'!$I$2:$I$125,A113)</f>
        <v>3</v>
      </c>
      <c r="H113" s="90">
        <f>SUMIF('Moldova 2023'!$I$2:$I$125,A113,'Moldova 2023'!$Q$2:$Q$125)*25</f>
        <v>200</v>
      </c>
      <c r="J113" s="90">
        <f t="shared" si="40"/>
        <v>200</v>
      </c>
      <c r="K113" s="90">
        <f t="shared" si="41"/>
        <v>67</v>
      </c>
      <c r="L113" s="90">
        <f>COUNTIF('Romania 2023'!$I$2:$I$125,A113)+6</f>
        <v>10</v>
      </c>
      <c r="M113" s="90">
        <f>SUMIF('Romania 2023'!$I$2:$I$125,A113,'Romania 2023'!$Q$2:$Q$125)*25</f>
        <v>337.48315000000002</v>
      </c>
      <c r="N113" s="90">
        <v>300</v>
      </c>
      <c r="O113" s="90">
        <f t="shared" si="42"/>
        <v>637.48315000000002</v>
      </c>
      <c r="P113" s="90">
        <f t="shared" si="43"/>
        <v>64</v>
      </c>
      <c r="Q113" s="90">
        <f>COUNTIF('Ukraine 2023'!$I$2:$I$125,A113)+6</f>
        <v>9</v>
      </c>
      <c r="R113" s="90">
        <f>SUMIF('Ukraine 2023'!I2:I125,A113,'Ukraine 2023'!$Q$2:$Q$125)*25</f>
        <v>156.25</v>
      </c>
      <c r="S113" s="90">
        <v>437.5</v>
      </c>
      <c r="T113" s="90">
        <f t="shared" si="44"/>
        <v>593.75</v>
      </c>
      <c r="U113" s="90">
        <f t="shared" si="45"/>
        <v>66</v>
      </c>
    </row>
    <row r="114" spans="1:21" ht="12.75">
      <c r="A114" s="112" t="s">
        <v>947</v>
      </c>
      <c r="B114" s="90">
        <f>COUNTIF('Georgia 2023'!I2:I125,A114)</f>
        <v>16</v>
      </c>
      <c r="C114" s="90">
        <f>SUMIF('Georgia 2023'!I2:I125,A114,'Georgia 2023'!$Q$2:$Q$125)*25</f>
        <v>700</v>
      </c>
      <c r="E114" s="90">
        <f t="shared" si="38"/>
        <v>700</v>
      </c>
      <c r="F114" s="90">
        <f t="shared" si="39"/>
        <v>44</v>
      </c>
      <c r="G114" s="90">
        <f>COUNTIF('Moldova 2023'!$I$2:$I$125,A114)</f>
        <v>13</v>
      </c>
      <c r="H114" s="90">
        <f>SUMIF('Moldova 2023'!$I$2:$I$125,A114,'Moldova 2023'!$Q$2:$Q$125)*25</f>
        <v>500</v>
      </c>
      <c r="J114" s="90">
        <f t="shared" si="40"/>
        <v>500</v>
      </c>
      <c r="K114" s="90">
        <f t="shared" si="41"/>
        <v>38</v>
      </c>
      <c r="L114" s="90">
        <f>COUNTIF('Romania 2023'!$I$2:$I$125,A114)</f>
        <v>16</v>
      </c>
      <c r="M114" s="90">
        <f>SUMIF('Romania 2023'!$I$2:$I$125,A114,'Romania 2023'!$Q$2:$Q$125)*25</f>
        <v>1331.25</v>
      </c>
      <c r="O114" s="90">
        <f t="shared" si="42"/>
        <v>1331.25</v>
      </c>
      <c r="P114" s="90">
        <f t="shared" si="43"/>
        <v>83</v>
      </c>
      <c r="Q114" s="90">
        <f>COUNTIF('Ukraine 2023'!$I$2:$I$125,A114)</f>
        <v>16</v>
      </c>
      <c r="R114" s="90">
        <f>SUMIF('Ukraine 2023'!I2:I125,A114,'Ukraine 2023'!$Q$2:$Q$125)*25</f>
        <v>825</v>
      </c>
      <c r="T114" s="90">
        <f t="shared" si="44"/>
        <v>825</v>
      </c>
      <c r="U114" s="90">
        <f t="shared" si="45"/>
        <v>52</v>
      </c>
    </row>
    <row r="115" spans="1:21" ht="12.75">
      <c r="A115" s="112" t="s">
        <v>948</v>
      </c>
      <c r="B115" s="90">
        <f>COUNTIF('Georgia 2023'!I2:I125,A115)</f>
        <v>22</v>
      </c>
      <c r="C115" s="90">
        <f>SUMIF('Georgia 2023'!I2:I125,A115,'Georgia 2023'!$Q$2:$Q$125)*25</f>
        <v>1750</v>
      </c>
      <c r="E115" s="90">
        <f t="shared" si="38"/>
        <v>1750</v>
      </c>
      <c r="F115" s="90">
        <f t="shared" si="39"/>
        <v>80</v>
      </c>
      <c r="G115" s="90">
        <f>COUNTIF('Moldova 2023'!$I$2:$I$125,A115)</f>
        <v>18</v>
      </c>
      <c r="H115" s="90">
        <f>SUMIF('Moldova 2023'!$I$2:$I$125,A115,'Moldova 2023'!$Q$2:$Q$125)*25</f>
        <v>825</v>
      </c>
      <c r="J115" s="90">
        <f t="shared" si="40"/>
        <v>825</v>
      </c>
      <c r="K115" s="90">
        <f t="shared" si="41"/>
        <v>46</v>
      </c>
      <c r="L115" s="90">
        <f>COUNTIF('Romania 2023'!$I$2:$I$125,A115)</f>
        <v>22</v>
      </c>
      <c r="M115" s="90">
        <f>SUMIF('Romania 2023'!$I$2:$I$125,A115,'Romania 2023'!$Q$2:$Q$125)*25</f>
        <v>1781.25</v>
      </c>
      <c r="O115" s="90">
        <f t="shared" si="42"/>
        <v>1781.25</v>
      </c>
      <c r="P115" s="90">
        <f t="shared" si="43"/>
        <v>81</v>
      </c>
      <c r="Q115" s="90">
        <f>COUNTIF('Ukraine 2023'!$I$2:$I$125,A115)</f>
        <v>22</v>
      </c>
      <c r="R115" s="90">
        <f>SUMIF('Ukraine 2023'!I2:I125,A115,'Ukraine 2023'!$Q$2:$Q$125)*25</f>
        <v>418.75</v>
      </c>
      <c r="T115" s="90">
        <f t="shared" si="44"/>
        <v>418.75</v>
      </c>
      <c r="U115" s="90">
        <f t="shared" si="45"/>
        <v>19</v>
      </c>
    </row>
    <row r="117" spans="1:21" ht="13.9">
      <c r="B117" s="841" t="s">
        <v>927</v>
      </c>
      <c r="C117" s="837"/>
      <c r="D117" s="841" t="s">
        <v>928</v>
      </c>
      <c r="E117" s="837"/>
      <c r="F117" s="841" t="s">
        <v>929</v>
      </c>
      <c r="G117" s="837"/>
      <c r="H117" s="841" t="s">
        <v>930</v>
      </c>
      <c r="I117" s="837"/>
    </row>
    <row r="118" spans="1:21" ht="12.75">
      <c r="B118" s="112" t="s">
        <v>949</v>
      </c>
      <c r="C118" s="112" t="s">
        <v>946</v>
      </c>
      <c r="D118" s="112" t="s">
        <v>949</v>
      </c>
      <c r="E118" s="112" t="s">
        <v>946</v>
      </c>
      <c r="F118" s="112" t="s">
        <v>949</v>
      </c>
      <c r="G118" s="112" t="s">
        <v>946</v>
      </c>
      <c r="H118" s="112" t="s">
        <v>949</v>
      </c>
      <c r="I118" s="112" t="s">
        <v>946</v>
      </c>
    </row>
    <row r="119" spans="1:21" ht="12.75">
      <c r="A119" s="112" t="s">
        <v>42</v>
      </c>
      <c r="B119" s="90">
        <v>34</v>
      </c>
      <c r="C119" s="90">
        <v>65</v>
      </c>
      <c r="D119" s="90">
        <v>42</v>
      </c>
      <c r="E119" s="90">
        <v>67</v>
      </c>
      <c r="F119" s="90">
        <v>34</v>
      </c>
      <c r="G119" s="90">
        <v>83</v>
      </c>
      <c r="H119" s="90">
        <v>35</v>
      </c>
      <c r="I119" s="90">
        <v>47</v>
      </c>
    </row>
    <row r="120" spans="1:21" ht="12.75">
      <c r="A120" s="112" t="s">
        <v>352</v>
      </c>
      <c r="B120" s="90">
        <v>16</v>
      </c>
      <c r="C120" s="90">
        <v>72</v>
      </c>
      <c r="D120" s="90">
        <v>25</v>
      </c>
      <c r="E120" s="90">
        <v>58</v>
      </c>
      <c r="F120" s="90">
        <v>12</v>
      </c>
      <c r="G120" s="90">
        <v>45</v>
      </c>
      <c r="H120" s="90">
        <v>13</v>
      </c>
      <c r="I120" s="90">
        <v>55</v>
      </c>
    </row>
    <row r="121" spans="1:21" ht="12.75">
      <c r="A121" s="112" t="s">
        <v>890</v>
      </c>
      <c r="B121" s="90">
        <v>9</v>
      </c>
      <c r="C121" s="90">
        <v>40</v>
      </c>
      <c r="D121" s="90">
        <v>3</v>
      </c>
      <c r="E121" s="90">
        <v>67</v>
      </c>
      <c r="F121" s="90">
        <v>10</v>
      </c>
      <c r="G121" s="90">
        <v>64</v>
      </c>
      <c r="H121" s="90">
        <v>9</v>
      </c>
      <c r="I121" s="90">
        <v>66</v>
      </c>
    </row>
    <row r="122" spans="1:21" ht="12.75">
      <c r="A122" s="112" t="s">
        <v>947</v>
      </c>
      <c r="B122" s="90">
        <v>16</v>
      </c>
      <c r="C122" s="90">
        <v>44</v>
      </c>
      <c r="D122" s="90">
        <v>13</v>
      </c>
      <c r="E122" s="90">
        <v>38</v>
      </c>
      <c r="F122" s="90">
        <v>16</v>
      </c>
      <c r="G122" s="90">
        <v>83</v>
      </c>
      <c r="H122" s="90">
        <v>16</v>
      </c>
      <c r="I122" s="90">
        <v>52</v>
      </c>
    </row>
    <row r="123" spans="1:21" ht="12.75">
      <c r="A123" s="112" t="s">
        <v>948</v>
      </c>
      <c r="B123" s="90">
        <v>22</v>
      </c>
      <c r="C123" s="90">
        <v>80</v>
      </c>
      <c r="D123" s="90">
        <v>18</v>
      </c>
      <c r="E123" s="90">
        <v>46</v>
      </c>
      <c r="F123" s="90">
        <v>22</v>
      </c>
      <c r="G123" s="90">
        <v>81</v>
      </c>
      <c r="H123" s="90">
        <v>22</v>
      </c>
      <c r="I123" s="90">
        <v>19</v>
      </c>
    </row>
    <row r="128" spans="1:21" ht="13.9">
      <c r="A128" s="113" t="s">
        <v>927</v>
      </c>
    </row>
    <row r="129" spans="1:4" ht="13.9">
      <c r="A129" s="73" t="s">
        <v>926</v>
      </c>
      <c r="B129" s="75">
        <v>2023</v>
      </c>
      <c r="C129" s="75">
        <v>2021</v>
      </c>
    </row>
    <row r="130" spans="1:4" ht="13.9">
      <c r="A130" s="68" t="s">
        <v>2</v>
      </c>
      <c r="B130" s="85">
        <v>100</v>
      </c>
      <c r="C130" s="86">
        <v>100</v>
      </c>
    </row>
    <row r="131" spans="1:4" ht="13.9">
      <c r="A131" s="95" t="s">
        <v>25</v>
      </c>
      <c r="B131" s="57">
        <v>83</v>
      </c>
      <c r="C131" s="86">
        <v>77</v>
      </c>
    </row>
    <row r="132" spans="1:4" ht="13.9">
      <c r="A132" s="95" t="s">
        <v>194</v>
      </c>
      <c r="B132" s="100">
        <v>65</v>
      </c>
      <c r="C132" s="101">
        <v>61</v>
      </c>
    </row>
    <row r="133" spans="1:4" ht="13.9">
      <c r="A133" s="95" t="s">
        <v>278</v>
      </c>
      <c r="B133" s="100">
        <v>57</v>
      </c>
      <c r="C133" s="101">
        <v>67</v>
      </c>
      <c r="D133" s="54"/>
    </row>
    <row r="134" spans="1:4" ht="13.9">
      <c r="A134" s="95" t="s">
        <v>309</v>
      </c>
      <c r="B134" s="100">
        <v>74</v>
      </c>
      <c r="C134" s="101">
        <v>59</v>
      </c>
      <c r="D134" s="54"/>
    </row>
    <row r="135" spans="1:4" ht="13.9">
      <c r="A135" s="95" t="s">
        <v>345</v>
      </c>
      <c r="B135" s="85">
        <v>92</v>
      </c>
      <c r="C135" s="91">
        <v>66</v>
      </c>
      <c r="D135" s="54"/>
    </row>
    <row r="136" spans="1:4" ht="13.9">
      <c r="A136" s="95" t="s">
        <v>381</v>
      </c>
      <c r="B136" s="57">
        <v>73</v>
      </c>
      <c r="C136" s="86">
        <v>54</v>
      </c>
      <c r="D136" s="54"/>
    </row>
    <row r="137" spans="1:4" ht="13.9">
      <c r="A137" s="95" t="s">
        <v>450</v>
      </c>
      <c r="B137" s="57">
        <v>42</v>
      </c>
      <c r="C137" s="86">
        <v>13</v>
      </c>
      <c r="D137" s="54"/>
    </row>
    <row r="138" spans="1:4" ht="12.75">
      <c r="D138" s="54"/>
    </row>
    <row r="139" spans="1:4" ht="12.75">
      <c r="D139" s="54"/>
    </row>
    <row r="140" spans="1:4" ht="13.9">
      <c r="A140" s="113" t="s">
        <v>928</v>
      </c>
      <c r="D140" s="54"/>
    </row>
    <row r="141" spans="1:4" ht="13.9">
      <c r="A141" s="73" t="s">
        <v>926</v>
      </c>
      <c r="B141" s="75">
        <v>2023</v>
      </c>
      <c r="C141" s="75">
        <v>2021</v>
      </c>
      <c r="D141" s="54"/>
    </row>
    <row r="142" spans="1:4" ht="13.9">
      <c r="A142" s="68" t="s">
        <v>2</v>
      </c>
      <c r="B142" s="85">
        <v>100</v>
      </c>
      <c r="C142" s="86">
        <v>88</v>
      </c>
      <c r="D142" s="54"/>
    </row>
    <row r="143" spans="1:4" ht="13.9">
      <c r="A143" s="95" t="s">
        <v>25</v>
      </c>
      <c r="B143" s="57">
        <v>66</v>
      </c>
      <c r="C143" s="86">
        <v>63</v>
      </c>
      <c r="D143" s="54"/>
    </row>
    <row r="144" spans="1:4" ht="13.9">
      <c r="A144" s="95" t="s">
        <v>194</v>
      </c>
      <c r="B144" s="57">
        <v>53</v>
      </c>
      <c r="C144" s="86">
        <v>53</v>
      </c>
      <c r="D144" s="54"/>
    </row>
    <row r="145" spans="1:4" ht="13.9">
      <c r="A145" s="95" t="s">
        <v>278</v>
      </c>
      <c r="B145" s="57">
        <v>57</v>
      </c>
      <c r="C145" s="86">
        <v>79</v>
      </c>
      <c r="D145" s="54"/>
    </row>
    <row r="146" spans="1:4" ht="13.9">
      <c r="A146" s="95" t="s">
        <v>309</v>
      </c>
      <c r="B146" s="57">
        <v>65</v>
      </c>
      <c r="C146" s="86">
        <v>52</v>
      </c>
      <c r="D146" s="54"/>
    </row>
    <row r="147" spans="1:4" ht="13.9">
      <c r="A147" s="95" t="s">
        <v>345</v>
      </c>
      <c r="B147" s="57">
        <v>38</v>
      </c>
      <c r="C147" s="86">
        <v>31</v>
      </c>
      <c r="D147" s="54"/>
    </row>
    <row r="148" spans="1:4" ht="13.9">
      <c r="A148" s="95" t="s">
        <v>381</v>
      </c>
      <c r="B148" s="57">
        <v>45</v>
      </c>
      <c r="C148" s="86">
        <v>46</v>
      </c>
      <c r="D148" s="54"/>
    </row>
    <row r="149" spans="1:4" ht="13.9">
      <c r="A149" s="95" t="s">
        <v>450</v>
      </c>
      <c r="B149" s="57">
        <v>50</v>
      </c>
      <c r="C149" s="86">
        <v>53</v>
      </c>
      <c r="D149" s="54"/>
    </row>
    <row r="150" spans="1:4" ht="12.75">
      <c r="C150" s="54"/>
      <c r="D150" s="54"/>
    </row>
    <row r="151" spans="1:4" ht="12.75">
      <c r="C151" s="54"/>
      <c r="D151" s="54"/>
    </row>
    <row r="152" spans="1:4" ht="13.9">
      <c r="A152" s="113" t="s">
        <v>930</v>
      </c>
      <c r="C152" s="54"/>
      <c r="D152" s="54"/>
    </row>
    <row r="153" spans="1:4" ht="13.9">
      <c r="A153" s="73" t="s">
        <v>926</v>
      </c>
      <c r="B153" s="75">
        <v>2023</v>
      </c>
      <c r="C153" s="75">
        <v>2021</v>
      </c>
      <c r="D153" s="54"/>
    </row>
    <row r="154" spans="1:4" ht="13.9">
      <c r="A154" s="68" t="s">
        <v>2</v>
      </c>
      <c r="B154" s="85">
        <v>16</v>
      </c>
      <c r="C154" s="86">
        <v>75</v>
      </c>
      <c r="D154" s="54"/>
    </row>
    <row r="155" spans="1:4" ht="13.9">
      <c r="A155" s="95" t="s">
        <v>25</v>
      </c>
      <c r="B155" s="57">
        <v>41</v>
      </c>
      <c r="C155" s="86">
        <v>79</v>
      </c>
      <c r="D155" s="54"/>
    </row>
    <row r="156" spans="1:4" ht="13.9">
      <c r="A156" s="95" t="s">
        <v>194</v>
      </c>
      <c r="B156" s="57">
        <v>35</v>
      </c>
      <c r="C156" s="86">
        <v>68</v>
      </c>
      <c r="D156" s="54"/>
    </row>
    <row r="157" spans="1:4" ht="13.9">
      <c r="A157" s="95" t="s">
        <v>278</v>
      </c>
      <c r="B157" s="57">
        <v>27</v>
      </c>
      <c r="C157" s="86">
        <v>77</v>
      </c>
      <c r="D157" s="54"/>
    </row>
    <row r="158" spans="1:4" ht="13.9">
      <c r="A158" s="95" t="s">
        <v>309</v>
      </c>
      <c r="B158" s="57">
        <v>50</v>
      </c>
      <c r="C158" s="86">
        <v>87</v>
      </c>
      <c r="D158" s="54"/>
    </row>
    <row r="159" spans="1:4" ht="13.9">
      <c r="A159" s="95" t="s">
        <v>345</v>
      </c>
      <c r="B159" s="57">
        <v>20</v>
      </c>
      <c r="C159" s="86">
        <v>36</v>
      </c>
      <c r="D159" s="54"/>
    </row>
    <row r="160" spans="1:4" ht="13.9">
      <c r="A160" s="95" t="s">
        <v>381</v>
      </c>
      <c r="B160" s="57">
        <v>34</v>
      </c>
      <c r="C160" s="86">
        <v>55</v>
      </c>
      <c r="D160" s="54"/>
    </row>
    <row r="161" spans="1:5" ht="13.9">
      <c r="A161" s="95" t="s">
        <v>450</v>
      </c>
      <c r="B161" s="57">
        <v>57</v>
      </c>
      <c r="C161" s="86">
        <v>56</v>
      </c>
      <c r="D161" s="54"/>
    </row>
    <row r="162" spans="1:5" ht="12.75">
      <c r="C162" s="54"/>
      <c r="D162" s="54"/>
    </row>
    <row r="163" spans="1:5" ht="12.75">
      <c r="C163" s="54"/>
      <c r="D163" s="54"/>
    </row>
    <row r="164" spans="1:5" ht="12.75">
      <c r="C164" s="54"/>
      <c r="D164" s="54"/>
    </row>
    <row r="165" spans="1:5" ht="12.75">
      <c r="C165" s="54"/>
      <c r="D165" s="54"/>
      <c r="E165" s="54"/>
    </row>
    <row r="166" spans="1:5" ht="12.75">
      <c r="C166" s="54"/>
      <c r="D166" s="54"/>
      <c r="E166" s="54"/>
    </row>
    <row r="167" spans="1:5" ht="12.75">
      <c r="C167" s="54"/>
      <c r="D167" s="54"/>
    </row>
    <row r="168" spans="1:5" ht="12.75">
      <c r="C168" s="54"/>
      <c r="D168" s="54"/>
    </row>
    <row r="169" spans="1:5" ht="12.75">
      <c r="C169" s="54"/>
      <c r="D169" s="54"/>
    </row>
    <row r="170" spans="1:5" ht="12.75">
      <c r="C170" s="54"/>
      <c r="D170" s="54"/>
    </row>
    <row r="171" spans="1:5" ht="12.75">
      <c r="C171" s="54"/>
      <c r="D171" s="54"/>
    </row>
    <row r="172" spans="1:5" ht="12.75">
      <c r="A172" s="90" t="s">
        <v>938</v>
      </c>
      <c r="D172" s="90" t="s">
        <v>929</v>
      </c>
      <c r="E172" s="90" t="s">
        <v>930</v>
      </c>
    </row>
    <row r="173" spans="1:5" ht="12.75">
      <c r="A173" s="90" t="s">
        <v>12</v>
      </c>
      <c r="D173" s="54">
        <v>90.396341463414629</v>
      </c>
      <c r="E173" s="54">
        <v>45.939534883720924</v>
      </c>
    </row>
    <row r="174" spans="1:5" ht="12.75">
      <c r="A174" s="90" t="s">
        <v>19</v>
      </c>
      <c r="D174" s="54">
        <v>91.258429891304331</v>
      </c>
      <c r="E174" s="54">
        <v>30.851063829787233</v>
      </c>
    </row>
    <row r="178" spans="1:3" ht="13.9">
      <c r="A178" s="95" t="s">
        <v>927</v>
      </c>
      <c r="B178" s="113">
        <v>2023</v>
      </c>
      <c r="C178" s="113">
        <v>2021</v>
      </c>
    </row>
    <row r="179" spans="1:3" ht="12.75">
      <c r="A179" s="90" t="s">
        <v>12</v>
      </c>
      <c r="B179" s="54">
        <v>69.818181818181813</v>
      </c>
      <c r="C179" s="54">
        <v>63.104838709677423</v>
      </c>
    </row>
    <row r="180" spans="1:3" ht="12.75">
      <c r="A180" s="90" t="s">
        <v>19</v>
      </c>
      <c r="B180" s="54">
        <v>81.666666666666671</v>
      </c>
      <c r="C180" s="54">
        <v>78.125</v>
      </c>
    </row>
    <row r="182" spans="1:3" ht="13.9">
      <c r="A182" s="95" t="s">
        <v>928</v>
      </c>
      <c r="B182" s="113">
        <v>2023</v>
      </c>
      <c r="C182" s="113">
        <v>2021</v>
      </c>
    </row>
    <row r="183" spans="1:3" ht="12.75">
      <c r="A183" s="90" t="s">
        <v>12</v>
      </c>
      <c r="B183" s="54">
        <v>64.94078947368422</v>
      </c>
      <c r="C183" s="54">
        <v>64.384920634920633</v>
      </c>
    </row>
    <row r="184" spans="1:3" ht="12.75">
      <c r="A184" s="90" t="s">
        <v>19</v>
      </c>
      <c r="B184" s="54">
        <v>63.430851063829785</v>
      </c>
      <c r="C184" s="54">
        <v>60.616582491582491</v>
      </c>
    </row>
    <row r="186" spans="1:3" ht="13.9">
      <c r="A186" s="95" t="s">
        <v>930</v>
      </c>
      <c r="B186" s="113">
        <v>2023</v>
      </c>
      <c r="C186" s="113">
        <v>2021</v>
      </c>
    </row>
    <row r="187" spans="1:3" ht="12.75">
      <c r="A187" s="90" t="s">
        <v>12</v>
      </c>
      <c r="B187" s="54">
        <v>45.939534883720924</v>
      </c>
      <c r="C187" s="54">
        <v>77.682926829268297</v>
      </c>
    </row>
    <row r="188" spans="1:3" ht="12.75">
      <c r="A188" s="90" t="s">
        <v>19</v>
      </c>
      <c r="B188" s="54">
        <v>30.851063829787233</v>
      </c>
      <c r="C188" s="54">
        <v>75.717777777777783</v>
      </c>
    </row>
    <row r="221" spans="1:4" ht="12.75">
      <c r="A221" s="112" t="s">
        <v>950</v>
      </c>
    </row>
    <row r="222" spans="1:4" ht="12.75">
      <c r="A222" s="112" t="s">
        <v>951</v>
      </c>
      <c r="B222" s="112">
        <v>111</v>
      </c>
      <c r="C222" s="112">
        <v>20</v>
      </c>
      <c r="D222" s="114">
        <f t="shared" ref="D222:D225" si="46">C222/B222</f>
        <v>0.18018018018018017</v>
      </c>
    </row>
    <row r="223" spans="1:4" ht="12.75">
      <c r="A223" s="112" t="s">
        <v>928</v>
      </c>
      <c r="B223" s="112">
        <v>117</v>
      </c>
      <c r="C223" s="112">
        <v>32</v>
      </c>
      <c r="D223" s="114">
        <f t="shared" si="46"/>
        <v>0.27350427350427353</v>
      </c>
    </row>
    <row r="224" spans="1:4" ht="12.75">
      <c r="A224" s="112" t="s">
        <v>929</v>
      </c>
      <c r="B224" s="112">
        <v>120</v>
      </c>
      <c r="C224" s="112">
        <v>8</v>
      </c>
      <c r="D224" s="114">
        <f t="shared" si="46"/>
        <v>6.6666666666666666E-2</v>
      </c>
    </row>
    <row r="225" spans="1:4" ht="12.75">
      <c r="A225" s="112" t="s">
        <v>930</v>
      </c>
      <c r="B225" s="112">
        <v>123</v>
      </c>
      <c r="C225" s="112">
        <v>48</v>
      </c>
      <c r="D225" s="114">
        <f t="shared" si="46"/>
        <v>0.3902439024390244</v>
      </c>
    </row>
    <row r="227" spans="1:4" ht="12.75">
      <c r="A227" s="112" t="s">
        <v>951</v>
      </c>
      <c r="B227" s="114">
        <v>0.18018018018018017</v>
      </c>
    </row>
    <row r="228" spans="1:4" ht="12.75">
      <c r="A228" s="112" t="s">
        <v>928</v>
      </c>
      <c r="B228" s="114">
        <v>0.27350427350427353</v>
      </c>
    </row>
    <row r="229" spans="1:4" ht="12.75">
      <c r="A229" s="112" t="s">
        <v>929</v>
      </c>
      <c r="B229" s="114">
        <v>6.6666666666666666E-2</v>
      </c>
    </row>
    <row r="230" spans="1:4" ht="12.75">
      <c r="A230" s="112" t="s">
        <v>930</v>
      </c>
      <c r="B230" s="114">
        <v>0.3902439024390244</v>
      </c>
    </row>
  </sheetData>
  <autoFilter ref="A1:E35" xr:uid="{00000000-0009-0000-0000-000001000000}"/>
  <mergeCells count="9">
    <mergeCell ref="A109:A110"/>
    <mergeCell ref="B109:F109"/>
    <mergeCell ref="G109:K109"/>
    <mergeCell ref="L109:P109"/>
    <mergeCell ref="Q109:U109"/>
    <mergeCell ref="B117:C117"/>
    <mergeCell ref="D117:E117"/>
    <mergeCell ref="F117:G117"/>
    <mergeCell ref="H117:I11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8"/>
  <sheetViews>
    <sheetView topLeftCell="A117" workbookViewId="0"/>
  </sheetViews>
  <sheetFormatPr defaultColWidth="12.59765625" defaultRowHeight="15" customHeight="1"/>
  <cols>
    <col min="1" max="1" width="13.3984375" customWidth="1"/>
    <col min="2" max="2" width="15.3984375" customWidth="1"/>
    <col min="3" max="3" width="20.46484375" customWidth="1"/>
    <col min="4" max="4" width="12.73046875" customWidth="1"/>
    <col min="5" max="5" width="30.73046875" customWidth="1"/>
    <col min="6" max="6" width="35.59765625" customWidth="1"/>
    <col min="7" max="7" width="27.73046875" customWidth="1"/>
    <col min="8" max="8" width="17" customWidth="1"/>
    <col min="9" max="9" width="9.1328125" customWidth="1"/>
    <col min="10" max="10" width="7.59765625" customWidth="1"/>
    <col min="11" max="11" width="10.265625" customWidth="1"/>
    <col min="12" max="12" width="12.3984375" customWidth="1"/>
    <col min="13" max="26" width="7.59765625" customWidth="1"/>
  </cols>
  <sheetData>
    <row r="1" spans="1:12" ht="12.75" customHeight="1">
      <c r="A1" s="115" t="s">
        <v>952</v>
      </c>
      <c r="B1" s="115" t="s">
        <v>953</v>
      </c>
      <c r="C1" s="116" t="s">
        <v>954</v>
      </c>
      <c r="D1" s="116" t="s">
        <v>955</v>
      </c>
      <c r="E1" s="116" t="s">
        <v>956</v>
      </c>
      <c r="F1" s="116" t="s">
        <v>957</v>
      </c>
      <c r="G1" s="116" t="s">
        <v>958</v>
      </c>
      <c r="H1" s="116" t="s">
        <v>958</v>
      </c>
      <c r="I1" s="117" t="s">
        <v>959</v>
      </c>
      <c r="K1" s="118"/>
      <c r="L1" s="118"/>
    </row>
    <row r="2" spans="1:12" ht="12.75" customHeight="1">
      <c r="A2" s="52" t="s">
        <v>2</v>
      </c>
      <c r="B2" s="52" t="s">
        <v>3</v>
      </c>
      <c r="C2" s="52"/>
      <c r="D2" s="52" t="s">
        <v>12</v>
      </c>
      <c r="E2" s="119" t="s">
        <v>960</v>
      </c>
      <c r="F2" s="52" t="s">
        <v>14</v>
      </c>
      <c r="G2" s="52" t="s">
        <v>15</v>
      </c>
      <c r="H2" s="120"/>
      <c r="I2" s="121" t="s">
        <v>4</v>
      </c>
      <c r="K2" s="2"/>
      <c r="L2" s="112" t="s">
        <v>42</v>
      </c>
    </row>
    <row r="3" spans="1:12" ht="12.75" customHeight="1">
      <c r="A3" s="52" t="s">
        <v>2</v>
      </c>
      <c r="B3" s="52" t="s">
        <v>3</v>
      </c>
      <c r="C3" s="52"/>
      <c r="D3" s="52" t="s">
        <v>19</v>
      </c>
      <c r="E3" s="119" t="s">
        <v>961</v>
      </c>
      <c r="F3" s="52" t="s">
        <v>14</v>
      </c>
      <c r="G3" s="52" t="s">
        <v>15</v>
      </c>
      <c r="H3" s="122"/>
      <c r="I3" s="121" t="s">
        <v>4</v>
      </c>
      <c r="K3" s="2"/>
      <c r="L3" s="112" t="s">
        <v>352</v>
      </c>
    </row>
    <row r="4" spans="1:12" ht="12.75" customHeight="1">
      <c r="A4" s="52" t="s">
        <v>2</v>
      </c>
      <c r="B4" s="52" t="s">
        <v>18</v>
      </c>
      <c r="C4" s="52"/>
      <c r="D4" s="52" t="s">
        <v>12</v>
      </c>
      <c r="E4" s="119" t="s">
        <v>962</v>
      </c>
      <c r="F4" s="52" t="s">
        <v>34</v>
      </c>
      <c r="G4" s="52" t="s">
        <v>15</v>
      </c>
      <c r="H4" s="122"/>
      <c r="I4" s="121" t="s">
        <v>4</v>
      </c>
      <c r="K4" s="2"/>
      <c r="L4" s="112" t="s">
        <v>890</v>
      </c>
    </row>
    <row r="5" spans="1:12" ht="12.75" customHeight="1">
      <c r="A5" s="52" t="s">
        <v>2</v>
      </c>
      <c r="B5" s="52" t="s">
        <v>18</v>
      </c>
      <c r="C5" s="52"/>
      <c r="D5" s="52" t="s">
        <v>19</v>
      </c>
      <c r="E5" s="119" t="s">
        <v>963</v>
      </c>
      <c r="F5" s="52" t="s">
        <v>34</v>
      </c>
      <c r="G5" s="52" t="s">
        <v>15</v>
      </c>
      <c r="H5" s="122"/>
      <c r="I5" s="121" t="s">
        <v>4</v>
      </c>
      <c r="K5" s="2"/>
      <c r="L5" s="112" t="s">
        <v>948</v>
      </c>
    </row>
    <row r="6" spans="1:12" ht="12.75" customHeight="1">
      <c r="A6" s="52" t="s">
        <v>25</v>
      </c>
      <c r="B6" s="123" t="s">
        <v>26</v>
      </c>
      <c r="C6" s="52"/>
      <c r="D6" s="52" t="s">
        <v>12</v>
      </c>
      <c r="E6" s="123" t="s">
        <v>40</v>
      </c>
      <c r="F6" s="123" t="s">
        <v>41</v>
      </c>
      <c r="G6" s="123" t="s">
        <v>42</v>
      </c>
      <c r="H6" s="120" t="s">
        <v>42</v>
      </c>
      <c r="I6" s="121" t="s">
        <v>27</v>
      </c>
      <c r="K6" s="9"/>
      <c r="L6" s="112" t="s">
        <v>947</v>
      </c>
    </row>
    <row r="7" spans="1:12" ht="12.75" customHeight="1">
      <c r="A7" s="52" t="s">
        <v>25</v>
      </c>
      <c r="B7" s="123" t="s">
        <v>26</v>
      </c>
      <c r="C7" s="52"/>
      <c r="D7" s="52" t="s">
        <v>12</v>
      </c>
      <c r="E7" s="52" t="s">
        <v>49</v>
      </c>
      <c r="F7" s="52" t="s">
        <v>50</v>
      </c>
      <c r="G7" s="123" t="s">
        <v>42</v>
      </c>
      <c r="H7" s="122"/>
      <c r="I7" s="121" t="s">
        <v>27</v>
      </c>
      <c r="K7" s="2"/>
    </row>
    <row r="8" spans="1:12" ht="12.75" customHeight="1">
      <c r="A8" s="52" t="s">
        <v>25</v>
      </c>
      <c r="B8" s="123" t="s">
        <v>26</v>
      </c>
      <c r="C8" s="52"/>
      <c r="D8" s="52" t="s">
        <v>12</v>
      </c>
      <c r="E8" s="123" t="s">
        <v>54</v>
      </c>
      <c r="F8" s="52" t="s">
        <v>55</v>
      </c>
      <c r="G8" s="52" t="s">
        <v>56</v>
      </c>
      <c r="H8" s="122"/>
      <c r="I8" s="121" t="s">
        <v>27</v>
      </c>
      <c r="K8" s="9"/>
    </row>
    <row r="9" spans="1:12" ht="12.75" customHeight="1">
      <c r="A9" s="52" t="s">
        <v>25</v>
      </c>
      <c r="B9" s="123" t="s">
        <v>26</v>
      </c>
      <c r="C9" s="52"/>
      <c r="D9" s="52" t="s">
        <v>12</v>
      </c>
      <c r="E9" s="52" t="s">
        <v>59</v>
      </c>
      <c r="F9" s="52" t="s">
        <v>60</v>
      </c>
      <c r="G9" s="52" t="s">
        <v>56</v>
      </c>
      <c r="H9" s="122"/>
      <c r="I9" s="121" t="s">
        <v>27</v>
      </c>
      <c r="K9" s="2"/>
    </row>
    <row r="10" spans="1:12" ht="12.75" customHeight="1">
      <c r="A10" s="52" t="s">
        <v>25</v>
      </c>
      <c r="B10" s="123" t="s">
        <v>26</v>
      </c>
      <c r="C10" s="52"/>
      <c r="D10" s="52" t="s">
        <v>12</v>
      </c>
      <c r="E10" s="123" t="s">
        <v>63</v>
      </c>
      <c r="F10" s="52" t="s">
        <v>64</v>
      </c>
      <c r="G10" s="52" t="s">
        <v>56</v>
      </c>
      <c r="H10" s="122"/>
      <c r="I10" s="121" t="s">
        <v>27</v>
      </c>
      <c r="K10" s="9"/>
    </row>
    <row r="11" spans="1:12" ht="12.75" customHeight="1">
      <c r="A11" s="52" t="s">
        <v>25</v>
      </c>
      <c r="B11" s="123" t="s">
        <v>26</v>
      </c>
      <c r="C11" s="52"/>
      <c r="D11" s="52" t="s">
        <v>12</v>
      </c>
      <c r="E11" s="52" t="s">
        <v>77</v>
      </c>
      <c r="F11" s="52" t="s">
        <v>78</v>
      </c>
      <c r="G11" s="52" t="s">
        <v>56</v>
      </c>
      <c r="H11" s="122"/>
      <c r="I11" s="121" t="s">
        <v>27</v>
      </c>
      <c r="K11" s="2"/>
    </row>
    <row r="12" spans="1:12" ht="12.75" customHeight="1">
      <c r="A12" s="52" t="s">
        <v>25</v>
      </c>
      <c r="B12" s="123" t="s">
        <v>26</v>
      </c>
      <c r="C12" s="52"/>
      <c r="D12" s="52" t="s">
        <v>12</v>
      </c>
      <c r="E12" s="52" t="s">
        <v>81</v>
      </c>
      <c r="F12" s="52" t="s">
        <v>82</v>
      </c>
      <c r="G12" s="52" t="s">
        <v>56</v>
      </c>
      <c r="H12" s="122"/>
      <c r="I12" s="121" t="s">
        <v>27</v>
      </c>
      <c r="K12" s="2"/>
    </row>
    <row r="13" spans="1:12" ht="12.75" customHeight="1">
      <c r="A13" s="52" t="s">
        <v>25</v>
      </c>
      <c r="B13" s="123" t="s">
        <v>26</v>
      </c>
      <c r="C13" s="52"/>
      <c r="D13" s="52" t="s">
        <v>12</v>
      </c>
      <c r="E13" s="52" t="s">
        <v>85</v>
      </c>
      <c r="F13" s="52" t="s">
        <v>86</v>
      </c>
      <c r="G13" s="52" t="s">
        <v>56</v>
      </c>
      <c r="H13" s="122"/>
      <c r="I13" s="121" t="s">
        <v>27</v>
      </c>
      <c r="K13" s="2"/>
    </row>
    <row r="14" spans="1:12" ht="12.75" customHeight="1">
      <c r="A14" s="52" t="s">
        <v>25</v>
      </c>
      <c r="B14" s="123" t="s">
        <v>26</v>
      </c>
      <c r="C14" s="52"/>
      <c r="D14" s="52" t="s">
        <v>12</v>
      </c>
      <c r="E14" s="52" t="s">
        <v>90</v>
      </c>
      <c r="F14" s="52" t="s">
        <v>91</v>
      </c>
      <c r="G14" s="52" t="s">
        <v>56</v>
      </c>
      <c r="H14" s="122"/>
      <c r="I14" s="121" t="s">
        <v>27</v>
      </c>
      <c r="K14" s="2"/>
    </row>
    <row r="15" spans="1:12" ht="12.75" customHeight="1">
      <c r="A15" s="52" t="s">
        <v>25</v>
      </c>
      <c r="B15" s="123" t="s">
        <v>26</v>
      </c>
      <c r="C15" s="52"/>
      <c r="D15" s="52" t="s">
        <v>12</v>
      </c>
      <c r="E15" s="52" t="s">
        <v>94</v>
      </c>
      <c r="F15" s="52" t="s">
        <v>95</v>
      </c>
      <c r="G15" s="52" t="s">
        <v>56</v>
      </c>
      <c r="H15" s="122"/>
      <c r="I15" s="121" t="s">
        <v>27</v>
      </c>
      <c r="K15" s="2"/>
    </row>
    <row r="16" spans="1:12" ht="12.75" customHeight="1">
      <c r="A16" s="52" t="s">
        <v>25</v>
      </c>
      <c r="B16" s="123" t="s">
        <v>26</v>
      </c>
      <c r="C16" s="52"/>
      <c r="D16" s="52" t="s">
        <v>12</v>
      </c>
      <c r="E16" s="52" t="s">
        <v>98</v>
      </c>
      <c r="F16" s="52" t="s">
        <v>99</v>
      </c>
      <c r="G16" s="52" t="s">
        <v>56</v>
      </c>
      <c r="H16" s="122"/>
      <c r="I16" s="121" t="s">
        <v>27</v>
      </c>
      <c r="K16" s="2"/>
    </row>
    <row r="17" spans="1:11" ht="12.75" customHeight="1">
      <c r="A17" s="52" t="s">
        <v>25</v>
      </c>
      <c r="B17" s="123" t="s">
        <v>26</v>
      </c>
      <c r="C17" s="52"/>
      <c r="D17" s="52" t="s">
        <v>12</v>
      </c>
      <c r="E17" s="52" t="s">
        <v>102</v>
      </c>
      <c r="F17" s="52" t="s">
        <v>103</v>
      </c>
      <c r="G17" s="52" t="s">
        <v>56</v>
      </c>
      <c r="H17" s="122"/>
      <c r="I17" s="121" t="s">
        <v>27</v>
      </c>
      <c r="K17" s="2"/>
    </row>
    <row r="18" spans="1:11" ht="12.75" customHeight="1">
      <c r="A18" s="52" t="s">
        <v>25</v>
      </c>
      <c r="B18" s="123" t="s">
        <v>26</v>
      </c>
      <c r="C18" s="52"/>
      <c r="D18" s="52" t="s">
        <v>12</v>
      </c>
      <c r="E18" s="52" t="s">
        <v>106</v>
      </c>
      <c r="F18" s="123" t="s">
        <v>107</v>
      </c>
      <c r="G18" s="52" t="s">
        <v>56</v>
      </c>
      <c r="H18" s="122"/>
      <c r="I18" s="121" t="s">
        <v>27</v>
      </c>
      <c r="K18" s="2"/>
    </row>
    <row r="19" spans="1:11" ht="12.75" customHeight="1">
      <c r="A19" s="52" t="s">
        <v>25</v>
      </c>
      <c r="B19" s="123" t="s">
        <v>26</v>
      </c>
      <c r="C19" s="52"/>
      <c r="D19" s="52" t="s">
        <v>12</v>
      </c>
      <c r="E19" s="52" t="s">
        <v>112</v>
      </c>
      <c r="F19" s="52" t="s">
        <v>113</v>
      </c>
      <c r="G19" s="52" t="s">
        <v>56</v>
      </c>
      <c r="H19" s="122"/>
      <c r="I19" s="121" t="s">
        <v>4</v>
      </c>
      <c r="K19" s="2"/>
    </row>
    <row r="20" spans="1:11" ht="12.75" customHeight="1">
      <c r="A20" s="52" t="s">
        <v>25</v>
      </c>
      <c r="B20" s="123" t="s">
        <v>26</v>
      </c>
      <c r="C20" s="52"/>
      <c r="D20" s="52" t="s">
        <v>12</v>
      </c>
      <c r="E20" s="52" t="s">
        <v>116</v>
      </c>
      <c r="F20" s="52" t="s">
        <v>117</v>
      </c>
      <c r="G20" s="52" t="s">
        <v>56</v>
      </c>
      <c r="H20" s="122"/>
      <c r="I20" s="121" t="s">
        <v>4</v>
      </c>
      <c r="K20" s="2"/>
    </row>
    <row r="21" spans="1:11" ht="12.75" customHeight="1">
      <c r="A21" s="52" t="s">
        <v>25</v>
      </c>
      <c r="B21" s="123" t="s">
        <v>26</v>
      </c>
      <c r="C21" s="52"/>
      <c r="D21" s="52" t="s">
        <v>19</v>
      </c>
      <c r="E21" s="52" t="s">
        <v>130</v>
      </c>
      <c r="F21" s="52" t="s">
        <v>131</v>
      </c>
      <c r="G21" s="123" t="s">
        <v>42</v>
      </c>
      <c r="H21" s="122"/>
      <c r="I21" s="121" t="s">
        <v>4</v>
      </c>
      <c r="K21" s="2"/>
    </row>
    <row r="22" spans="1:11" ht="12.75" customHeight="1">
      <c r="A22" s="52" t="s">
        <v>25</v>
      </c>
      <c r="B22" s="123" t="s">
        <v>26</v>
      </c>
      <c r="C22" s="52"/>
      <c r="D22" s="52" t="s">
        <v>19</v>
      </c>
      <c r="E22" s="123" t="s">
        <v>135</v>
      </c>
      <c r="F22" s="52" t="s">
        <v>136</v>
      </c>
      <c r="G22" s="123" t="s">
        <v>42</v>
      </c>
      <c r="H22" s="122"/>
      <c r="I22" s="121" t="s">
        <v>4</v>
      </c>
      <c r="K22" s="9"/>
    </row>
    <row r="23" spans="1:11" ht="12.75" customHeight="1">
      <c r="A23" s="52" t="s">
        <v>25</v>
      </c>
      <c r="B23" s="123" t="s">
        <v>26</v>
      </c>
      <c r="C23" s="52"/>
      <c r="D23" s="52" t="s">
        <v>19</v>
      </c>
      <c r="E23" s="52" t="s">
        <v>138</v>
      </c>
      <c r="F23" s="52" t="s">
        <v>139</v>
      </c>
      <c r="G23" s="123" t="s">
        <v>56</v>
      </c>
      <c r="H23" s="122"/>
      <c r="I23" s="121" t="s">
        <v>27</v>
      </c>
      <c r="K23" s="2"/>
    </row>
    <row r="24" spans="1:11" ht="12.75" customHeight="1">
      <c r="A24" s="52" t="s">
        <v>25</v>
      </c>
      <c r="B24" s="123" t="s">
        <v>26</v>
      </c>
      <c r="C24" s="52"/>
      <c r="D24" s="52" t="s">
        <v>19</v>
      </c>
      <c r="E24" s="52" t="s">
        <v>144</v>
      </c>
      <c r="F24" s="52" t="s">
        <v>145</v>
      </c>
      <c r="G24" s="52" t="s">
        <v>56</v>
      </c>
      <c r="H24" s="122"/>
      <c r="I24" s="121" t="s">
        <v>27</v>
      </c>
      <c r="K24" s="2"/>
    </row>
    <row r="25" spans="1:11" ht="12.75" customHeight="1">
      <c r="A25" s="52" t="s">
        <v>25</v>
      </c>
      <c r="B25" s="123" t="s">
        <v>26</v>
      </c>
      <c r="C25" s="52"/>
      <c r="D25" s="52" t="s">
        <v>19</v>
      </c>
      <c r="E25" s="123" t="s">
        <v>148</v>
      </c>
      <c r="F25" s="123" t="s">
        <v>149</v>
      </c>
      <c r="G25" s="52" t="s">
        <v>56</v>
      </c>
      <c r="H25" s="122"/>
      <c r="I25" s="121" t="s">
        <v>4</v>
      </c>
      <c r="K25" s="9"/>
    </row>
    <row r="26" spans="1:11" ht="12.75" customHeight="1">
      <c r="A26" s="52" t="s">
        <v>25</v>
      </c>
      <c r="B26" s="123" t="s">
        <v>26</v>
      </c>
      <c r="C26" s="52"/>
      <c r="D26" s="52" t="s">
        <v>19</v>
      </c>
      <c r="E26" s="123" t="s">
        <v>171</v>
      </c>
      <c r="F26" s="123" t="s">
        <v>172</v>
      </c>
      <c r="G26" s="52" t="s">
        <v>56</v>
      </c>
      <c r="H26" s="122"/>
      <c r="I26" s="121" t="s">
        <v>4</v>
      </c>
      <c r="K26" s="9"/>
    </row>
    <row r="27" spans="1:11" ht="12.75" customHeight="1">
      <c r="A27" s="52" t="s">
        <v>25</v>
      </c>
      <c r="B27" s="123" t="s">
        <v>26</v>
      </c>
      <c r="C27" s="52"/>
      <c r="D27" s="52" t="s">
        <v>19</v>
      </c>
      <c r="E27" s="52" t="s">
        <v>178</v>
      </c>
      <c r="F27" s="52" t="s">
        <v>179</v>
      </c>
      <c r="G27" s="52" t="s">
        <v>56</v>
      </c>
      <c r="H27" s="122"/>
      <c r="I27" s="121" t="s">
        <v>27</v>
      </c>
      <c r="K27" s="2"/>
    </row>
    <row r="28" spans="1:11" ht="12.75" customHeight="1">
      <c r="A28" s="52" t="s">
        <v>25</v>
      </c>
      <c r="B28" s="123" t="s">
        <v>26</v>
      </c>
      <c r="C28" s="52"/>
      <c r="D28" s="52" t="s">
        <v>19</v>
      </c>
      <c r="E28" s="52" t="s">
        <v>182</v>
      </c>
      <c r="F28" s="123" t="s">
        <v>183</v>
      </c>
      <c r="G28" s="52" t="s">
        <v>56</v>
      </c>
      <c r="H28" s="122"/>
      <c r="I28" s="121" t="s">
        <v>27</v>
      </c>
      <c r="K28" s="2"/>
    </row>
    <row r="29" spans="1:11" ht="12.75" customHeight="1">
      <c r="A29" s="52" t="s">
        <v>25</v>
      </c>
      <c r="B29" s="123" t="s">
        <v>26</v>
      </c>
      <c r="C29" s="52"/>
      <c r="D29" s="52" t="s">
        <v>19</v>
      </c>
      <c r="E29" s="52" t="s">
        <v>186</v>
      </c>
      <c r="F29" s="52" t="s">
        <v>187</v>
      </c>
      <c r="G29" s="52" t="s">
        <v>56</v>
      </c>
      <c r="H29" s="122"/>
      <c r="I29" s="121" t="s">
        <v>27</v>
      </c>
      <c r="K29" s="2"/>
    </row>
    <row r="30" spans="1:11" ht="12.75" customHeight="1">
      <c r="A30" s="52" t="s">
        <v>25</v>
      </c>
      <c r="B30" s="123" t="s">
        <v>26</v>
      </c>
      <c r="C30" s="52"/>
      <c r="D30" s="52" t="s">
        <v>19</v>
      </c>
      <c r="E30" s="52" t="s">
        <v>190</v>
      </c>
      <c r="F30" s="52" t="s">
        <v>191</v>
      </c>
      <c r="G30" s="52" t="s">
        <v>56</v>
      </c>
      <c r="H30" s="122"/>
      <c r="I30" s="121" t="s">
        <v>27</v>
      </c>
      <c r="K30" s="2"/>
    </row>
    <row r="31" spans="1:11" ht="12.75" customHeight="1">
      <c r="A31" s="52" t="s">
        <v>25</v>
      </c>
      <c r="B31" s="123" t="s">
        <v>26</v>
      </c>
      <c r="C31" s="52"/>
      <c r="D31" s="52" t="s">
        <v>19</v>
      </c>
      <c r="E31" s="52" t="s">
        <v>197</v>
      </c>
      <c r="F31" s="52" t="s">
        <v>198</v>
      </c>
      <c r="G31" s="52" t="s">
        <v>56</v>
      </c>
      <c r="H31" s="122"/>
      <c r="I31" s="121" t="s">
        <v>27</v>
      </c>
      <c r="K31" s="2"/>
    </row>
    <row r="32" spans="1:11" ht="12.75" customHeight="1">
      <c r="A32" s="52" t="s">
        <v>25</v>
      </c>
      <c r="B32" s="123" t="s">
        <v>26</v>
      </c>
      <c r="C32" s="52"/>
      <c r="D32" s="52" t="s">
        <v>19</v>
      </c>
      <c r="E32" s="52" t="s">
        <v>201</v>
      </c>
      <c r="F32" s="52" t="s">
        <v>202</v>
      </c>
      <c r="G32" s="52" t="s">
        <v>56</v>
      </c>
      <c r="H32" s="122"/>
      <c r="I32" s="121" t="s">
        <v>27</v>
      </c>
      <c r="K32" s="2"/>
    </row>
    <row r="33" spans="1:11" ht="12.75" customHeight="1">
      <c r="A33" s="52" t="s">
        <v>25</v>
      </c>
      <c r="B33" s="123" t="s">
        <v>26</v>
      </c>
      <c r="C33" s="52"/>
      <c r="D33" s="52" t="s">
        <v>19</v>
      </c>
      <c r="E33" s="123" t="s">
        <v>205</v>
      </c>
      <c r="F33" s="123" t="s">
        <v>206</v>
      </c>
      <c r="G33" s="52" t="s">
        <v>56</v>
      </c>
      <c r="H33" s="122"/>
      <c r="I33" s="121" t="s">
        <v>27</v>
      </c>
      <c r="K33" s="9"/>
    </row>
    <row r="34" spans="1:11" ht="12.75" customHeight="1">
      <c r="A34" s="52" t="s">
        <v>25</v>
      </c>
      <c r="B34" s="123" t="s">
        <v>26</v>
      </c>
      <c r="C34" s="124"/>
      <c r="D34" s="52" t="s">
        <v>19</v>
      </c>
      <c r="E34" s="123" t="s">
        <v>210</v>
      </c>
      <c r="F34" s="123" t="s">
        <v>211</v>
      </c>
      <c r="G34" s="52" t="s">
        <v>56</v>
      </c>
      <c r="H34" s="122"/>
      <c r="I34" s="121" t="s">
        <v>27</v>
      </c>
      <c r="K34" s="9"/>
    </row>
    <row r="35" spans="1:11" ht="12.75" customHeight="1">
      <c r="A35" s="52" t="s">
        <v>25</v>
      </c>
      <c r="B35" s="123" t="s">
        <v>26</v>
      </c>
      <c r="C35" s="52"/>
      <c r="D35" s="52" t="s">
        <v>19</v>
      </c>
      <c r="E35" s="52" t="s">
        <v>214</v>
      </c>
      <c r="F35" s="52" t="s">
        <v>215</v>
      </c>
      <c r="G35" s="52" t="s">
        <v>56</v>
      </c>
      <c r="H35" s="122"/>
      <c r="I35" s="121" t="s">
        <v>27</v>
      </c>
      <c r="K35" s="2"/>
    </row>
    <row r="36" spans="1:11" ht="12.75" customHeight="1">
      <c r="A36" s="52" t="s">
        <v>25</v>
      </c>
      <c r="B36" s="123" t="s">
        <v>26</v>
      </c>
      <c r="C36" s="52"/>
      <c r="D36" s="52" t="s">
        <v>19</v>
      </c>
      <c r="E36" s="123" t="s">
        <v>219</v>
      </c>
      <c r="F36" s="123" t="s">
        <v>220</v>
      </c>
      <c r="G36" s="52" t="s">
        <v>56</v>
      </c>
      <c r="H36" s="122"/>
      <c r="I36" s="121" t="s">
        <v>27</v>
      </c>
      <c r="K36" s="9"/>
    </row>
    <row r="37" spans="1:11" ht="12.75" customHeight="1">
      <c r="A37" s="52" t="s">
        <v>25</v>
      </c>
      <c r="B37" s="123" t="s">
        <v>26</v>
      </c>
      <c r="C37" s="52"/>
      <c r="D37" s="52" t="s">
        <v>19</v>
      </c>
      <c r="E37" s="52" t="s">
        <v>223</v>
      </c>
      <c r="F37" s="52" t="s">
        <v>224</v>
      </c>
      <c r="G37" s="123" t="s">
        <v>225</v>
      </c>
      <c r="H37" s="122"/>
      <c r="I37" s="121" t="s">
        <v>27</v>
      </c>
      <c r="K37" s="2"/>
    </row>
    <row r="38" spans="1:11" ht="12.75" customHeight="1">
      <c r="A38" s="52" t="s">
        <v>25</v>
      </c>
      <c r="B38" s="52" t="s">
        <v>143</v>
      </c>
      <c r="C38" s="52"/>
      <c r="D38" s="52" t="s">
        <v>12</v>
      </c>
      <c r="E38" s="52" t="s">
        <v>232</v>
      </c>
      <c r="F38" s="52" t="s">
        <v>233</v>
      </c>
      <c r="G38" s="52" t="s">
        <v>56</v>
      </c>
      <c r="H38" s="122"/>
      <c r="I38" s="125" t="s">
        <v>27</v>
      </c>
      <c r="K38" s="2"/>
    </row>
    <row r="39" spans="1:11" ht="12.75" customHeight="1">
      <c r="A39" s="52" t="s">
        <v>25</v>
      </c>
      <c r="B39" s="52" t="s">
        <v>143</v>
      </c>
      <c r="C39" s="52"/>
      <c r="D39" s="52" t="s">
        <v>12</v>
      </c>
      <c r="E39" s="52" t="s">
        <v>238</v>
      </c>
      <c r="F39" s="52" t="s">
        <v>239</v>
      </c>
      <c r="G39" s="126" t="s">
        <v>240</v>
      </c>
      <c r="H39" s="122"/>
      <c r="I39" s="125" t="s">
        <v>150</v>
      </c>
      <c r="K39" s="2"/>
    </row>
    <row r="40" spans="1:11" ht="12.75" customHeight="1">
      <c r="A40" s="52" t="s">
        <v>25</v>
      </c>
      <c r="B40" s="52" t="s">
        <v>143</v>
      </c>
      <c r="C40" s="52"/>
      <c r="D40" s="52" t="s">
        <v>19</v>
      </c>
      <c r="E40" s="52" t="s">
        <v>232</v>
      </c>
      <c r="F40" s="52" t="s">
        <v>245</v>
      </c>
      <c r="G40" s="52" t="s">
        <v>56</v>
      </c>
      <c r="H40" s="122"/>
      <c r="I40" s="125" t="s">
        <v>4</v>
      </c>
      <c r="K40" s="2"/>
    </row>
    <row r="41" spans="1:11" ht="12.75" customHeight="1">
      <c r="A41" s="52" t="s">
        <v>25</v>
      </c>
      <c r="B41" s="52" t="s">
        <v>143</v>
      </c>
      <c r="C41" s="52"/>
      <c r="D41" s="52" t="s">
        <v>19</v>
      </c>
      <c r="E41" s="52" t="s">
        <v>238</v>
      </c>
      <c r="F41" s="52" t="s">
        <v>250</v>
      </c>
      <c r="G41" s="123" t="s">
        <v>240</v>
      </c>
      <c r="H41" s="122"/>
      <c r="I41" s="125" t="s">
        <v>150</v>
      </c>
      <c r="K41" s="2"/>
    </row>
    <row r="42" spans="1:11" ht="12.75" customHeight="1">
      <c r="A42" s="52" t="s">
        <v>25</v>
      </c>
      <c r="B42" s="52" t="s">
        <v>159</v>
      </c>
      <c r="C42" s="52"/>
      <c r="D42" s="52" t="s">
        <v>12</v>
      </c>
      <c r="E42" s="123" t="s">
        <v>254</v>
      </c>
      <c r="F42" s="52" t="s">
        <v>255</v>
      </c>
      <c r="G42" s="52" t="s">
        <v>56</v>
      </c>
      <c r="H42" s="122"/>
      <c r="I42" s="127" t="s">
        <v>27</v>
      </c>
      <c r="K42" s="9"/>
    </row>
    <row r="43" spans="1:11" ht="12.75" customHeight="1">
      <c r="A43" s="52" t="s">
        <v>25</v>
      </c>
      <c r="B43" s="52" t="s">
        <v>159</v>
      </c>
      <c r="C43" s="52"/>
      <c r="D43" s="52" t="s">
        <v>12</v>
      </c>
      <c r="E43" s="123" t="s">
        <v>259</v>
      </c>
      <c r="F43" s="123" t="s">
        <v>260</v>
      </c>
      <c r="G43" s="126" t="s">
        <v>240</v>
      </c>
      <c r="H43" s="122"/>
      <c r="I43" s="125" t="s">
        <v>150</v>
      </c>
      <c r="K43" s="9"/>
    </row>
    <row r="44" spans="1:11" ht="12.75" customHeight="1">
      <c r="A44" s="52" t="s">
        <v>25</v>
      </c>
      <c r="B44" s="52" t="s">
        <v>159</v>
      </c>
      <c r="C44" s="52"/>
      <c r="D44" s="52" t="s">
        <v>19</v>
      </c>
      <c r="E44" s="123" t="s">
        <v>254</v>
      </c>
      <c r="F44" s="123" t="s">
        <v>266</v>
      </c>
      <c r="G44" s="52" t="s">
        <v>56</v>
      </c>
      <c r="H44" s="122"/>
      <c r="I44" s="127" t="s">
        <v>27</v>
      </c>
      <c r="K44" s="9"/>
    </row>
    <row r="45" spans="1:11" ht="12.75" customHeight="1">
      <c r="A45" s="52" t="s">
        <v>25</v>
      </c>
      <c r="B45" s="52" t="s">
        <v>159</v>
      </c>
      <c r="C45" s="52"/>
      <c r="D45" s="52" t="s">
        <v>19</v>
      </c>
      <c r="E45" s="123" t="s">
        <v>259</v>
      </c>
      <c r="F45" s="123" t="s">
        <v>270</v>
      </c>
      <c r="G45" s="123" t="s">
        <v>240</v>
      </c>
      <c r="H45" s="122"/>
      <c r="I45" s="127" t="s">
        <v>150</v>
      </c>
      <c r="K45" s="9"/>
    </row>
    <row r="46" spans="1:11" ht="12.75" customHeight="1">
      <c r="A46" s="52" t="s">
        <v>25</v>
      </c>
      <c r="B46" s="52" t="s">
        <v>170</v>
      </c>
      <c r="C46" s="52"/>
      <c r="D46" s="52" t="s">
        <v>12</v>
      </c>
      <c r="E46" s="52" t="s">
        <v>284</v>
      </c>
      <c r="F46" s="52" t="s">
        <v>285</v>
      </c>
      <c r="G46" s="52" t="s">
        <v>42</v>
      </c>
      <c r="H46" s="122"/>
      <c r="I46" s="127" t="s">
        <v>27</v>
      </c>
      <c r="K46" s="2"/>
    </row>
    <row r="47" spans="1:11" ht="12.75" customHeight="1">
      <c r="A47" s="52" t="s">
        <v>25</v>
      </c>
      <c r="B47" s="52" t="s">
        <v>170</v>
      </c>
      <c r="C47" s="52"/>
      <c r="D47" s="52" t="s">
        <v>12</v>
      </c>
      <c r="E47" s="123" t="s">
        <v>289</v>
      </c>
      <c r="F47" s="52" t="s">
        <v>290</v>
      </c>
      <c r="G47" s="52" t="s">
        <v>42</v>
      </c>
      <c r="H47" s="122"/>
      <c r="I47" s="127" t="s">
        <v>27</v>
      </c>
      <c r="K47" s="9"/>
    </row>
    <row r="48" spans="1:11" ht="12.75" customHeight="1">
      <c r="A48" s="52" t="s">
        <v>25</v>
      </c>
      <c r="B48" s="52" t="s">
        <v>170</v>
      </c>
      <c r="C48" s="52"/>
      <c r="D48" s="52" t="s">
        <v>12</v>
      </c>
      <c r="E48" s="123" t="s">
        <v>299</v>
      </c>
      <c r="F48" s="52" t="s">
        <v>300</v>
      </c>
      <c r="G48" s="52" t="s">
        <v>56</v>
      </c>
      <c r="H48" s="122"/>
      <c r="I48" s="127" t="s">
        <v>27</v>
      </c>
      <c r="K48" s="9"/>
    </row>
    <row r="49" spans="1:12" ht="12.75" customHeight="1">
      <c r="A49" s="52" t="s">
        <v>25</v>
      </c>
      <c r="B49" s="52" t="s">
        <v>170</v>
      </c>
      <c r="C49" s="52"/>
      <c r="D49" s="52" t="s">
        <v>19</v>
      </c>
      <c r="E49" s="52" t="s">
        <v>304</v>
      </c>
      <c r="F49" s="52" t="s">
        <v>305</v>
      </c>
      <c r="G49" s="52" t="s">
        <v>42</v>
      </c>
      <c r="H49" s="122"/>
      <c r="I49" s="127" t="s">
        <v>27</v>
      </c>
      <c r="K49" s="2"/>
    </row>
    <row r="50" spans="1:12" ht="12.75" customHeight="1">
      <c r="A50" s="52" t="s">
        <v>25</v>
      </c>
      <c r="B50" s="52" t="s">
        <v>170</v>
      </c>
      <c r="C50" s="52"/>
      <c r="D50" s="52" t="s">
        <v>19</v>
      </c>
      <c r="E50" s="123" t="s">
        <v>311</v>
      </c>
      <c r="F50" s="52" t="s">
        <v>312</v>
      </c>
      <c r="G50" s="52" t="s">
        <v>42</v>
      </c>
      <c r="H50" s="122"/>
      <c r="I50" s="127" t="s">
        <v>27</v>
      </c>
      <c r="K50" s="9"/>
    </row>
    <row r="51" spans="1:12" ht="12.75" customHeight="1">
      <c r="A51" s="52" t="s">
        <v>25</v>
      </c>
      <c r="B51" s="52" t="s">
        <v>170</v>
      </c>
      <c r="C51" s="52"/>
      <c r="D51" s="52" t="s">
        <v>19</v>
      </c>
      <c r="E51" s="123" t="s">
        <v>299</v>
      </c>
      <c r="F51" s="52" t="s">
        <v>316</v>
      </c>
      <c r="G51" s="52" t="s">
        <v>56</v>
      </c>
      <c r="H51" s="122"/>
      <c r="I51" s="127" t="s">
        <v>27</v>
      </c>
      <c r="K51" s="9"/>
    </row>
    <row r="52" spans="1:12" ht="12.75" customHeight="1">
      <c r="A52" s="52" t="s">
        <v>194</v>
      </c>
      <c r="B52" s="52" t="s">
        <v>195</v>
      </c>
      <c r="C52" s="52" t="s">
        <v>196</v>
      </c>
      <c r="D52" s="52" t="s">
        <v>12</v>
      </c>
      <c r="E52" s="52" t="s">
        <v>326</v>
      </c>
      <c r="F52" s="52" t="s">
        <v>327</v>
      </c>
      <c r="G52" s="52" t="s">
        <v>42</v>
      </c>
      <c r="H52" s="122"/>
      <c r="I52" s="127" t="s">
        <v>27</v>
      </c>
      <c r="K52" s="2"/>
    </row>
    <row r="53" spans="1:12" ht="12.75" customHeight="1">
      <c r="A53" s="52" t="s">
        <v>194</v>
      </c>
      <c r="B53" s="52" t="s">
        <v>195</v>
      </c>
      <c r="C53" s="52" t="s">
        <v>196</v>
      </c>
      <c r="D53" s="52" t="s">
        <v>19</v>
      </c>
      <c r="E53" s="52" t="s">
        <v>326</v>
      </c>
      <c r="F53" s="52" t="s">
        <v>327</v>
      </c>
      <c r="G53" s="52" t="s">
        <v>42</v>
      </c>
      <c r="H53" s="122"/>
      <c r="I53" s="127" t="s">
        <v>27</v>
      </c>
      <c r="K53" s="2"/>
    </row>
    <row r="54" spans="1:12" ht="12.75" customHeight="1">
      <c r="A54" s="52" t="s">
        <v>194</v>
      </c>
      <c r="B54" s="52" t="s">
        <v>195</v>
      </c>
      <c r="C54" s="52" t="s">
        <v>196</v>
      </c>
      <c r="D54" s="52" t="s">
        <v>19</v>
      </c>
      <c r="E54" s="52" t="s">
        <v>350</v>
      </c>
      <c r="F54" s="52" t="s">
        <v>351</v>
      </c>
      <c r="G54" s="52" t="s">
        <v>352</v>
      </c>
      <c r="H54" s="122"/>
      <c r="I54" s="127" t="s">
        <v>4</v>
      </c>
      <c r="K54" s="14"/>
    </row>
    <row r="55" spans="1:12" ht="12.75" customHeight="1">
      <c r="A55" s="52" t="s">
        <v>194</v>
      </c>
      <c r="B55" s="52" t="s">
        <v>195</v>
      </c>
      <c r="C55" s="52" t="s">
        <v>209</v>
      </c>
      <c r="D55" s="52" t="s">
        <v>12</v>
      </c>
      <c r="E55" s="123" t="s">
        <v>357</v>
      </c>
      <c r="F55" s="52" t="s">
        <v>358</v>
      </c>
      <c r="G55" s="52" t="s">
        <v>42</v>
      </c>
      <c r="H55" s="122"/>
      <c r="I55" s="127" t="s">
        <v>4</v>
      </c>
      <c r="K55" s="9"/>
    </row>
    <row r="56" spans="1:12" ht="12.75" customHeight="1">
      <c r="A56" s="52" t="s">
        <v>194</v>
      </c>
      <c r="B56" s="52" t="s">
        <v>195</v>
      </c>
      <c r="C56" s="52" t="s">
        <v>209</v>
      </c>
      <c r="D56" s="52" t="s">
        <v>19</v>
      </c>
      <c r="E56" s="123" t="s">
        <v>363</v>
      </c>
      <c r="F56" s="52" t="s">
        <v>358</v>
      </c>
      <c r="G56" s="52" t="s">
        <v>42</v>
      </c>
      <c r="H56" s="122"/>
      <c r="I56" s="127" t="s">
        <v>4</v>
      </c>
      <c r="K56" s="9"/>
    </row>
    <row r="57" spans="1:12" ht="12.75" customHeight="1">
      <c r="A57" s="52" t="s">
        <v>194</v>
      </c>
      <c r="B57" s="52" t="s">
        <v>218</v>
      </c>
      <c r="C57" s="52"/>
      <c r="D57" s="52" t="s">
        <v>12</v>
      </c>
      <c r="E57" s="123" t="s">
        <v>367</v>
      </c>
      <c r="F57" s="52" t="s">
        <v>368</v>
      </c>
      <c r="G57" s="52" t="s">
        <v>42</v>
      </c>
      <c r="H57" s="122"/>
      <c r="I57" s="127" t="s">
        <v>4</v>
      </c>
      <c r="K57" s="9"/>
    </row>
    <row r="58" spans="1:12" ht="12.75" customHeight="1">
      <c r="A58" s="52" t="s">
        <v>194</v>
      </c>
      <c r="B58" s="52" t="s">
        <v>218</v>
      </c>
      <c r="C58" s="52"/>
      <c r="D58" s="52" t="s">
        <v>19</v>
      </c>
      <c r="E58" s="123" t="s">
        <v>373</v>
      </c>
      <c r="F58" s="52" t="s">
        <v>374</v>
      </c>
      <c r="G58" s="52" t="s">
        <v>42</v>
      </c>
      <c r="H58" s="122"/>
      <c r="I58" s="127" t="s">
        <v>4</v>
      </c>
      <c r="K58" s="9"/>
    </row>
    <row r="59" spans="1:12" ht="12.75" customHeight="1">
      <c r="A59" s="52" t="s">
        <v>194</v>
      </c>
      <c r="B59" s="52" t="s">
        <v>230</v>
      </c>
      <c r="C59" s="52" t="s">
        <v>231</v>
      </c>
      <c r="D59" s="52" t="s">
        <v>12</v>
      </c>
      <c r="E59" s="123" t="s">
        <v>386</v>
      </c>
      <c r="F59" s="52" t="s">
        <v>387</v>
      </c>
      <c r="G59" s="52" t="s">
        <v>15</v>
      </c>
      <c r="H59" s="122"/>
      <c r="I59" s="127" t="s">
        <v>4</v>
      </c>
      <c r="K59" s="9"/>
    </row>
    <row r="60" spans="1:12" ht="12.75" customHeight="1">
      <c r="A60" s="52" t="s">
        <v>194</v>
      </c>
      <c r="B60" s="52" t="s">
        <v>230</v>
      </c>
      <c r="C60" s="52" t="s">
        <v>231</v>
      </c>
      <c r="D60" s="52" t="s">
        <v>12</v>
      </c>
      <c r="E60" s="128" t="s">
        <v>394</v>
      </c>
      <c r="F60" s="52" t="s">
        <v>395</v>
      </c>
      <c r="G60" s="52" t="s">
        <v>15</v>
      </c>
      <c r="H60" s="122"/>
      <c r="I60" s="127" t="s">
        <v>4</v>
      </c>
      <c r="K60" s="129"/>
    </row>
    <row r="61" spans="1:12" ht="12.75" customHeight="1">
      <c r="A61" s="52" t="s">
        <v>194</v>
      </c>
      <c r="B61" s="52" t="s">
        <v>230</v>
      </c>
      <c r="C61" s="52" t="s">
        <v>231</v>
      </c>
      <c r="D61" s="52" t="s">
        <v>19</v>
      </c>
      <c r="E61" s="128" t="s">
        <v>399</v>
      </c>
      <c r="F61" s="52" t="s">
        <v>400</v>
      </c>
      <c r="G61" s="52" t="s">
        <v>15</v>
      </c>
      <c r="H61" s="122"/>
      <c r="I61" s="127" t="s">
        <v>4</v>
      </c>
      <c r="K61" s="129"/>
    </row>
    <row r="62" spans="1:12" ht="12.75" customHeight="1">
      <c r="A62" s="52" t="s">
        <v>194</v>
      </c>
      <c r="B62" s="52" t="s">
        <v>230</v>
      </c>
      <c r="C62" s="52" t="s">
        <v>231</v>
      </c>
      <c r="D62" s="52" t="s">
        <v>19</v>
      </c>
      <c r="E62" s="128" t="s">
        <v>405</v>
      </c>
      <c r="F62" s="52" t="s">
        <v>406</v>
      </c>
      <c r="G62" s="52" t="s">
        <v>15</v>
      </c>
      <c r="H62" s="122"/>
      <c r="I62" s="127" t="s">
        <v>4</v>
      </c>
      <c r="K62" s="129"/>
    </row>
    <row r="63" spans="1:12" ht="12.75" customHeight="1">
      <c r="A63" s="52" t="s">
        <v>194</v>
      </c>
      <c r="B63" s="52" t="s">
        <v>230</v>
      </c>
      <c r="C63" s="52" t="s">
        <v>249</v>
      </c>
      <c r="D63" s="52" t="s">
        <v>12</v>
      </c>
      <c r="E63" s="123" t="s">
        <v>411</v>
      </c>
      <c r="F63" s="52" t="s">
        <v>412</v>
      </c>
      <c r="G63" s="52" t="s">
        <v>413</v>
      </c>
      <c r="H63" s="122"/>
      <c r="I63" s="127" t="s">
        <v>4</v>
      </c>
      <c r="K63" s="9"/>
      <c r="L63" s="130"/>
    </row>
    <row r="64" spans="1:12" ht="12.75" customHeight="1">
      <c r="A64" s="52" t="s">
        <v>194</v>
      </c>
      <c r="B64" s="52" t="s">
        <v>230</v>
      </c>
      <c r="C64" s="52" t="s">
        <v>249</v>
      </c>
      <c r="D64" s="52" t="s">
        <v>19</v>
      </c>
      <c r="E64" s="123" t="s">
        <v>421</v>
      </c>
      <c r="F64" s="52" t="s">
        <v>422</v>
      </c>
      <c r="G64" s="52" t="s">
        <v>423</v>
      </c>
      <c r="H64" s="122"/>
      <c r="I64" s="121" t="s">
        <v>4</v>
      </c>
      <c r="K64" s="9"/>
      <c r="L64" s="130"/>
    </row>
    <row r="65" spans="1:11" ht="12.75" customHeight="1">
      <c r="A65" s="52" t="s">
        <v>194</v>
      </c>
      <c r="B65" s="52" t="s">
        <v>230</v>
      </c>
      <c r="C65" s="52" t="s">
        <v>258</v>
      </c>
      <c r="D65" s="52" t="s">
        <v>12</v>
      </c>
      <c r="E65" s="52" t="s">
        <v>453</v>
      </c>
      <c r="F65" s="52" t="s">
        <v>454</v>
      </c>
      <c r="G65" s="52" t="s">
        <v>455</v>
      </c>
      <c r="H65" s="122"/>
      <c r="I65" s="121" t="s">
        <v>4</v>
      </c>
      <c r="K65" s="2"/>
    </row>
    <row r="66" spans="1:11" ht="12.75" customHeight="1">
      <c r="A66" s="52" t="s">
        <v>194</v>
      </c>
      <c r="B66" s="52" t="s">
        <v>230</v>
      </c>
      <c r="C66" s="52" t="s">
        <v>258</v>
      </c>
      <c r="D66" s="52" t="s">
        <v>19</v>
      </c>
      <c r="E66" s="123" t="s">
        <v>459</v>
      </c>
      <c r="F66" s="52" t="s">
        <v>460</v>
      </c>
      <c r="G66" s="52" t="s">
        <v>461</v>
      </c>
      <c r="H66" s="122"/>
      <c r="I66" s="121" t="s">
        <v>4</v>
      </c>
      <c r="K66" s="9"/>
    </row>
    <row r="67" spans="1:11" ht="12.75" customHeight="1">
      <c r="A67" s="52" t="s">
        <v>194</v>
      </c>
      <c r="B67" s="52" t="s">
        <v>230</v>
      </c>
      <c r="C67" s="52" t="s">
        <v>258</v>
      </c>
      <c r="D67" s="52" t="s">
        <v>12</v>
      </c>
      <c r="E67" s="52" t="s">
        <v>468</v>
      </c>
      <c r="F67" s="52" t="s">
        <v>469</v>
      </c>
      <c r="G67" s="52" t="s">
        <v>42</v>
      </c>
      <c r="H67" s="122"/>
      <c r="I67" s="121" t="s">
        <v>4</v>
      </c>
      <c r="K67" s="2"/>
    </row>
    <row r="68" spans="1:11" ht="12.75" customHeight="1">
      <c r="A68" s="52" t="s">
        <v>194</v>
      </c>
      <c r="B68" s="52" t="s">
        <v>230</v>
      </c>
      <c r="C68" s="52" t="s">
        <v>258</v>
      </c>
      <c r="D68" s="52" t="s">
        <v>19</v>
      </c>
      <c r="E68" s="52" t="s">
        <v>468</v>
      </c>
      <c r="F68" s="52" t="s">
        <v>473</v>
      </c>
      <c r="G68" s="52" t="s">
        <v>42</v>
      </c>
      <c r="H68" s="122"/>
      <c r="I68" s="121" t="s">
        <v>4</v>
      </c>
      <c r="K68" s="2"/>
    </row>
    <row r="69" spans="1:11" ht="12.75" customHeight="1">
      <c r="A69" s="52" t="s">
        <v>194</v>
      </c>
      <c r="B69" s="52" t="s">
        <v>230</v>
      </c>
      <c r="C69" s="52" t="s">
        <v>273</v>
      </c>
      <c r="D69" s="52" t="s">
        <v>12</v>
      </c>
      <c r="E69" s="52" t="s">
        <v>477</v>
      </c>
      <c r="F69" s="52" t="s">
        <v>478</v>
      </c>
      <c r="G69" s="52" t="s">
        <v>42</v>
      </c>
      <c r="H69" s="122"/>
      <c r="I69" s="121" t="s">
        <v>4</v>
      </c>
      <c r="K69" s="2"/>
    </row>
    <row r="70" spans="1:11" ht="12.75" customHeight="1">
      <c r="A70" s="52" t="s">
        <v>194</v>
      </c>
      <c r="B70" s="52" t="s">
        <v>230</v>
      </c>
      <c r="C70" s="52" t="s">
        <v>273</v>
      </c>
      <c r="D70" s="52" t="s">
        <v>19</v>
      </c>
      <c r="E70" s="52" t="s">
        <v>483</v>
      </c>
      <c r="F70" s="52" t="s">
        <v>478</v>
      </c>
      <c r="G70" s="52" t="s">
        <v>42</v>
      </c>
      <c r="H70" s="122"/>
      <c r="I70" s="121" t="s">
        <v>4</v>
      </c>
      <c r="K70" s="2"/>
    </row>
    <row r="71" spans="1:11" ht="12.75" customHeight="1">
      <c r="A71" s="52" t="s">
        <v>278</v>
      </c>
      <c r="B71" s="52" t="s">
        <v>279</v>
      </c>
      <c r="C71" s="52"/>
      <c r="D71" s="52" t="s">
        <v>12</v>
      </c>
      <c r="E71" s="123" t="s">
        <v>489</v>
      </c>
      <c r="F71" s="52" t="s">
        <v>490</v>
      </c>
      <c r="G71" s="52" t="s">
        <v>491</v>
      </c>
      <c r="H71" s="122"/>
      <c r="I71" s="121" t="s">
        <v>4</v>
      </c>
      <c r="K71" s="9"/>
    </row>
    <row r="72" spans="1:11" ht="12.75" customHeight="1">
      <c r="A72" s="52" t="s">
        <v>278</v>
      </c>
      <c r="B72" s="52" t="s">
        <v>279</v>
      </c>
      <c r="C72" s="52"/>
      <c r="D72" s="52" t="s">
        <v>19</v>
      </c>
      <c r="E72" s="123" t="s">
        <v>494</v>
      </c>
      <c r="F72" s="52" t="s">
        <v>495</v>
      </c>
      <c r="G72" s="52" t="s">
        <v>56</v>
      </c>
      <c r="H72" s="122"/>
      <c r="I72" s="121" t="s">
        <v>4</v>
      </c>
      <c r="K72" s="9"/>
    </row>
    <row r="73" spans="1:11" ht="12.75" customHeight="1">
      <c r="A73" s="52" t="s">
        <v>278</v>
      </c>
      <c r="B73" s="123" t="s">
        <v>288</v>
      </c>
      <c r="C73" s="52"/>
      <c r="D73" s="52" t="s">
        <v>12</v>
      </c>
      <c r="E73" s="123" t="s">
        <v>508</v>
      </c>
      <c r="F73" s="123" t="s">
        <v>509</v>
      </c>
      <c r="G73" s="52" t="s">
        <v>352</v>
      </c>
      <c r="H73" s="122"/>
      <c r="I73" s="121" t="s">
        <v>4</v>
      </c>
      <c r="K73" s="9"/>
    </row>
    <row r="74" spans="1:11" ht="12.75" customHeight="1">
      <c r="A74" s="52" t="s">
        <v>278</v>
      </c>
      <c r="B74" s="123" t="s">
        <v>288</v>
      </c>
      <c r="C74" s="52"/>
      <c r="D74" s="52" t="s">
        <v>19</v>
      </c>
      <c r="E74" s="123" t="s">
        <v>517</v>
      </c>
      <c r="F74" s="131" t="s">
        <v>518</v>
      </c>
      <c r="G74" s="52" t="s">
        <v>56</v>
      </c>
      <c r="H74" s="122"/>
      <c r="I74" s="121" t="s">
        <v>4</v>
      </c>
      <c r="K74" s="9"/>
    </row>
    <row r="75" spans="1:11" ht="12.75" customHeight="1">
      <c r="A75" s="52" t="s">
        <v>278</v>
      </c>
      <c r="B75" s="52" t="s">
        <v>295</v>
      </c>
      <c r="C75" s="52"/>
      <c r="D75" s="52" t="s">
        <v>12</v>
      </c>
      <c r="E75" s="123" t="s">
        <v>536</v>
      </c>
      <c r="F75" s="132" t="s">
        <v>964</v>
      </c>
      <c r="G75" s="52" t="s">
        <v>352</v>
      </c>
      <c r="H75" s="122"/>
      <c r="I75" s="121" t="s">
        <v>4</v>
      </c>
      <c r="K75" s="23"/>
    </row>
    <row r="76" spans="1:11" ht="12.75" customHeight="1">
      <c r="A76" s="52" t="s">
        <v>278</v>
      </c>
      <c r="B76" s="52" t="s">
        <v>295</v>
      </c>
      <c r="C76" s="52"/>
      <c r="D76" s="52" t="s">
        <v>19</v>
      </c>
      <c r="E76" s="132" t="s">
        <v>965</v>
      </c>
      <c r="F76" s="123" t="s">
        <v>541</v>
      </c>
      <c r="G76" s="52" t="s">
        <v>56</v>
      </c>
      <c r="H76" s="122"/>
      <c r="I76" s="121" t="s">
        <v>4</v>
      </c>
      <c r="K76" s="23"/>
    </row>
    <row r="77" spans="1:11" ht="12.75" customHeight="1">
      <c r="A77" s="133" t="s">
        <v>278</v>
      </c>
      <c r="B77" s="133" t="s">
        <v>295</v>
      </c>
      <c r="C77" s="134"/>
      <c r="D77" s="133" t="s">
        <v>19</v>
      </c>
      <c r="E77" s="135" t="s">
        <v>966</v>
      </c>
      <c r="F77" s="135" t="s">
        <v>967</v>
      </c>
      <c r="G77" s="133" t="s">
        <v>56</v>
      </c>
      <c r="H77" s="136"/>
      <c r="I77" s="137" t="s">
        <v>4</v>
      </c>
      <c r="J77" s="105"/>
      <c r="K77" s="23"/>
    </row>
    <row r="78" spans="1:11" ht="12.75" customHeight="1">
      <c r="A78" s="52" t="s">
        <v>278</v>
      </c>
      <c r="B78" s="52" t="s">
        <v>295</v>
      </c>
      <c r="C78" s="52"/>
      <c r="D78" s="52" t="s">
        <v>19</v>
      </c>
      <c r="E78" s="123" t="s">
        <v>551</v>
      </c>
      <c r="F78" s="132" t="s">
        <v>964</v>
      </c>
      <c r="G78" s="52" t="s">
        <v>352</v>
      </c>
      <c r="H78" s="122"/>
      <c r="I78" s="121" t="s">
        <v>4</v>
      </c>
      <c r="K78" s="9"/>
    </row>
    <row r="79" spans="1:11" ht="12.75" customHeight="1">
      <c r="A79" s="52" t="s">
        <v>309</v>
      </c>
      <c r="B79" s="52" t="s">
        <v>310</v>
      </c>
      <c r="C79" s="52"/>
      <c r="D79" s="52" t="s">
        <v>12</v>
      </c>
      <c r="E79" s="123" t="s">
        <v>562</v>
      </c>
      <c r="F79" s="123" t="s">
        <v>563</v>
      </c>
      <c r="G79" s="123" t="s">
        <v>42</v>
      </c>
      <c r="H79" s="122"/>
      <c r="I79" s="121" t="s">
        <v>4</v>
      </c>
      <c r="K79" s="9"/>
    </row>
    <row r="80" spans="1:11" ht="12.75" customHeight="1">
      <c r="A80" s="52" t="s">
        <v>309</v>
      </c>
      <c r="B80" s="52" t="s">
        <v>310</v>
      </c>
      <c r="C80" s="52"/>
      <c r="D80" s="52" t="s">
        <v>12</v>
      </c>
      <c r="E80" s="123" t="s">
        <v>567</v>
      </c>
      <c r="F80" s="52" t="s">
        <v>568</v>
      </c>
      <c r="G80" s="123" t="s">
        <v>42</v>
      </c>
      <c r="H80" s="122"/>
      <c r="I80" s="121" t="s">
        <v>4</v>
      </c>
      <c r="K80" s="9"/>
    </row>
    <row r="81" spans="1:12" ht="12.75" customHeight="1">
      <c r="A81" s="52" t="s">
        <v>309</v>
      </c>
      <c r="B81" s="52" t="s">
        <v>310</v>
      </c>
      <c r="C81" s="52"/>
      <c r="D81" s="52" t="s">
        <v>19</v>
      </c>
      <c r="E81" s="123" t="s">
        <v>572</v>
      </c>
      <c r="F81" s="52" t="s">
        <v>573</v>
      </c>
      <c r="G81" s="123" t="s">
        <v>42</v>
      </c>
      <c r="H81" s="122"/>
      <c r="I81" s="121" t="s">
        <v>4</v>
      </c>
      <c r="K81" s="9"/>
    </row>
    <row r="82" spans="1:12" ht="12.75" customHeight="1">
      <c r="A82" s="52" t="s">
        <v>309</v>
      </c>
      <c r="B82" s="52" t="s">
        <v>310</v>
      </c>
      <c r="C82" s="52"/>
      <c r="D82" s="52" t="s">
        <v>19</v>
      </c>
      <c r="E82" s="123" t="s">
        <v>577</v>
      </c>
      <c r="F82" s="52" t="s">
        <v>578</v>
      </c>
      <c r="G82" s="123" t="s">
        <v>42</v>
      </c>
      <c r="H82" s="122"/>
      <c r="I82" s="121" t="s">
        <v>4</v>
      </c>
      <c r="K82" s="9"/>
    </row>
    <row r="83" spans="1:12" ht="12.75" customHeight="1">
      <c r="A83" s="52" t="s">
        <v>309</v>
      </c>
      <c r="B83" s="52" t="s">
        <v>319</v>
      </c>
      <c r="C83" s="52"/>
      <c r="D83" s="52" t="s">
        <v>19</v>
      </c>
      <c r="E83" s="132" t="s">
        <v>968</v>
      </c>
      <c r="F83" s="52" t="s">
        <v>584</v>
      </c>
      <c r="G83" s="52" t="s">
        <v>42</v>
      </c>
      <c r="H83" s="138"/>
      <c r="I83" s="121" t="s">
        <v>4</v>
      </c>
      <c r="K83" s="9"/>
    </row>
    <row r="84" spans="1:12" ht="12.75" customHeight="1">
      <c r="A84" s="52" t="s">
        <v>309</v>
      </c>
      <c r="B84" s="52" t="s">
        <v>319</v>
      </c>
      <c r="C84" s="52"/>
      <c r="D84" s="52" t="s">
        <v>19</v>
      </c>
      <c r="E84" s="132" t="s">
        <v>969</v>
      </c>
      <c r="F84" s="52" t="s">
        <v>584</v>
      </c>
      <c r="G84" s="52" t="s">
        <v>42</v>
      </c>
      <c r="H84" s="138"/>
      <c r="I84" s="121" t="s">
        <v>4</v>
      </c>
      <c r="K84" s="9"/>
    </row>
    <row r="85" spans="1:12" ht="12.75" customHeight="1">
      <c r="A85" s="52" t="s">
        <v>309</v>
      </c>
      <c r="B85" s="52" t="s">
        <v>319</v>
      </c>
      <c r="C85" s="52"/>
      <c r="D85" s="52" t="s">
        <v>12</v>
      </c>
      <c r="E85" s="132" t="s">
        <v>970</v>
      </c>
      <c r="F85" s="52" t="s">
        <v>594</v>
      </c>
      <c r="G85" s="52" t="s">
        <v>42</v>
      </c>
      <c r="H85" s="138"/>
      <c r="I85" s="121" t="s">
        <v>4</v>
      </c>
      <c r="K85" s="9"/>
    </row>
    <row r="86" spans="1:12" ht="12.75" customHeight="1">
      <c r="A86" s="52" t="s">
        <v>309</v>
      </c>
      <c r="B86" s="52" t="s">
        <v>319</v>
      </c>
      <c r="C86" s="52"/>
      <c r="D86" s="52" t="s">
        <v>12</v>
      </c>
      <c r="E86" s="132" t="s">
        <v>971</v>
      </c>
      <c r="F86" s="52" t="s">
        <v>584</v>
      </c>
      <c r="G86" s="52" t="s">
        <v>42</v>
      </c>
      <c r="H86" s="138"/>
      <c r="I86" s="121" t="s">
        <v>4</v>
      </c>
      <c r="K86" s="9"/>
    </row>
    <row r="87" spans="1:12" ht="12.75" customHeight="1">
      <c r="A87" s="139" t="s">
        <v>309</v>
      </c>
      <c r="B87" s="139" t="s">
        <v>319</v>
      </c>
      <c r="C87" s="139"/>
      <c r="D87" s="140" t="s">
        <v>19</v>
      </c>
      <c r="E87" s="141" t="s">
        <v>600</v>
      </c>
      <c r="F87" s="141" t="s">
        <v>601</v>
      </c>
      <c r="G87" s="139" t="s">
        <v>413</v>
      </c>
      <c r="H87" s="142"/>
      <c r="I87" s="116" t="s">
        <v>4</v>
      </c>
      <c r="K87" s="9"/>
    </row>
    <row r="88" spans="1:12" ht="12.75" customHeight="1">
      <c r="A88" s="139" t="s">
        <v>309</v>
      </c>
      <c r="B88" s="139" t="s">
        <v>319</v>
      </c>
      <c r="C88" s="139"/>
      <c r="D88" s="139" t="s">
        <v>12</v>
      </c>
      <c r="E88" s="141" t="s">
        <v>600</v>
      </c>
      <c r="F88" s="141" t="s">
        <v>606</v>
      </c>
      <c r="G88" s="139" t="s">
        <v>413</v>
      </c>
      <c r="H88" s="142"/>
      <c r="I88" s="116" t="s">
        <v>4</v>
      </c>
      <c r="K88" s="9"/>
    </row>
    <row r="89" spans="1:12" ht="12.75" customHeight="1">
      <c r="A89" s="139" t="s">
        <v>309</v>
      </c>
      <c r="B89" s="139" t="s">
        <v>319</v>
      </c>
      <c r="C89" s="139"/>
      <c r="D89" s="140" t="s">
        <v>610</v>
      </c>
      <c r="E89" s="140" t="s">
        <v>611</v>
      </c>
      <c r="F89" s="141" t="s">
        <v>612</v>
      </c>
      <c r="G89" s="139" t="s">
        <v>972</v>
      </c>
      <c r="H89" s="142"/>
      <c r="I89" s="116" t="s">
        <v>4</v>
      </c>
      <c r="K89" s="9"/>
    </row>
    <row r="90" spans="1:12" ht="12.75" customHeight="1">
      <c r="A90" s="52" t="s">
        <v>309</v>
      </c>
      <c r="B90" s="52" t="s">
        <v>330</v>
      </c>
      <c r="C90" s="52" t="s">
        <v>331</v>
      </c>
      <c r="D90" s="52" t="s">
        <v>12</v>
      </c>
      <c r="E90" s="123" t="s">
        <v>641</v>
      </c>
      <c r="F90" s="52" t="s">
        <v>642</v>
      </c>
      <c r="G90" s="52" t="s">
        <v>643</v>
      </c>
      <c r="H90" s="122"/>
      <c r="I90" s="121" t="s">
        <v>150</v>
      </c>
      <c r="K90" s="23"/>
    </row>
    <row r="91" spans="1:12" ht="12.75" customHeight="1">
      <c r="A91" s="52" t="s">
        <v>309</v>
      </c>
      <c r="B91" s="52" t="s">
        <v>330</v>
      </c>
      <c r="C91" s="52" t="s">
        <v>331</v>
      </c>
      <c r="D91" s="52" t="s">
        <v>12</v>
      </c>
      <c r="E91" s="123" t="s">
        <v>648</v>
      </c>
      <c r="F91" s="52" t="s">
        <v>649</v>
      </c>
      <c r="G91" s="52" t="s">
        <v>42</v>
      </c>
      <c r="H91" s="122"/>
      <c r="I91" s="121" t="s">
        <v>4</v>
      </c>
      <c r="K91" s="2"/>
    </row>
    <row r="92" spans="1:12" ht="12.75" customHeight="1">
      <c r="A92" s="52" t="s">
        <v>309</v>
      </c>
      <c r="B92" s="52" t="s">
        <v>330</v>
      </c>
      <c r="C92" s="52" t="s">
        <v>331</v>
      </c>
      <c r="D92" s="52" t="s">
        <v>19</v>
      </c>
      <c r="E92" s="52" t="s">
        <v>658</v>
      </c>
      <c r="F92" s="52" t="s">
        <v>642</v>
      </c>
      <c r="G92" s="52" t="s">
        <v>643</v>
      </c>
      <c r="H92" s="122"/>
      <c r="I92" s="121" t="s">
        <v>150</v>
      </c>
      <c r="K92" s="23"/>
    </row>
    <row r="93" spans="1:12" ht="12.75" customHeight="1">
      <c r="A93" s="52" t="s">
        <v>309</v>
      </c>
      <c r="B93" s="52" t="s">
        <v>330</v>
      </c>
      <c r="C93" s="52" t="s">
        <v>331</v>
      </c>
      <c r="D93" s="52" t="s">
        <v>19</v>
      </c>
      <c r="E93" s="123" t="s">
        <v>661</v>
      </c>
      <c r="F93" s="52" t="s">
        <v>649</v>
      </c>
      <c r="G93" s="52" t="s">
        <v>42</v>
      </c>
      <c r="H93" s="122"/>
      <c r="I93" s="121" t="s">
        <v>4</v>
      </c>
      <c r="K93" s="9"/>
    </row>
    <row r="94" spans="1:12" ht="12.75" customHeight="1">
      <c r="A94" s="52" t="s">
        <v>309</v>
      </c>
      <c r="B94" s="52" t="s">
        <v>330</v>
      </c>
      <c r="C94" s="52" t="s">
        <v>340</v>
      </c>
      <c r="D94" s="52" t="s">
        <v>676</v>
      </c>
      <c r="E94" s="123" t="s">
        <v>677</v>
      </c>
      <c r="F94" s="52" t="s">
        <v>678</v>
      </c>
      <c r="G94" s="123" t="s">
        <v>602</v>
      </c>
      <c r="H94" s="122"/>
      <c r="I94" s="121" t="s">
        <v>4</v>
      </c>
      <c r="K94" s="14"/>
      <c r="L94" s="14"/>
    </row>
    <row r="95" spans="1:12" ht="12.75" customHeight="1">
      <c r="A95" s="52" t="s">
        <v>309</v>
      </c>
      <c r="B95" s="52" t="s">
        <v>330</v>
      </c>
      <c r="C95" s="123" t="s">
        <v>341</v>
      </c>
      <c r="D95" s="52" t="s">
        <v>676</v>
      </c>
      <c r="E95" s="123" t="s">
        <v>684</v>
      </c>
      <c r="F95" s="123" t="s">
        <v>685</v>
      </c>
      <c r="G95" s="52" t="s">
        <v>973</v>
      </c>
      <c r="H95" s="122"/>
      <c r="I95" s="121" t="s">
        <v>4</v>
      </c>
      <c r="K95" s="14"/>
      <c r="L95" s="14"/>
    </row>
    <row r="96" spans="1:12" ht="12.75" customHeight="1">
      <c r="A96" s="52" t="s">
        <v>309</v>
      </c>
      <c r="B96" s="52" t="s">
        <v>330</v>
      </c>
      <c r="C96" s="123" t="s">
        <v>341</v>
      </c>
      <c r="D96" s="52" t="s">
        <v>676</v>
      </c>
      <c r="E96" s="123" t="s">
        <v>691</v>
      </c>
      <c r="F96" s="52" t="s">
        <v>692</v>
      </c>
      <c r="G96" s="52" t="s">
        <v>973</v>
      </c>
      <c r="H96" s="122"/>
      <c r="I96" s="121" t="s">
        <v>4</v>
      </c>
      <c r="K96" s="9"/>
    </row>
    <row r="97" spans="1:26" ht="12.75" customHeight="1">
      <c r="A97" s="52" t="s">
        <v>345</v>
      </c>
      <c r="B97" s="52" t="s">
        <v>346</v>
      </c>
      <c r="C97" s="123" t="s">
        <v>347</v>
      </c>
      <c r="D97" s="52" t="s">
        <v>676</v>
      </c>
      <c r="E97" s="123" t="s">
        <v>706</v>
      </c>
      <c r="F97" s="123" t="s">
        <v>707</v>
      </c>
      <c r="G97" s="52" t="s">
        <v>708</v>
      </c>
      <c r="H97" s="122"/>
      <c r="I97" s="121" t="s">
        <v>150</v>
      </c>
      <c r="K97" s="2"/>
    </row>
    <row r="98" spans="1:26" ht="12.75" customHeight="1">
      <c r="A98" s="52" t="s">
        <v>345</v>
      </c>
      <c r="B98" s="52" t="s">
        <v>346</v>
      </c>
      <c r="C98" s="123" t="s">
        <v>347</v>
      </c>
      <c r="D98" s="52" t="s">
        <v>676</v>
      </c>
      <c r="E98" s="52" t="s">
        <v>713</v>
      </c>
      <c r="F98" s="52" t="s">
        <v>714</v>
      </c>
      <c r="G98" s="52" t="s">
        <v>708</v>
      </c>
      <c r="H98" s="122"/>
      <c r="I98" s="121" t="s">
        <v>150</v>
      </c>
      <c r="K98" s="9"/>
    </row>
    <row r="99" spans="1:26" ht="12.75" customHeight="1">
      <c r="A99" s="52" t="s">
        <v>345</v>
      </c>
      <c r="B99" s="52" t="s">
        <v>346</v>
      </c>
      <c r="C99" s="52" t="s">
        <v>356</v>
      </c>
      <c r="D99" s="52" t="s">
        <v>676</v>
      </c>
      <c r="E99" s="123" t="s">
        <v>719</v>
      </c>
      <c r="F99" s="123" t="s">
        <v>720</v>
      </c>
      <c r="G99" s="52" t="s">
        <v>708</v>
      </c>
      <c r="H99" s="122"/>
      <c r="I99" s="121" t="s">
        <v>150</v>
      </c>
      <c r="K99" s="9"/>
    </row>
    <row r="100" spans="1:26" ht="12.75" customHeight="1">
      <c r="A100" s="52" t="s">
        <v>345</v>
      </c>
      <c r="B100" s="52" t="s">
        <v>361</v>
      </c>
      <c r="C100" s="52" t="s">
        <v>362</v>
      </c>
      <c r="D100" s="52" t="s">
        <v>676</v>
      </c>
      <c r="E100" s="123" t="s">
        <v>729</v>
      </c>
      <c r="F100" s="52" t="s">
        <v>730</v>
      </c>
      <c r="G100" s="52" t="s">
        <v>708</v>
      </c>
      <c r="H100" s="122"/>
      <c r="I100" s="121" t="s">
        <v>150</v>
      </c>
      <c r="K100" s="9"/>
    </row>
    <row r="101" spans="1:26" ht="12.75" customHeight="1">
      <c r="A101" s="52" t="s">
        <v>345</v>
      </c>
      <c r="B101" s="52" t="s">
        <v>361</v>
      </c>
      <c r="C101" s="52" t="s">
        <v>372</v>
      </c>
      <c r="D101" s="52" t="s">
        <v>676</v>
      </c>
      <c r="E101" s="123" t="s">
        <v>740</v>
      </c>
      <c r="F101" s="123" t="s">
        <v>741</v>
      </c>
      <c r="G101" s="52" t="s">
        <v>708</v>
      </c>
      <c r="H101" s="122"/>
      <c r="I101" s="121" t="s">
        <v>150</v>
      </c>
      <c r="K101" s="9"/>
    </row>
    <row r="102" spans="1:26" ht="12.75" customHeight="1">
      <c r="A102" s="52" t="s">
        <v>345</v>
      </c>
      <c r="B102" s="52" t="s">
        <v>377</v>
      </c>
      <c r="C102" s="52"/>
      <c r="D102" s="52" t="s">
        <v>676</v>
      </c>
      <c r="E102" s="123" t="s">
        <v>747</v>
      </c>
      <c r="F102" s="52" t="s">
        <v>748</v>
      </c>
      <c r="G102" s="52" t="s">
        <v>708</v>
      </c>
      <c r="H102" s="122"/>
      <c r="I102" s="121" t="s">
        <v>150</v>
      </c>
      <c r="K102" s="9"/>
    </row>
    <row r="103" spans="1:26" ht="12.75" customHeight="1">
      <c r="A103" s="52" t="s">
        <v>381</v>
      </c>
      <c r="B103" s="52" t="s">
        <v>382</v>
      </c>
      <c r="C103" s="52"/>
      <c r="D103" s="52" t="s">
        <v>676</v>
      </c>
      <c r="E103" s="123" t="s">
        <v>767</v>
      </c>
      <c r="F103" s="123" t="s">
        <v>260</v>
      </c>
      <c r="G103" s="123" t="s">
        <v>974</v>
      </c>
      <c r="H103" s="122"/>
      <c r="I103" s="121" t="s">
        <v>4</v>
      </c>
      <c r="K103" s="2"/>
    </row>
    <row r="104" spans="1:26" ht="12.75" customHeight="1">
      <c r="A104" s="52" t="s">
        <v>381</v>
      </c>
      <c r="B104" s="52" t="s">
        <v>382</v>
      </c>
      <c r="C104" s="52"/>
      <c r="D104" s="52" t="s">
        <v>676</v>
      </c>
      <c r="E104" s="52" t="s">
        <v>777</v>
      </c>
      <c r="F104" s="123" t="s">
        <v>778</v>
      </c>
      <c r="G104" s="52" t="s">
        <v>975</v>
      </c>
      <c r="H104" s="122"/>
      <c r="I104" s="121" t="s">
        <v>4</v>
      </c>
      <c r="K104" s="23"/>
    </row>
    <row r="105" spans="1:26" ht="12.75" customHeight="1">
      <c r="A105" s="143" t="s">
        <v>381</v>
      </c>
      <c r="B105" s="144" t="s">
        <v>392</v>
      </c>
      <c r="C105" s="144" t="s">
        <v>393</v>
      </c>
      <c r="D105" s="144" t="s">
        <v>676</v>
      </c>
      <c r="E105" s="145" t="s">
        <v>976</v>
      </c>
      <c r="F105" s="145" t="s">
        <v>977</v>
      </c>
      <c r="G105" s="144" t="s">
        <v>973</v>
      </c>
      <c r="H105" s="146"/>
      <c r="I105" s="147" t="s">
        <v>4</v>
      </c>
      <c r="J105" s="148"/>
      <c r="K105" s="149"/>
      <c r="L105" s="148"/>
      <c r="M105" s="148"/>
      <c r="N105" s="148"/>
      <c r="O105" s="148"/>
      <c r="P105" s="148"/>
      <c r="Q105" s="148"/>
      <c r="R105" s="148"/>
      <c r="S105" s="148"/>
      <c r="T105" s="148"/>
      <c r="U105" s="148"/>
      <c r="V105" s="148"/>
      <c r="W105" s="148"/>
      <c r="X105" s="148"/>
      <c r="Y105" s="148"/>
      <c r="Z105" s="148"/>
    </row>
    <row r="106" spans="1:26" ht="12.75" customHeight="1">
      <c r="A106" s="150" t="s">
        <v>381</v>
      </c>
      <c r="B106" s="151" t="s">
        <v>392</v>
      </c>
      <c r="C106" s="151" t="s">
        <v>978</v>
      </c>
      <c r="D106" s="151" t="s">
        <v>676</v>
      </c>
      <c r="E106" s="152" t="s">
        <v>979</v>
      </c>
      <c r="F106" s="152" t="s">
        <v>980</v>
      </c>
      <c r="G106" s="151" t="s">
        <v>973</v>
      </c>
      <c r="H106" s="153"/>
      <c r="I106" s="154" t="s">
        <v>4</v>
      </c>
      <c r="J106" s="148"/>
      <c r="K106" s="149"/>
      <c r="L106" s="148"/>
      <c r="M106" s="148"/>
      <c r="N106" s="148"/>
      <c r="O106" s="148"/>
      <c r="P106" s="148"/>
      <c r="Q106" s="148"/>
      <c r="R106" s="148"/>
      <c r="S106" s="148"/>
      <c r="T106" s="148"/>
      <c r="U106" s="148"/>
      <c r="V106" s="148"/>
      <c r="W106" s="148"/>
      <c r="X106" s="148"/>
      <c r="Y106" s="148"/>
      <c r="Z106" s="148"/>
    </row>
    <row r="107" spans="1:26" ht="12.75" customHeight="1">
      <c r="A107" s="150" t="s">
        <v>381</v>
      </c>
      <c r="B107" s="151" t="s">
        <v>392</v>
      </c>
      <c r="C107" s="151" t="s">
        <v>978</v>
      </c>
      <c r="D107" s="151" t="s">
        <v>676</v>
      </c>
      <c r="E107" s="152" t="s">
        <v>981</v>
      </c>
      <c r="F107" s="152" t="s">
        <v>982</v>
      </c>
      <c r="G107" s="151" t="s">
        <v>973</v>
      </c>
      <c r="H107" s="153"/>
      <c r="I107" s="154" t="s">
        <v>4</v>
      </c>
      <c r="J107" s="148"/>
      <c r="K107" s="149"/>
      <c r="L107" s="148"/>
      <c r="M107" s="148"/>
      <c r="N107" s="148"/>
      <c r="O107" s="148"/>
      <c r="P107" s="148"/>
      <c r="Q107" s="148"/>
      <c r="R107" s="148"/>
      <c r="S107" s="148"/>
      <c r="T107" s="148"/>
      <c r="U107" s="148"/>
      <c r="V107" s="148"/>
      <c r="W107" s="148"/>
      <c r="X107" s="148"/>
      <c r="Y107" s="148"/>
      <c r="Z107" s="148"/>
    </row>
    <row r="108" spans="1:26" ht="12.75" customHeight="1">
      <c r="A108" s="150" t="s">
        <v>381</v>
      </c>
      <c r="B108" s="151" t="s">
        <v>392</v>
      </c>
      <c r="C108" s="151" t="s">
        <v>393</v>
      </c>
      <c r="D108" s="151" t="s">
        <v>676</v>
      </c>
      <c r="E108" s="152" t="s">
        <v>983</v>
      </c>
      <c r="F108" s="152" t="s">
        <v>984</v>
      </c>
      <c r="G108" s="151" t="s">
        <v>973</v>
      </c>
      <c r="H108" s="153"/>
      <c r="I108" s="154" t="s">
        <v>4</v>
      </c>
      <c r="J108" s="148"/>
      <c r="K108" s="149"/>
      <c r="L108" s="148"/>
      <c r="M108" s="148"/>
      <c r="N108" s="148"/>
      <c r="O108" s="148"/>
      <c r="P108" s="148"/>
      <c r="Q108" s="148"/>
      <c r="R108" s="148"/>
      <c r="S108" s="148"/>
      <c r="T108" s="148"/>
      <c r="U108" s="148"/>
      <c r="V108" s="148"/>
      <c r="W108" s="148"/>
      <c r="X108" s="148"/>
      <c r="Y108" s="148"/>
      <c r="Z108" s="148"/>
    </row>
    <row r="109" spans="1:26" ht="12.75" customHeight="1">
      <c r="A109" s="52" t="s">
        <v>381</v>
      </c>
      <c r="B109" s="52" t="s">
        <v>403</v>
      </c>
      <c r="C109" s="123" t="s">
        <v>404</v>
      </c>
      <c r="D109" s="52" t="s">
        <v>676</v>
      </c>
      <c r="E109" s="123" t="s">
        <v>809</v>
      </c>
      <c r="F109" s="52" t="s">
        <v>810</v>
      </c>
      <c r="G109" s="52" t="s">
        <v>352</v>
      </c>
      <c r="H109" s="122"/>
      <c r="I109" s="121" t="s">
        <v>4</v>
      </c>
      <c r="K109" s="9"/>
    </row>
    <row r="110" spans="1:26" ht="12.75" customHeight="1">
      <c r="A110" s="52" t="s">
        <v>381</v>
      </c>
      <c r="B110" s="52" t="s">
        <v>403</v>
      </c>
      <c r="C110" s="123" t="s">
        <v>404</v>
      </c>
      <c r="D110" s="52" t="s">
        <v>676</v>
      </c>
      <c r="E110" s="123" t="s">
        <v>815</v>
      </c>
      <c r="F110" s="123" t="s">
        <v>816</v>
      </c>
      <c r="G110" s="52" t="s">
        <v>352</v>
      </c>
      <c r="H110" s="122"/>
      <c r="I110" s="121" t="s">
        <v>4</v>
      </c>
      <c r="K110" s="23"/>
    </row>
    <row r="111" spans="1:26" ht="12.75" customHeight="1">
      <c r="A111" s="52" t="s">
        <v>381</v>
      </c>
      <c r="B111" s="52" t="s">
        <v>403</v>
      </c>
      <c r="C111" s="123" t="s">
        <v>404</v>
      </c>
      <c r="D111" s="52" t="s">
        <v>676</v>
      </c>
      <c r="E111" s="123" t="s">
        <v>821</v>
      </c>
      <c r="F111" s="123" t="s">
        <v>822</v>
      </c>
      <c r="G111" s="52" t="s">
        <v>352</v>
      </c>
      <c r="H111" s="122"/>
      <c r="I111" s="121" t="s">
        <v>4</v>
      </c>
      <c r="K111" s="9"/>
    </row>
    <row r="112" spans="1:26" ht="12.75" customHeight="1">
      <c r="A112" s="52" t="s">
        <v>381</v>
      </c>
      <c r="B112" s="52" t="s">
        <v>403</v>
      </c>
      <c r="C112" s="123" t="s">
        <v>428</v>
      </c>
      <c r="D112" s="52" t="s">
        <v>676</v>
      </c>
      <c r="E112" s="123" t="s">
        <v>834</v>
      </c>
      <c r="F112" s="52" t="s">
        <v>835</v>
      </c>
      <c r="G112" s="52" t="s">
        <v>352</v>
      </c>
      <c r="H112" s="122"/>
      <c r="I112" s="121" t="s">
        <v>4</v>
      </c>
      <c r="K112" s="9"/>
    </row>
    <row r="113" spans="1:26" ht="12.75" customHeight="1">
      <c r="A113" s="52" t="s">
        <v>381</v>
      </c>
      <c r="B113" s="52" t="s">
        <v>403</v>
      </c>
      <c r="C113" s="123" t="s">
        <v>428</v>
      </c>
      <c r="D113" s="52" t="s">
        <v>676</v>
      </c>
      <c r="E113" s="123" t="s">
        <v>839</v>
      </c>
      <c r="F113" s="123" t="s">
        <v>840</v>
      </c>
      <c r="G113" s="52" t="s">
        <v>352</v>
      </c>
      <c r="H113" s="122"/>
      <c r="I113" s="121" t="s">
        <v>4</v>
      </c>
      <c r="K113" s="9"/>
    </row>
    <row r="114" spans="1:26" ht="12.75" customHeight="1">
      <c r="A114" s="52" t="s">
        <v>381</v>
      </c>
      <c r="B114" s="52" t="s">
        <v>403</v>
      </c>
      <c r="C114" s="52" t="s">
        <v>436</v>
      </c>
      <c r="D114" s="52" t="s">
        <v>676</v>
      </c>
      <c r="E114" s="123" t="s">
        <v>844</v>
      </c>
      <c r="F114" s="123" t="s">
        <v>845</v>
      </c>
      <c r="G114" s="52" t="s">
        <v>352</v>
      </c>
      <c r="H114" s="122"/>
      <c r="I114" s="121" t="s">
        <v>4</v>
      </c>
      <c r="K114" s="9"/>
    </row>
    <row r="115" spans="1:26" ht="12.75" customHeight="1">
      <c r="A115" s="143" t="s">
        <v>381</v>
      </c>
      <c r="B115" s="144" t="s">
        <v>441</v>
      </c>
      <c r="C115" s="144" t="s">
        <v>442</v>
      </c>
      <c r="D115" s="144" t="s">
        <v>676</v>
      </c>
      <c r="E115" s="155" t="s">
        <v>985</v>
      </c>
      <c r="F115" s="144" t="s">
        <v>986</v>
      </c>
      <c r="G115" s="156"/>
      <c r="H115" s="146"/>
      <c r="I115" s="147" t="s">
        <v>4</v>
      </c>
      <c r="J115" s="148"/>
      <c r="K115" s="149"/>
      <c r="L115" s="148"/>
      <c r="M115" s="148"/>
      <c r="N115" s="148"/>
      <c r="O115" s="148"/>
      <c r="P115" s="148"/>
      <c r="Q115" s="148"/>
      <c r="R115" s="148"/>
      <c r="S115" s="148"/>
      <c r="T115" s="148"/>
      <c r="U115" s="148"/>
      <c r="V115" s="148"/>
      <c r="W115" s="148"/>
      <c r="X115" s="148"/>
      <c r="Y115" s="148"/>
      <c r="Z115" s="148"/>
    </row>
    <row r="116" spans="1:26" ht="12.75" customHeight="1">
      <c r="A116" s="150" t="s">
        <v>381</v>
      </c>
      <c r="B116" s="151" t="s">
        <v>441</v>
      </c>
      <c r="C116" s="151" t="s">
        <v>447</v>
      </c>
      <c r="D116" s="151" t="s">
        <v>676</v>
      </c>
      <c r="E116" s="151" t="s">
        <v>987</v>
      </c>
      <c r="F116" s="151" t="s">
        <v>988</v>
      </c>
      <c r="G116" s="157"/>
      <c r="H116" s="153"/>
      <c r="I116" s="154" t="s">
        <v>4</v>
      </c>
      <c r="J116" s="148"/>
      <c r="K116" s="158"/>
      <c r="L116" s="148"/>
      <c r="M116" s="148"/>
      <c r="N116" s="148"/>
      <c r="O116" s="148"/>
      <c r="P116" s="148"/>
      <c r="Q116" s="148"/>
      <c r="R116" s="148"/>
      <c r="S116" s="148"/>
      <c r="T116" s="148"/>
      <c r="U116" s="148"/>
      <c r="V116" s="148"/>
      <c r="W116" s="148"/>
      <c r="X116" s="148"/>
      <c r="Y116" s="148"/>
      <c r="Z116" s="148"/>
    </row>
    <row r="117" spans="1:26" ht="12.75" customHeight="1">
      <c r="A117" s="52" t="s">
        <v>450</v>
      </c>
      <c r="B117" s="52" t="s">
        <v>451</v>
      </c>
      <c r="C117" s="52" t="s">
        <v>452</v>
      </c>
      <c r="D117" s="52" t="s">
        <v>676</v>
      </c>
      <c r="E117" s="52" t="s">
        <v>868</v>
      </c>
      <c r="F117" s="123" t="s">
        <v>869</v>
      </c>
      <c r="G117" s="123" t="s">
        <v>870</v>
      </c>
      <c r="H117" s="122"/>
      <c r="I117" s="121" t="s">
        <v>150</v>
      </c>
      <c r="K117" s="9"/>
    </row>
    <row r="118" spans="1:26" ht="12.75" customHeight="1">
      <c r="A118" s="52" t="s">
        <v>450</v>
      </c>
      <c r="B118" s="52" t="s">
        <v>451</v>
      </c>
      <c r="C118" s="52" t="s">
        <v>452</v>
      </c>
      <c r="D118" s="52" t="s">
        <v>676</v>
      </c>
      <c r="E118" s="123" t="s">
        <v>875</v>
      </c>
      <c r="F118" s="123" t="s">
        <v>869</v>
      </c>
      <c r="G118" s="123" t="s">
        <v>870</v>
      </c>
      <c r="H118" s="122"/>
      <c r="I118" s="121" t="s">
        <v>150</v>
      </c>
      <c r="K118" s="9"/>
    </row>
    <row r="119" spans="1:26" ht="12.75" customHeight="1">
      <c r="A119" s="52" t="s">
        <v>450</v>
      </c>
      <c r="B119" s="52" t="s">
        <v>451</v>
      </c>
      <c r="C119" s="52" t="s">
        <v>452</v>
      </c>
      <c r="D119" s="52" t="s">
        <v>676</v>
      </c>
      <c r="E119" s="123" t="s">
        <v>882</v>
      </c>
      <c r="F119" s="52" t="s">
        <v>883</v>
      </c>
      <c r="G119" s="123" t="s">
        <v>870</v>
      </c>
      <c r="H119" s="122"/>
      <c r="I119" s="121" t="s">
        <v>150</v>
      </c>
      <c r="K119" s="9"/>
    </row>
    <row r="120" spans="1:26" ht="12.75" customHeight="1">
      <c r="A120" s="52" t="s">
        <v>450</v>
      </c>
      <c r="B120" s="52" t="s">
        <v>451</v>
      </c>
      <c r="C120" s="52" t="s">
        <v>467</v>
      </c>
      <c r="D120" s="52" t="s">
        <v>676</v>
      </c>
      <c r="E120" s="123" t="s">
        <v>888</v>
      </c>
      <c r="F120" s="123" t="s">
        <v>889</v>
      </c>
      <c r="G120" s="52" t="s">
        <v>989</v>
      </c>
      <c r="H120" s="122"/>
      <c r="I120" s="121" t="s">
        <v>4</v>
      </c>
      <c r="K120" s="9"/>
    </row>
    <row r="121" spans="1:26" ht="12.75" customHeight="1">
      <c r="A121" s="52" t="s">
        <v>450</v>
      </c>
      <c r="B121" s="52" t="s">
        <v>451</v>
      </c>
      <c r="C121" s="52" t="s">
        <v>467</v>
      </c>
      <c r="D121" s="52" t="s">
        <v>676</v>
      </c>
      <c r="E121" s="123" t="s">
        <v>893</v>
      </c>
      <c r="F121" s="123" t="s">
        <v>889</v>
      </c>
      <c r="G121" s="52" t="s">
        <v>989</v>
      </c>
      <c r="H121" s="122"/>
      <c r="I121" s="121" t="s">
        <v>4</v>
      </c>
      <c r="K121" s="9"/>
    </row>
    <row r="122" spans="1:26" ht="12.75" customHeight="1">
      <c r="A122" s="52" t="s">
        <v>450</v>
      </c>
      <c r="B122" s="52" t="s">
        <v>451</v>
      </c>
      <c r="C122" s="52" t="s">
        <v>467</v>
      </c>
      <c r="D122" s="52" t="s">
        <v>676</v>
      </c>
      <c r="E122" s="123" t="s">
        <v>895</v>
      </c>
      <c r="F122" s="123" t="s">
        <v>889</v>
      </c>
      <c r="G122" s="52" t="s">
        <v>989</v>
      </c>
      <c r="H122" s="122"/>
      <c r="I122" s="121" t="s">
        <v>4</v>
      </c>
      <c r="K122" s="9"/>
    </row>
    <row r="123" spans="1:26" ht="12.75" customHeight="1">
      <c r="A123" s="52" t="s">
        <v>450</v>
      </c>
      <c r="B123" s="52" t="s">
        <v>481</v>
      </c>
      <c r="C123" s="123" t="s">
        <v>482</v>
      </c>
      <c r="D123" s="52" t="s">
        <v>676</v>
      </c>
      <c r="E123" s="123" t="s">
        <v>905</v>
      </c>
      <c r="F123" s="123" t="s">
        <v>906</v>
      </c>
      <c r="G123" s="52" t="s">
        <v>907</v>
      </c>
      <c r="H123" s="122"/>
      <c r="I123" s="121" t="s">
        <v>150</v>
      </c>
      <c r="K123" s="14"/>
    </row>
    <row r="124" spans="1:26" ht="12.75" customHeight="1">
      <c r="A124" s="52" t="s">
        <v>450</v>
      </c>
      <c r="B124" s="52" t="s">
        <v>481</v>
      </c>
      <c r="C124" s="123" t="s">
        <v>482</v>
      </c>
      <c r="D124" s="52" t="s">
        <v>676</v>
      </c>
      <c r="E124" s="52" t="s">
        <v>914</v>
      </c>
      <c r="F124" s="123" t="s">
        <v>906</v>
      </c>
      <c r="G124" s="52" t="s">
        <v>907</v>
      </c>
      <c r="H124" s="122"/>
      <c r="I124" s="121" t="s">
        <v>150</v>
      </c>
      <c r="K124" s="2"/>
    </row>
    <row r="125" spans="1:26" ht="12.75" customHeight="1">
      <c r="A125" s="52" t="s">
        <v>450</v>
      </c>
      <c r="B125" s="52" t="s">
        <v>481</v>
      </c>
      <c r="C125" s="123" t="s">
        <v>482</v>
      </c>
      <c r="D125" s="52" t="s">
        <v>676</v>
      </c>
      <c r="E125" s="52" t="s">
        <v>917</v>
      </c>
      <c r="F125" s="123" t="s">
        <v>918</v>
      </c>
      <c r="G125" s="52" t="s">
        <v>907</v>
      </c>
      <c r="H125" s="122"/>
      <c r="I125" s="121" t="s">
        <v>150</v>
      </c>
    </row>
    <row r="126" spans="1:26" ht="12.75" customHeight="1">
      <c r="A126" s="2"/>
      <c r="B126" s="2"/>
      <c r="C126" s="2"/>
      <c r="G126" s="2"/>
      <c r="H126" s="3"/>
    </row>
    <row r="127" spans="1:26" ht="12.75" customHeight="1">
      <c r="A127" s="2"/>
      <c r="B127" s="2"/>
      <c r="C127" s="2"/>
      <c r="G127" s="2"/>
      <c r="H127" s="3"/>
    </row>
    <row r="128" spans="1:26" ht="12.75" customHeight="1">
      <c r="A128" s="2"/>
      <c r="B128" s="2"/>
      <c r="C128" s="2"/>
      <c r="G128" s="2"/>
      <c r="H128" s="3"/>
    </row>
    <row r="129" spans="1:8" ht="12.75" customHeight="1">
      <c r="A129" s="2"/>
      <c r="B129" s="2"/>
      <c r="C129" s="9"/>
      <c r="G129" s="2"/>
      <c r="H129" s="3"/>
    </row>
    <row r="130" spans="1:8" ht="12.75" customHeight="1">
      <c r="A130" s="14"/>
      <c r="B130" s="14"/>
      <c r="C130" s="23"/>
      <c r="G130" s="2"/>
      <c r="H130" s="21"/>
    </row>
    <row r="131" spans="1:8" ht="12.75" customHeight="1">
      <c r="A131" s="2"/>
      <c r="B131" s="2"/>
      <c r="C131" s="9"/>
      <c r="G131" s="2"/>
      <c r="H131" s="3"/>
    </row>
    <row r="132" spans="1:8" ht="12.75" customHeight="1"/>
    <row r="133" spans="1:8" ht="12.75" customHeight="1"/>
    <row r="134" spans="1:8" ht="12.75" customHeight="1"/>
    <row r="135" spans="1:8" ht="12.75" customHeight="1"/>
    <row r="136" spans="1:8" ht="12.75" customHeight="1"/>
    <row r="137" spans="1:8" ht="12.75" customHeight="1"/>
    <row r="138" spans="1:8" ht="12.75" customHeight="1"/>
    <row r="139" spans="1:8" ht="12.75" customHeight="1"/>
    <row r="140" spans="1:8" ht="12.75" customHeight="1"/>
    <row r="141" spans="1:8" ht="12.75" customHeight="1"/>
    <row r="142" spans="1:8" ht="12.75" customHeight="1"/>
    <row r="143" spans="1:8" ht="12.75" customHeight="1"/>
    <row r="144" spans="1:8" ht="12.75" customHeight="1"/>
    <row r="145" spans="1:5" ht="12.75" customHeight="1"/>
    <row r="146" spans="1:5" ht="12.75" customHeight="1"/>
    <row r="147" spans="1:5" ht="12.75" customHeight="1">
      <c r="A147" s="105"/>
      <c r="B147" s="105"/>
      <c r="C147" s="105"/>
      <c r="D147" s="105"/>
      <c r="E147" s="105"/>
    </row>
    <row r="148" spans="1:5" ht="12.75" customHeight="1">
      <c r="A148" s="105"/>
      <c r="B148" s="105"/>
      <c r="C148" s="105"/>
      <c r="D148" s="105"/>
      <c r="E148" s="105"/>
    </row>
    <row r="149" spans="1:5" ht="12.75" customHeight="1">
      <c r="A149" s="105"/>
      <c r="B149" s="105"/>
      <c r="C149" s="105"/>
      <c r="D149" s="105"/>
      <c r="E149" s="105"/>
    </row>
    <row r="150" spans="1:5" ht="12.75" customHeight="1">
      <c r="A150" s="105"/>
      <c r="B150" s="105"/>
      <c r="C150" s="105"/>
      <c r="D150" s="105"/>
      <c r="E150" s="105"/>
    </row>
    <row r="151" spans="1:5" ht="12.75" customHeight="1">
      <c r="A151" s="159"/>
      <c r="B151" s="159"/>
      <c r="C151" s="105"/>
      <c r="D151" s="105"/>
      <c r="E151" s="105"/>
    </row>
    <row r="152" spans="1:5" ht="12.75" customHeight="1">
      <c r="A152" s="105"/>
      <c r="B152" s="105"/>
      <c r="C152" s="105"/>
      <c r="D152" s="105"/>
      <c r="E152" s="105"/>
    </row>
    <row r="153" spans="1:5" ht="12.75" customHeight="1">
      <c r="A153" s="105"/>
      <c r="B153" s="105"/>
      <c r="C153" s="105"/>
      <c r="D153" s="105"/>
      <c r="E153" s="105"/>
    </row>
    <row r="154" spans="1:5" ht="12.75" customHeight="1">
      <c r="A154" s="105"/>
      <c r="B154" s="105"/>
      <c r="C154" s="105"/>
      <c r="D154" s="105"/>
      <c r="E154" s="105"/>
    </row>
    <row r="155" spans="1:5" ht="12.75" customHeight="1">
      <c r="A155" s="105"/>
      <c r="B155" s="105"/>
      <c r="C155" s="105"/>
      <c r="D155" s="105"/>
      <c r="E155" s="105"/>
    </row>
    <row r="156" spans="1:5" ht="12.75" customHeight="1">
      <c r="A156" s="105"/>
      <c r="B156" s="105"/>
      <c r="C156" s="105"/>
      <c r="D156" s="105"/>
      <c r="E156" s="105"/>
    </row>
    <row r="157" spans="1:5" ht="12.75" customHeight="1">
      <c r="A157" s="105"/>
      <c r="B157" s="105"/>
      <c r="C157" s="105"/>
      <c r="D157" s="105"/>
      <c r="E157" s="105"/>
    </row>
    <row r="158" spans="1:5" ht="12.75" customHeight="1">
      <c r="A158" s="105"/>
      <c r="B158" s="105"/>
      <c r="C158" s="105"/>
      <c r="D158" s="105"/>
      <c r="E158" s="105"/>
    </row>
    <row r="159" spans="1:5" ht="12.75" customHeight="1">
      <c r="A159" s="105"/>
      <c r="B159" s="105"/>
      <c r="C159" s="105"/>
      <c r="D159" s="105"/>
      <c r="E159" s="105"/>
    </row>
    <row r="160" spans="1:5" ht="12.75" customHeight="1">
      <c r="A160" s="105"/>
      <c r="B160" s="105"/>
      <c r="C160" s="105"/>
      <c r="D160" s="105"/>
      <c r="E160" s="105"/>
    </row>
    <row r="161" spans="1:5" ht="12.75" customHeight="1">
      <c r="A161" s="105"/>
      <c r="B161" s="105"/>
      <c r="C161" s="105"/>
      <c r="D161" s="105"/>
      <c r="E161" s="105"/>
    </row>
    <row r="162" spans="1:5" ht="12.75" customHeight="1">
      <c r="A162" s="105"/>
      <c r="B162" s="105"/>
      <c r="C162" s="105"/>
      <c r="D162" s="105"/>
      <c r="E162" s="105"/>
    </row>
    <row r="163" spans="1:5" ht="12.75" customHeight="1">
      <c r="A163" s="105"/>
      <c r="B163" s="105"/>
      <c r="C163" s="105"/>
      <c r="D163" s="105"/>
      <c r="E163" s="105"/>
    </row>
    <row r="164" spans="1:5" ht="12.75" customHeight="1">
      <c r="A164" s="105"/>
      <c r="B164" s="105"/>
      <c r="C164" s="105"/>
      <c r="D164" s="105"/>
      <c r="E164" s="105"/>
    </row>
    <row r="165" spans="1:5" ht="12.75" customHeight="1">
      <c r="A165" s="105"/>
      <c r="B165" s="105"/>
      <c r="C165" s="105"/>
      <c r="D165" s="105"/>
      <c r="E165" s="105"/>
    </row>
    <row r="166" spans="1:5" ht="12.75" customHeight="1">
      <c r="A166" s="105"/>
      <c r="B166" s="105"/>
      <c r="C166" s="105"/>
      <c r="D166" s="105"/>
      <c r="E166" s="105"/>
    </row>
    <row r="167" spans="1:5" ht="12.75" customHeight="1">
      <c r="A167" s="105"/>
      <c r="B167" s="105"/>
      <c r="C167" s="105"/>
      <c r="D167" s="105"/>
      <c r="E167" s="105"/>
    </row>
    <row r="168" spans="1:5" ht="12.75" customHeight="1">
      <c r="A168" s="105"/>
      <c r="B168" s="105"/>
      <c r="C168" s="105"/>
      <c r="D168" s="105"/>
      <c r="E168" s="105"/>
    </row>
    <row r="169" spans="1:5" ht="12.75" customHeight="1">
      <c r="A169" s="105"/>
      <c r="B169" s="105"/>
      <c r="C169" s="105"/>
      <c r="D169" s="105"/>
      <c r="E169" s="105"/>
    </row>
    <row r="170" spans="1:5" ht="12.75" customHeight="1">
      <c r="A170" s="105"/>
      <c r="B170" s="105"/>
      <c r="C170" s="105"/>
      <c r="D170" s="105"/>
      <c r="E170" s="105"/>
    </row>
    <row r="171" spans="1:5" ht="12.75" customHeight="1">
      <c r="A171" s="105"/>
      <c r="B171" s="105"/>
      <c r="C171" s="105"/>
      <c r="D171" s="105"/>
      <c r="E171" s="105"/>
    </row>
    <row r="172" spans="1:5" ht="12.75" customHeight="1">
      <c r="A172" s="105"/>
      <c r="B172" s="105"/>
      <c r="C172" s="105"/>
      <c r="D172" s="105"/>
      <c r="E172" s="105"/>
    </row>
    <row r="173" spans="1:5" ht="12.75" customHeight="1">
      <c r="A173" s="105"/>
      <c r="B173" s="105"/>
      <c r="C173" s="159"/>
      <c r="D173" s="105"/>
      <c r="E173" s="105"/>
    </row>
    <row r="174" spans="1:5" ht="12.75" customHeight="1">
      <c r="A174" s="105"/>
      <c r="B174" s="105"/>
      <c r="C174" s="105"/>
      <c r="D174" s="105"/>
      <c r="E174" s="105"/>
    </row>
    <row r="175" spans="1:5" ht="12.75" customHeight="1">
      <c r="A175" s="105"/>
      <c r="B175" s="105"/>
      <c r="C175" s="105"/>
      <c r="D175" s="105"/>
      <c r="E175" s="105"/>
    </row>
    <row r="176" spans="1:5" ht="12.75" customHeight="1">
      <c r="A176" s="105"/>
      <c r="B176" s="105"/>
      <c r="C176" s="105"/>
      <c r="D176" s="105"/>
      <c r="E176" s="105"/>
    </row>
    <row r="177" spans="1:5" ht="12.75" customHeight="1">
      <c r="A177" s="105"/>
      <c r="B177" s="105"/>
      <c r="C177" s="105"/>
      <c r="D177" s="105"/>
      <c r="E177" s="105"/>
    </row>
    <row r="178" spans="1:5" ht="12.75" customHeight="1">
      <c r="A178" s="105"/>
      <c r="B178" s="105"/>
      <c r="C178" s="105"/>
      <c r="D178" s="105"/>
      <c r="E178" s="105"/>
    </row>
    <row r="179" spans="1:5" ht="12.75" customHeight="1">
      <c r="A179" s="105"/>
      <c r="B179" s="105"/>
      <c r="C179" s="105"/>
      <c r="D179" s="105"/>
      <c r="E179" s="105"/>
    </row>
    <row r="180" spans="1:5" ht="12.75" customHeight="1">
      <c r="A180" s="105"/>
      <c r="B180" s="105"/>
      <c r="C180" s="105"/>
      <c r="D180" s="105"/>
      <c r="E180" s="105"/>
    </row>
    <row r="181" spans="1:5" ht="12.75" customHeight="1">
      <c r="A181" s="105"/>
      <c r="B181" s="105"/>
      <c r="C181" s="105"/>
      <c r="D181" s="105"/>
      <c r="E181" s="105"/>
    </row>
    <row r="182" spans="1:5" ht="12.75" customHeight="1"/>
    <row r="183" spans="1:5" ht="12.75" customHeight="1"/>
    <row r="184" spans="1:5" ht="12.75" customHeight="1"/>
    <row r="185" spans="1:5" ht="12.75" customHeight="1"/>
    <row r="186" spans="1:5" ht="12.75" customHeight="1"/>
    <row r="187" spans="1:5" ht="12.75" customHeight="1"/>
    <row r="188" spans="1:5" ht="12.75" customHeight="1"/>
    <row r="189" spans="1:5" ht="12.75" customHeight="1"/>
    <row r="190" spans="1:5" ht="12.75" customHeight="1"/>
    <row r="191" spans="1:5" ht="12.75" customHeight="1"/>
    <row r="192" spans="1:5" ht="12.75" customHeight="1"/>
    <row r="193" spans="3:3" ht="12.75" customHeight="1"/>
    <row r="194" spans="3:3" ht="12.75" customHeight="1"/>
    <row r="195" spans="3:3" ht="12.75" customHeight="1"/>
    <row r="196" spans="3:3" ht="12.75" customHeight="1"/>
    <row r="197" spans="3:3" ht="12.75" customHeight="1">
      <c r="C197" s="160"/>
    </row>
    <row r="198" spans="3:3" ht="12.75" customHeight="1">
      <c r="C198" s="160"/>
    </row>
    <row r="199" spans="3:3" ht="12.75" customHeight="1"/>
    <row r="200" spans="3:3" ht="12.75" customHeight="1"/>
    <row r="201" spans="3:3" ht="12.75" customHeight="1">
      <c r="C201" s="160"/>
    </row>
    <row r="202" spans="3:3" ht="12.75" customHeight="1"/>
    <row r="203" spans="3:3" ht="12.75" customHeight="1"/>
    <row r="204" spans="3:3" ht="12.75" customHeight="1"/>
    <row r="205" spans="3:3" ht="12.75" customHeight="1"/>
    <row r="206" spans="3:3" ht="12.75" customHeight="1"/>
    <row r="207" spans="3:3" ht="12.75" customHeight="1"/>
    <row r="208" spans="3:3" ht="12.75" customHeight="1"/>
    <row r="209" spans="1:2" ht="12.75" customHeight="1">
      <c r="A209" s="36"/>
      <c r="B209" s="36"/>
    </row>
    <row r="210" spans="1:2" ht="12.75" customHeight="1"/>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spans="1:2" ht="12.75" customHeight="1"/>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c r="A233" s="36"/>
      <c r="B233" s="36"/>
    </row>
    <row r="234" spans="1:2" ht="12.75" customHeight="1">
      <c r="A234" s="36"/>
      <c r="B234" s="36"/>
    </row>
    <row r="235" spans="1:2" ht="12.75" customHeight="1"/>
    <row r="236" spans="1:2" ht="12.75" customHeight="1"/>
    <row r="237" spans="1:2" ht="12.75" customHeight="1">
      <c r="A237" s="36"/>
      <c r="B237" s="36"/>
    </row>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sheetData>
  <autoFilter ref="A1:H125" xr:uid="{00000000-0009-0000-0000-000002000000}"/>
  <dataValidations count="1">
    <dataValidation type="list" allowBlank="1" showErrorMessage="1" sqref="H2:H125" xr:uid="{00000000-0002-0000-0200-000000000000}">
      <formula1>$L$2:$L$6</formula1>
    </dataValidation>
  </dataValidations>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8"/>
  <sheetViews>
    <sheetView workbookViewId="0">
      <pane ySplit="1" topLeftCell="A2" activePane="bottomLeft" state="frozen"/>
      <selection pane="bottomLeft" activeCell="B3" sqref="B3"/>
    </sheetView>
  </sheetViews>
  <sheetFormatPr defaultColWidth="12.59765625" defaultRowHeight="15" customHeight="1"/>
  <cols>
    <col min="1" max="1" width="8.265625" customWidth="1"/>
    <col min="2" max="2" width="13.46484375" customWidth="1"/>
    <col min="3" max="3" width="17.86328125" customWidth="1"/>
    <col min="4" max="4" width="10.86328125" customWidth="1"/>
    <col min="5" max="5" width="14.265625" customWidth="1"/>
    <col min="6" max="6" width="26.265625" customWidth="1"/>
    <col min="7" max="7" width="29.46484375" customWidth="1"/>
    <col min="8" max="8" width="13" customWidth="1"/>
    <col min="9" max="9" width="15.73046875" customWidth="1"/>
    <col min="10" max="17" width="7.59765625" customWidth="1"/>
    <col min="18" max="18" width="41" customWidth="1"/>
    <col min="19" max="19" width="31.73046875" customWidth="1"/>
    <col min="20" max="26" width="7.59765625" customWidth="1"/>
  </cols>
  <sheetData>
    <row r="1" spans="1:26" ht="12.75" customHeight="1">
      <c r="A1" s="161" t="s">
        <v>990</v>
      </c>
      <c r="B1" s="161" t="s">
        <v>952</v>
      </c>
      <c r="C1" s="161" t="s">
        <v>953</v>
      </c>
      <c r="D1" s="161" t="s">
        <v>954</v>
      </c>
      <c r="E1" s="161" t="s">
        <v>955</v>
      </c>
      <c r="F1" s="161" t="s">
        <v>956</v>
      </c>
      <c r="G1" s="161" t="s">
        <v>957</v>
      </c>
      <c r="H1" s="161" t="s">
        <v>958</v>
      </c>
      <c r="I1" s="161" t="s">
        <v>991</v>
      </c>
      <c r="J1" s="162" t="s">
        <v>959</v>
      </c>
      <c r="K1" s="163" t="s">
        <v>992</v>
      </c>
      <c r="L1" s="163" t="s">
        <v>993</v>
      </c>
      <c r="M1" s="163" t="s">
        <v>994</v>
      </c>
      <c r="N1" s="163" t="s">
        <v>995</v>
      </c>
      <c r="O1" s="163" t="s">
        <v>996</v>
      </c>
      <c r="P1" s="163" t="s">
        <v>997</v>
      </c>
      <c r="Q1" s="163" t="s">
        <v>998</v>
      </c>
      <c r="R1" s="161" t="s">
        <v>999</v>
      </c>
      <c r="S1" s="161"/>
    </row>
    <row r="2" spans="1:26" ht="12.75" customHeight="1">
      <c r="A2" s="122"/>
      <c r="B2" s="52" t="s">
        <v>2</v>
      </c>
      <c r="C2" s="52" t="s">
        <v>3</v>
      </c>
      <c r="D2" s="52"/>
      <c r="E2" s="52" t="s">
        <v>12</v>
      </c>
      <c r="F2" s="164" t="s">
        <v>1000</v>
      </c>
      <c r="G2" s="52" t="s">
        <v>14</v>
      </c>
      <c r="H2" s="164" t="s">
        <v>1001</v>
      </c>
      <c r="I2" s="165"/>
      <c r="J2" s="121" t="s">
        <v>4</v>
      </c>
      <c r="K2" s="166">
        <v>1</v>
      </c>
      <c r="L2" s="166">
        <v>1</v>
      </c>
      <c r="M2" s="166">
        <v>1</v>
      </c>
      <c r="N2" s="166">
        <v>1</v>
      </c>
      <c r="O2" s="166">
        <v>1</v>
      </c>
      <c r="P2" s="166">
        <v>1</v>
      </c>
      <c r="Q2" s="166">
        <f t="shared" ref="Q2:Q10" si="0">K2*(SUM(L2:O2)*P2)</f>
        <v>4</v>
      </c>
      <c r="R2" s="167" t="s">
        <v>1002</v>
      </c>
      <c r="S2" s="168" t="s">
        <v>1003</v>
      </c>
    </row>
    <row r="3" spans="1:26" ht="12.75" customHeight="1">
      <c r="A3" s="122"/>
      <c r="B3" s="52" t="s">
        <v>2</v>
      </c>
      <c r="C3" s="52" t="s">
        <v>3</v>
      </c>
      <c r="D3" s="52"/>
      <c r="E3" s="52" t="s">
        <v>19</v>
      </c>
      <c r="F3" s="52" t="s">
        <v>20</v>
      </c>
      <c r="G3" s="52" t="s">
        <v>14</v>
      </c>
      <c r="H3" s="164" t="s">
        <v>1001</v>
      </c>
      <c r="I3" s="128"/>
      <c r="J3" s="121" t="s">
        <v>4</v>
      </c>
      <c r="K3" s="166">
        <v>1</v>
      </c>
      <c r="L3" s="166">
        <v>1</v>
      </c>
      <c r="M3" s="166">
        <v>1</v>
      </c>
      <c r="N3" s="166">
        <v>1</v>
      </c>
      <c r="O3" s="166">
        <v>1</v>
      </c>
      <c r="P3" s="166">
        <v>1</v>
      </c>
      <c r="Q3" s="166">
        <f t="shared" si="0"/>
        <v>4</v>
      </c>
      <c r="R3" s="167" t="s">
        <v>1002</v>
      </c>
      <c r="S3" s="168" t="s">
        <v>1003</v>
      </c>
    </row>
    <row r="4" spans="1:26" ht="12.75" customHeight="1">
      <c r="A4" s="122"/>
      <c r="B4" s="52" t="s">
        <v>2</v>
      </c>
      <c r="C4" s="52" t="s">
        <v>18</v>
      </c>
      <c r="D4" s="52"/>
      <c r="E4" s="52" t="s">
        <v>12</v>
      </c>
      <c r="F4" s="52" t="s">
        <v>33</v>
      </c>
      <c r="G4" s="52" t="s">
        <v>34</v>
      </c>
      <c r="H4" s="164" t="s">
        <v>1001</v>
      </c>
      <c r="I4" s="128"/>
      <c r="J4" s="121" t="s">
        <v>4</v>
      </c>
      <c r="K4" s="166">
        <v>1</v>
      </c>
      <c r="L4" s="166">
        <v>1</v>
      </c>
      <c r="M4" s="166">
        <v>1</v>
      </c>
      <c r="N4" s="166">
        <v>1</v>
      </c>
      <c r="O4" s="166">
        <v>1</v>
      </c>
      <c r="P4" s="166">
        <v>1</v>
      </c>
      <c r="Q4" s="166">
        <f t="shared" si="0"/>
        <v>4</v>
      </c>
      <c r="R4" s="167" t="s">
        <v>1004</v>
      </c>
      <c r="S4" s="168" t="s">
        <v>1003</v>
      </c>
    </row>
    <row r="5" spans="1:26" ht="12.75" customHeight="1">
      <c r="A5" s="122"/>
      <c r="B5" s="52" t="s">
        <v>2</v>
      </c>
      <c r="C5" s="52" t="s">
        <v>18</v>
      </c>
      <c r="D5" s="52"/>
      <c r="E5" s="52" t="s">
        <v>19</v>
      </c>
      <c r="F5" s="52" t="s">
        <v>36</v>
      </c>
      <c r="G5" s="52" t="s">
        <v>34</v>
      </c>
      <c r="H5" s="164" t="s">
        <v>1001</v>
      </c>
      <c r="I5" s="128"/>
      <c r="J5" s="121" t="s">
        <v>4</v>
      </c>
      <c r="K5" s="166">
        <v>1</v>
      </c>
      <c r="L5" s="166">
        <v>1</v>
      </c>
      <c r="M5" s="166">
        <v>1</v>
      </c>
      <c r="N5" s="166">
        <v>1</v>
      </c>
      <c r="O5" s="166">
        <v>1</v>
      </c>
      <c r="P5" s="166">
        <v>1</v>
      </c>
      <c r="Q5" s="166">
        <f t="shared" si="0"/>
        <v>4</v>
      </c>
      <c r="R5" s="167" t="s">
        <v>1004</v>
      </c>
      <c r="S5" s="168" t="s">
        <v>1003</v>
      </c>
    </row>
    <row r="6" spans="1:26" ht="12.75" customHeight="1">
      <c r="A6" s="122"/>
      <c r="B6" s="52" t="s">
        <v>25</v>
      </c>
      <c r="C6" s="123" t="s">
        <v>26</v>
      </c>
      <c r="D6" s="52"/>
      <c r="E6" s="52" t="s">
        <v>12</v>
      </c>
      <c r="F6" s="123" t="s">
        <v>40</v>
      </c>
      <c r="G6" s="123" t="s">
        <v>41</v>
      </c>
      <c r="H6" s="132" t="s">
        <v>1005</v>
      </c>
      <c r="I6" s="169" t="s">
        <v>42</v>
      </c>
      <c r="J6" s="121" t="s">
        <v>27</v>
      </c>
      <c r="K6" s="166">
        <v>1</v>
      </c>
      <c r="L6" s="166">
        <v>1</v>
      </c>
      <c r="M6" s="166">
        <v>1</v>
      </c>
      <c r="N6" s="166">
        <v>1</v>
      </c>
      <c r="O6" s="166">
        <v>1</v>
      </c>
      <c r="P6" s="166">
        <v>1</v>
      </c>
      <c r="Q6" s="166">
        <f t="shared" si="0"/>
        <v>4</v>
      </c>
      <c r="R6" s="170" t="s">
        <v>1006</v>
      </c>
      <c r="S6" s="168" t="s">
        <v>1007</v>
      </c>
    </row>
    <row r="7" spans="1:26" ht="12.75" customHeight="1">
      <c r="A7" s="122"/>
      <c r="B7" s="52" t="s">
        <v>25</v>
      </c>
      <c r="C7" s="123" t="s">
        <v>26</v>
      </c>
      <c r="D7" s="52"/>
      <c r="E7" s="52" t="s">
        <v>12</v>
      </c>
      <c r="F7" s="52" t="s">
        <v>49</v>
      </c>
      <c r="G7" s="52" t="s">
        <v>50</v>
      </c>
      <c r="H7" s="132" t="s">
        <v>1005</v>
      </c>
      <c r="I7" s="169" t="s">
        <v>42</v>
      </c>
      <c r="J7" s="121" t="s">
        <v>27</v>
      </c>
      <c r="K7" s="166">
        <v>1</v>
      </c>
      <c r="L7" s="166">
        <v>1</v>
      </c>
      <c r="M7" s="166">
        <v>1</v>
      </c>
      <c r="N7" s="166">
        <v>1</v>
      </c>
      <c r="O7" s="166">
        <v>1</v>
      </c>
      <c r="P7" s="166">
        <v>1</v>
      </c>
      <c r="Q7" s="166">
        <f t="shared" si="0"/>
        <v>4</v>
      </c>
      <c r="R7" s="170" t="s">
        <v>1008</v>
      </c>
      <c r="S7" s="171" t="s">
        <v>1009</v>
      </c>
    </row>
    <row r="8" spans="1:26" ht="12.75" customHeight="1">
      <c r="A8" s="122"/>
      <c r="B8" s="52" t="s">
        <v>25</v>
      </c>
      <c r="C8" s="123" t="s">
        <v>26</v>
      </c>
      <c r="D8" s="52"/>
      <c r="E8" s="52" t="s">
        <v>12</v>
      </c>
      <c r="F8" s="123" t="s">
        <v>54</v>
      </c>
      <c r="G8" s="52" t="s">
        <v>55</v>
      </c>
      <c r="H8" s="52" t="s">
        <v>56</v>
      </c>
      <c r="I8" s="169" t="s">
        <v>947</v>
      </c>
      <c r="J8" s="121" t="s">
        <v>27</v>
      </c>
      <c r="K8" s="166">
        <v>1</v>
      </c>
      <c r="L8" s="166">
        <v>1</v>
      </c>
      <c r="M8" s="166">
        <v>1</v>
      </c>
      <c r="N8" s="166">
        <v>1</v>
      </c>
      <c r="O8" s="166">
        <v>1</v>
      </c>
      <c r="P8" s="166">
        <v>1</v>
      </c>
      <c r="Q8" s="166">
        <f t="shared" si="0"/>
        <v>4</v>
      </c>
      <c r="R8" s="167" t="s">
        <v>1010</v>
      </c>
      <c r="S8" s="168" t="s">
        <v>1011</v>
      </c>
    </row>
    <row r="9" spans="1:26" ht="12.75" customHeight="1">
      <c r="A9" s="122"/>
      <c r="B9" s="52" t="s">
        <v>25</v>
      </c>
      <c r="C9" s="123" t="s">
        <v>26</v>
      </c>
      <c r="D9" s="52"/>
      <c r="E9" s="52" t="s">
        <v>12</v>
      </c>
      <c r="F9" s="52" t="s">
        <v>59</v>
      </c>
      <c r="G9" s="52" t="s">
        <v>60</v>
      </c>
      <c r="H9" s="52" t="s">
        <v>56</v>
      </c>
      <c r="I9" s="169" t="s">
        <v>947</v>
      </c>
      <c r="J9" s="121" t="s">
        <v>27</v>
      </c>
      <c r="K9" s="166">
        <v>1</v>
      </c>
      <c r="L9" s="166">
        <v>1</v>
      </c>
      <c r="M9" s="166">
        <v>1</v>
      </c>
      <c r="N9" s="166">
        <v>1</v>
      </c>
      <c r="O9" s="166">
        <v>1</v>
      </c>
      <c r="P9" s="166">
        <v>1</v>
      </c>
      <c r="Q9" s="166">
        <f t="shared" si="0"/>
        <v>4</v>
      </c>
      <c r="R9" s="172" t="s">
        <v>1012</v>
      </c>
      <c r="S9" s="168" t="s">
        <v>1011</v>
      </c>
    </row>
    <row r="10" spans="1:26" ht="12.75" customHeight="1">
      <c r="A10" s="122"/>
      <c r="B10" s="52" t="s">
        <v>25</v>
      </c>
      <c r="C10" s="123" t="s">
        <v>26</v>
      </c>
      <c r="D10" s="52"/>
      <c r="E10" s="52" t="s">
        <v>12</v>
      </c>
      <c r="F10" s="123" t="s">
        <v>63</v>
      </c>
      <c r="G10" s="52" t="s">
        <v>64</v>
      </c>
      <c r="H10" s="52" t="s">
        <v>56</v>
      </c>
      <c r="I10" s="169" t="s">
        <v>947</v>
      </c>
      <c r="J10" s="121" t="s">
        <v>27</v>
      </c>
      <c r="K10" s="166">
        <v>1</v>
      </c>
      <c r="L10" s="166">
        <v>1</v>
      </c>
      <c r="M10" s="166">
        <v>1</v>
      </c>
      <c r="N10" s="166">
        <v>1</v>
      </c>
      <c r="O10" s="166">
        <v>1</v>
      </c>
      <c r="P10" s="166">
        <v>1</v>
      </c>
      <c r="Q10" s="166">
        <f t="shared" si="0"/>
        <v>4</v>
      </c>
      <c r="R10" s="172" t="s">
        <v>1013</v>
      </c>
      <c r="S10" s="168" t="s">
        <v>1011</v>
      </c>
    </row>
    <row r="11" spans="1:26" ht="12.75" customHeight="1">
      <c r="A11" s="173" t="s">
        <v>1014</v>
      </c>
      <c r="B11" s="52" t="s">
        <v>25</v>
      </c>
      <c r="C11" s="123" t="s">
        <v>26</v>
      </c>
      <c r="D11" s="52"/>
      <c r="E11" s="52" t="s">
        <v>12</v>
      </c>
      <c r="F11" s="52" t="s">
        <v>77</v>
      </c>
      <c r="G11" s="52" t="s">
        <v>78</v>
      </c>
      <c r="H11" s="52" t="s">
        <v>56</v>
      </c>
      <c r="I11" s="169" t="s">
        <v>947</v>
      </c>
      <c r="J11" s="121" t="s">
        <v>27</v>
      </c>
      <c r="K11" s="166"/>
      <c r="L11" s="166"/>
      <c r="M11" s="166"/>
      <c r="N11" s="166"/>
      <c r="O11" s="166"/>
      <c r="P11" s="166"/>
      <c r="Q11" s="166"/>
      <c r="R11" s="170" t="s">
        <v>1015</v>
      </c>
      <c r="S11" s="174"/>
    </row>
    <row r="12" spans="1:26" ht="12.75" customHeight="1">
      <c r="A12" s="173" t="s">
        <v>1014</v>
      </c>
      <c r="B12" s="52" t="s">
        <v>25</v>
      </c>
      <c r="C12" s="123" t="s">
        <v>26</v>
      </c>
      <c r="D12" s="52"/>
      <c r="E12" s="52" t="s">
        <v>12</v>
      </c>
      <c r="F12" s="52" t="s">
        <v>81</v>
      </c>
      <c r="G12" s="52" t="s">
        <v>82</v>
      </c>
      <c r="H12" s="52" t="s">
        <v>56</v>
      </c>
      <c r="I12" s="169" t="s">
        <v>947</v>
      </c>
      <c r="J12" s="121" t="s">
        <v>27</v>
      </c>
      <c r="K12" s="166"/>
      <c r="L12" s="166"/>
      <c r="M12" s="166"/>
      <c r="N12" s="166"/>
      <c r="O12" s="166"/>
      <c r="P12" s="166"/>
      <c r="Q12" s="166"/>
      <c r="R12" s="170" t="s">
        <v>1016</v>
      </c>
      <c r="S12" s="174"/>
    </row>
    <row r="13" spans="1:26" ht="12.75" customHeight="1">
      <c r="A13" s="173" t="s">
        <v>1014</v>
      </c>
      <c r="B13" s="52" t="s">
        <v>25</v>
      </c>
      <c r="C13" s="123" t="s">
        <v>26</v>
      </c>
      <c r="D13" s="52"/>
      <c r="E13" s="52" t="s">
        <v>12</v>
      </c>
      <c r="F13" s="52" t="s">
        <v>85</v>
      </c>
      <c r="G13" s="52" t="s">
        <v>86</v>
      </c>
      <c r="H13" s="52" t="s">
        <v>56</v>
      </c>
      <c r="I13" s="169" t="s">
        <v>947</v>
      </c>
      <c r="J13" s="121" t="s">
        <v>27</v>
      </c>
      <c r="K13" s="166"/>
      <c r="L13" s="166"/>
      <c r="M13" s="166"/>
      <c r="N13" s="166"/>
      <c r="O13" s="166"/>
      <c r="P13" s="166"/>
      <c r="Q13" s="166"/>
      <c r="R13" s="170" t="s">
        <v>1017</v>
      </c>
      <c r="S13" s="174"/>
    </row>
    <row r="14" spans="1:26" ht="12.75" customHeight="1">
      <c r="A14" s="173" t="s">
        <v>1014</v>
      </c>
      <c r="B14" s="52" t="s">
        <v>25</v>
      </c>
      <c r="C14" s="123" t="s">
        <v>26</v>
      </c>
      <c r="D14" s="52"/>
      <c r="E14" s="52" t="s">
        <v>12</v>
      </c>
      <c r="F14" s="52" t="s">
        <v>90</v>
      </c>
      <c r="G14" s="52" t="s">
        <v>91</v>
      </c>
      <c r="H14" s="52" t="s">
        <v>56</v>
      </c>
      <c r="I14" s="169" t="s">
        <v>947</v>
      </c>
      <c r="J14" s="121" t="s">
        <v>27</v>
      </c>
      <c r="K14" s="166"/>
      <c r="L14" s="166"/>
      <c r="M14" s="166"/>
      <c r="N14" s="166"/>
      <c r="O14" s="166"/>
      <c r="P14" s="166"/>
      <c r="Q14" s="166"/>
      <c r="R14" s="170" t="s">
        <v>1018</v>
      </c>
      <c r="S14" s="174"/>
    </row>
    <row r="15" spans="1:26" ht="12.75" customHeight="1">
      <c r="A15" s="173" t="s">
        <v>1014</v>
      </c>
      <c r="B15" s="175" t="s">
        <v>25</v>
      </c>
      <c r="C15" s="176" t="s">
        <v>26</v>
      </c>
      <c r="D15" s="175"/>
      <c r="E15" s="175" t="s">
        <v>12</v>
      </c>
      <c r="F15" s="175" t="s">
        <v>94</v>
      </c>
      <c r="G15" s="175" t="s">
        <v>95</v>
      </c>
      <c r="H15" s="175" t="s">
        <v>56</v>
      </c>
      <c r="I15" s="177" t="s">
        <v>947</v>
      </c>
      <c r="J15" s="178" t="s">
        <v>27</v>
      </c>
      <c r="K15" s="179"/>
      <c r="L15" s="179"/>
      <c r="M15" s="179"/>
      <c r="N15" s="179"/>
      <c r="O15" s="179"/>
      <c r="P15" s="179"/>
      <c r="Q15" s="179"/>
      <c r="R15" s="180" t="s">
        <v>1019</v>
      </c>
      <c r="S15" s="181"/>
      <c r="T15" s="182"/>
      <c r="U15" s="182"/>
      <c r="V15" s="182"/>
      <c r="W15" s="182"/>
      <c r="X15" s="182"/>
      <c r="Y15" s="182"/>
      <c r="Z15" s="182"/>
    </row>
    <row r="16" spans="1:26" ht="12.75" customHeight="1">
      <c r="A16" s="173" t="s">
        <v>1014</v>
      </c>
      <c r="B16" s="52" t="s">
        <v>25</v>
      </c>
      <c r="C16" s="123" t="s">
        <v>26</v>
      </c>
      <c r="D16" s="52"/>
      <c r="E16" s="52" t="s">
        <v>12</v>
      </c>
      <c r="F16" s="52" t="s">
        <v>98</v>
      </c>
      <c r="G16" s="52" t="s">
        <v>99</v>
      </c>
      <c r="H16" s="52" t="s">
        <v>56</v>
      </c>
      <c r="I16" s="169" t="s">
        <v>947</v>
      </c>
      <c r="J16" s="121" t="s">
        <v>27</v>
      </c>
      <c r="K16" s="166"/>
      <c r="L16" s="166"/>
      <c r="M16" s="166"/>
      <c r="N16" s="166"/>
      <c r="O16" s="166"/>
      <c r="P16" s="166"/>
      <c r="Q16" s="166"/>
      <c r="R16" s="180" t="s">
        <v>1019</v>
      </c>
      <c r="S16" s="183"/>
    </row>
    <row r="17" spans="1:19" ht="12.75" customHeight="1">
      <c r="A17" s="122"/>
      <c r="B17" s="52" t="s">
        <v>25</v>
      </c>
      <c r="C17" s="123" t="s">
        <v>26</v>
      </c>
      <c r="D17" s="52"/>
      <c r="E17" s="52" t="s">
        <v>12</v>
      </c>
      <c r="F17" s="52" t="s">
        <v>102</v>
      </c>
      <c r="G17" s="52" t="s">
        <v>103</v>
      </c>
      <c r="H17" s="52" t="s">
        <v>56</v>
      </c>
      <c r="I17" s="169" t="s">
        <v>947</v>
      </c>
      <c r="J17" s="121" t="s">
        <v>27</v>
      </c>
      <c r="K17" s="166">
        <v>1</v>
      </c>
      <c r="L17" s="166">
        <v>1</v>
      </c>
      <c r="M17" s="166">
        <v>1</v>
      </c>
      <c r="N17" s="166">
        <v>1</v>
      </c>
      <c r="O17" s="166">
        <v>1</v>
      </c>
      <c r="P17" s="166">
        <v>1</v>
      </c>
      <c r="Q17" s="166">
        <f>K17*(SUM(L17:O17)*P17)</f>
        <v>4</v>
      </c>
      <c r="R17" s="52" t="s">
        <v>1020</v>
      </c>
      <c r="S17" s="168" t="s">
        <v>1011</v>
      </c>
    </row>
    <row r="18" spans="1:19" ht="12.75" customHeight="1">
      <c r="A18" s="173"/>
      <c r="B18" s="52" t="s">
        <v>25</v>
      </c>
      <c r="C18" s="123" t="s">
        <v>26</v>
      </c>
      <c r="D18" s="52"/>
      <c r="E18" s="52" t="s">
        <v>12</v>
      </c>
      <c r="F18" s="52" t="s">
        <v>106</v>
      </c>
      <c r="G18" s="123" t="s">
        <v>107</v>
      </c>
      <c r="H18" s="52" t="s">
        <v>56</v>
      </c>
      <c r="I18" s="169" t="s">
        <v>947</v>
      </c>
      <c r="J18" s="121" t="s">
        <v>27</v>
      </c>
      <c r="K18" s="184">
        <v>0</v>
      </c>
      <c r="L18" s="184">
        <v>0</v>
      </c>
      <c r="M18" s="184">
        <v>0</v>
      </c>
      <c r="N18" s="184">
        <v>0</v>
      </c>
      <c r="O18" s="184">
        <v>0</v>
      </c>
      <c r="P18" s="184">
        <v>0</v>
      </c>
      <c r="Q18" s="184">
        <v>0</v>
      </c>
      <c r="R18" s="164" t="s">
        <v>1021</v>
      </c>
      <c r="S18" s="185"/>
    </row>
    <row r="19" spans="1:19" ht="12.75" customHeight="1">
      <c r="A19" s="122"/>
      <c r="B19" s="52" t="s">
        <v>25</v>
      </c>
      <c r="C19" s="123" t="s">
        <v>26</v>
      </c>
      <c r="D19" s="52"/>
      <c r="E19" s="52" t="s">
        <v>12</v>
      </c>
      <c r="F19" s="52" t="s">
        <v>112</v>
      </c>
      <c r="G19" s="52" t="s">
        <v>113</v>
      </c>
      <c r="H19" s="52" t="s">
        <v>56</v>
      </c>
      <c r="I19" s="169" t="s">
        <v>947</v>
      </c>
      <c r="J19" s="121" t="s">
        <v>4</v>
      </c>
      <c r="K19" s="166">
        <v>1</v>
      </c>
      <c r="L19" s="166">
        <v>1</v>
      </c>
      <c r="M19" s="166">
        <v>1</v>
      </c>
      <c r="N19" s="166">
        <v>1</v>
      </c>
      <c r="O19" s="166">
        <v>1</v>
      </c>
      <c r="P19" s="166">
        <v>1</v>
      </c>
      <c r="Q19" s="166">
        <f t="shared" ref="Q19:Q37" si="1">K19*(SUM(L19:O19)*P19)</f>
        <v>4</v>
      </c>
      <c r="R19" s="170" t="s">
        <v>1022</v>
      </c>
      <c r="S19" s="174"/>
    </row>
    <row r="20" spans="1:19" ht="12.75" customHeight="1">
      <c r="A20" s="122"/>
      <c r="B20" s="52" t="s">
        <v>25</v>
      </c>
      <c r="C20" s="123" t="s">
        <v>26</v>
      </c>
      <c r="D20" s="52"/>
      <c r="E20" s="52" t="s">
        <v>12</v>
      </c>
      <c r="F20" s="52" t="s">
        <v>116</v>
      </c>
      <c r="G20" s="52" t="s">
        <v>117</v>
      </c>
      <c r="H20" s="52" t="s">
        <v>56</v>
      </c>
      <c r="I20" s="169" t="s">
        <v>947</v>
      </c>
      <c r="J20" s="121" t="s">
        <v>4</v>
      </c>
      <c r="K20" s="166">
        <v>1</v>
      </c>
      <c r="L20" s="166">
        <v>1</v>
      </c>
      <c r="M20" s="166">
        <v>1</v>
      </c>
      <c r="N20" s="166">
        <v>1</v>
      </c>
      <c r="O20" s="166">
        <v>1</v>
      </c>
      <c r="P20" s="166">
        <v>1</v>
      </c>
      <c r="Q20" s="166">
        <f t="shared" si="1"/>
        <v>4</v>
      </c>
      <c r="R20" s="167" t="s">
        <v>1023</v>
      </c>
      <c r="S20" s="174" t="s">
        <v>1024</v>
      </c>
    </row>
    <row r="21" spans="1:19" ht="12.75" customHeight="1">
      <c r="A21" s="122"/>
      <c r="B21" s="52" t="s">
        <v>25</v>
      </c>
      <c r="C21" s="123" t="s">
        <v>26</v>
      </c>
      <c r="D21" s="52"/>
      <c r="E21" s="52" t="s">
        <v>19</v>
      </c>
      <c r="F21" s="52" t="s">
        <v>130</v>
      </c>
      <c r="G21" s="52" t="s">
        <v>131</v>
      </c>
      <c r="H21" s="132" t="s">
        <v>1005</v>
      </c>
      <c r="I21" s="169" t="s">
        <v>42</v>
      </c>
      <c r="J21" s="121" t="s">
        <v>4</v>
      </c>
      <c r="K21" s="166">
        <v>1</v>
      </c>
      <c r="L21" s="166">
        <v>1</v>
      </c>
      <c r="M21" s="166">
        <v>1</v>
      </c>
      <c r="N21" s="166">
        <v>1</v>
      </c>
      <c r="O21" s="166">
        <v>1</v>
      </c>
      <c r="P21" s="166">
        <v>1</v>
      </c>
      <c r="Q21" s="166">
        <f t="shared" si="1"/>
        <v>4</v>
      </c>
      <c r="R21" s="170" t="s">
        <v>1025</v>
      </c>
      <c r="S21" s="171" t="s">
        <v>1026</v>
      </c>
    </row>
    <row r="22" spans="1:19" ht="12.75" customHeight="1">
      <c r="A22" s="122"/>
      <c r="B22" s="52" t="s">
        <v>25</v>
      </c>
      <c r="C22" s="123" t="s">
        <v>26</v>
      </c>
      <c r="D22" s="52"/>
      <c r="E22" s="52" t="s">
        <v>19</v>
      </c>
      <c r="F22" s="123" t="s">
        <v>135</v>
      </c>
      <c r="G22" s="52" t="s">
        <v>136</v>
      </c>
      <c r="H22" s="132" t="s">
        <v>1005</v>
      </c>
      <c r="I22" s="169" t="s">
        <v>42</v>
      </c>
      <c r="J22" s="121" t="s">
        <v>4</v>
      </c>
      <c r="K22" s="166">
        <v>1</v>
      </c>
      <c r="L22" s="166">
        <v>1</v>
      </c>
      <c r="M22" s="166">
        <v>1</v>
      </c>
      <c r="N22" s="166">
        <v>1</v>
      </c>
      <c r="O22" s="166">
        <v>1</v>
      </c>
      <c r="P22" s="166">
        <v>1</v>
      </c>
      <c r="Q22" s="166">
        <f t="shared" si="1"/>
        <v>4</v>
      </c>
      <c r="R22" s="170" t="s">
        <v>1027</v>
      </c>
      <c r="S22" s="171" t="s">
        <v>1028</v>
      </c>
    </row>
    <row r="23" spans="1:19" ht="12.75" customHeight="1">
      <c r="A23" s="122"/>
      <c r="B23" s="52" t="s">
        <v>25</v>
      </c>
      <c r="C23" s="123" t="s">
        <v>26</v>
      </c>
      <c r="D23" s="52"/>
      <c r="E23" s="52" t="s">
        <v>19</v>
      </c>
      <c r="F23" s="52" t="s">
        <v>138</v>
      </c>
      <c r="G23" s="52" t="s">
        <v>139</v>
      </c>
      <c r="H23" s="123" t="s">
        <v>56</v>
      </c>
      <c r="I23" s="169" t="s">
        <v>948</v>
      </c>
      <c r="J23" s="121" t="s">
        <v>27</v>
      </c>
      <c r="K23" s="166">
        <v>1</v>
      </c>
      <c r="L23" s="166">
        <v>1</v>
      </c>
      <c r="M23" s="166">
        <v>1</v>
      </c>
      <c r="N23" s="166">
        <v>1</v>
      </c>
      <c r="O23" s="166">
        <v>1</v>
      </c>
      <c r="P23" s="166">
        <v>1</v>
      </c>
      <c r="Q23" s="166">
        <f t="shared" si="1"/>
        <v>4</v>
      </c>
      <c r="R23" s="167" t="s">
        <v>1029</v>
      </c>
      <c r="S23" s="174"/>
    </row>
    <row r="24" spans="1:19" ht="12.75" customHeight="1">
      <c r="A24" s="122"/>
      <c r="B24" s="52" t="s">
        <v>25</v>
      </c>
      <c r="C24" s="123" t="s">
        <v>26</v>
      </c>
      <c r="D24" s="52"/>
      <c r="E24" s="52" t="s">
        <v>19</v>
      </c>
      <c r="F24" s="52" t="s">
        <v>144</v>
      </c>
      <c r="G24" s="52" t="s">
        <v>145</v>
      </c>
      <c r="H24" s="52" t="s">
        <v>56</v>
      </c>
      <c r="I24" s="169" t="s">
        <v>948</v>
      </c>
      <c r="J24" s="121" t="s">
        <v>27</v>
      </c>
      <c r="K24" s="166">
        <v>1</v>
      </c>
      <c r="L24" s="166">
        <v>1</v>
      </c>
      <c r="M24" s="166">
        <v>1</v>
      </c>
      <c r="N24" s="166">
        <v>1</v>
      </c>
      <c r="O24" s="166">
        <v>1</v>
      </c>
      <c r="P24" s="166">
        <v>1</v>
      </c>
      <c r="Q24" s="166">
        <f t="shared" si="1"/>
        <v>4</v>
      </c>
      <c r="R24" s="172" t="s">
        <v>1030</v>
      </c>
      <c r="S24" s="171" t="s">
        <v>1031</v>
      </c>
    </row>
    <row r="25" spans="1:19" ht="12.75" customHeight="1">
      <c r="A25" s="122"/>
      <c r="B25" s="52" t="s">
        <v>25</v>
      </c>
      <c r="C25" s="123" t="s">
        <v>26</v>
      </c>
      <c r="D25" s="52"/>
      <c r="E25" s="52" t="s">
        <v>19</v>
      </c>
      <c r="F25" s="123" t="s">
        <v>148</v>
      </c>
      <c r="G25" s="123" t="s">
        <v>149</v>
      </c>
      <c r="H25" s="52" t="s">
        <v>56</v>
      </c>
      <c r="I25" s="169" t="s">
        <v>948</v>
      </c>
      <c r="J25" s="121" t="s">
        <v>4</v>
      </c>
      <c r="K25" s="166">
        <v>0</v>
      </c>
      <c r="L25" s="166">
        <v>0</v>
      </c>
      <c r="M25" s="166">
        <v>0</v>
      </c>
      <c r="N25" s="166">
        <v>0</v>
      </c>
      <c r="O25" s="166">
        <v>0</v>
      </c>
      <c r="P25" s="166">
        <v>0</v>
      </c>
      <c r="Q25" s="166">
        <f t="shared" si="1"/>
        <v>0</v>
      </c>
      <c r="R25" s="172" t="s">
        <v>1032</v>
      </c>
      <c r="S25" s="186"/>
    </row>
    <row r="26" spans="1:19" ht="12.75" customHeight="1">
      <c r="A26" s="122"/>
      <c r="B26" s="52" t="s">
        <v>25</v>
      </c>
      <c r="C26" s="123" t="s">
        <v>26</v>
      </c>
      <c r="D26" s="52"/>
      <c r="E26" s="52" t="s">
        <v>19</v>
      </c>
      <c r="F26" s="123" t="s">
        <v>171</v>
      </c>
      <c r="G26" s="123" t="s">
        <v>172</v>
      </c>
      <c r="H26" s="52" t="s">
        <v>56</v>
      </c>
      <c r="I26" s="169" t="s">
        <v>948</v>
      </c>
      <c r="J26" s="121" t="s">
        <v>4</v>
      </c>
      <c r="K26" s="166">
        <v>1</v>
      </c>
      <c r="L26" s="166">
        <v>1</v>
      </c>
      <c r="M26" s="166">
        <v>1</v>
      </c>
      <c r="N26" s="166">
        <v>1</v>
      </c>
      <c r="O26" s="166">
        <v>1</v>
      </c>
      <c r="P26" s="166">
        <v>1</v>
      </c>
      <c r="Q26" s="166">
        <f t="shared" si="1"/>
        <v>4</v>
      </c>
      <c r="R26" s="167" t="s">
        <v>1033</v>
      </c>
      <c r="S26" s="187" t="s">
        <v>1034</v>
      </c>
    </row>
    <row r="27" spans="1:19" ht="12.75" customHeight="1">
      <c r="A27" s="122"/>
      <c r="B27" s="52" t="s">
        <v>25</v>
      </c>
      <c r="C27" s="123" t="s">
        <v>26</v>
      </c>
      <c r="D27" s="52"/>
      <c r="E27" s="52" t="s">
        <v>19</v>
      </c>
      <c r="F27" s="52" t="s">
        <v>178</v>
      </c>
      <c r="G27" s="52" t="s">
        <v>179</v>
      </c>
      <c r="H27" s="52" t="s">
        <v>56</v>
      </c>
      <c r="I27" s="169" t="s">
        <v>948</v>
      </c>
      <c r="J27" s="121" t="s">
        <v>27</v>
      </c>
      <c r="K27" s="166">
        <v>1</v>
      </c>
      <c r="L27" s="166">
        <v>1</v>
      </c>
      <c r="M27" s="166">
        <v>1</v>
      </c>
      <c r="N27" s="166">
        <v>1</v>
      </c>
      <c r="O27" s="166">
        <v>1</v>
      </c>
      <c r="P27" s="166">
        <v>1</v>
      </c>
      <c r="Q27" s="166">
        <f t="shared" si="1"/>
        <v>4</v>
      </c>
      <c r="R27" s="188" t="s">
        <v>1035</v>
      </c>
      <c r="S27" s="187" t="s">
        <v>1036</v>
      </c>
    </row>
    <row r="28" spans="1:19" ht="12.75" customHeight="1">
      <c r="A28" s="122"/>
      <c r="B28" s="52" t="s">
        <v>25</v>
      </c>
      <c r="C28" s="123" t="s">
        <v>26</v>
      </c>
      <c r="D28" s="52"/>
      <c r="E28" s="52" t="s">
        <v>19</v>
      </c>
      <c r="F28" s="52" t="s">
        <v>182</v>
      </c>
      <c r="G28" s="123" t="s">
        <v>183</v>
      </c>
      <c r="H28" s="52" t="s">
        <v>56</v>
      </c>
      <c r="I28" s="169" t="s">
        <v>948</v>
      </c>
      <c r="J28" s="121" t="s">
        <v>27</v>
      </c>
      <c r="K28" s="166">
        <v>1</v>
      </c>
      <c r="L28" s="166">
        <v>1</v>
      </c>
      <c r="M28" s="166">
        <v>1</v>
      </c>
      <c r="N28" s="166">
        <v>1</v>
      </c>
      <c r="O28" s="166">
        <v>1</v>
      </c>
      <c r="P28" s="166">
        <v>1</v>
      </c>
      <c r="Q28" s="166">
        <f t="shared" si="1"/>
        <v>4</v>
      </c>
      <c r="R28" s="188" t="s">
        <v>1037</v>
      </c>
      <c r="S28" s="189" t="s">
        <v>1038</v>
      </c>
    </row>
    <row r="29" spans="1:19" ht="12.75" customHeight="1">
      <c r="A29" s="122"/>
      <c r="B29" s="52" t="s">
        <v>25</v>
      </c>
      <c r="C29" s="123" t="s">
        <v>26</v>
      </c>
      <c r="D29" s="52"/>
      <c r="E29" s="52" t="s">
        <v>19</v>
      </c>
      <c r="F29" s="52" t="s">
        <v>186</v>
      </c>
      <c r="G29" s="52" t="s">
        <v>187</v>
      </c>
      <c r="H29" s="52" t="s">
        <v>56</v>
      </c>
      <c r="I29" s="169" t="s">
        <v>948</v>
      </c>
      <c r="J29" s="121" t="s">
        <v>27</v>
      </c>
      <c r="K29" s="166">
        <v>1</v>
      </c>
      <c r="L29" s="166">
        <v>1</v>
      </c>
      <c r="M29" s="166">
        <v>1</v>
      </c>
      <c r="N29" s="166">
        <v>1</v>
      </c>
      <c r="O29" s="166">
        <v>1</v>
      </c>
      <c r="P29" s="166">
        <v>1</v>
      </c>
      <c r="Q29" s="166">
        <f t="shared" si="1"/>
        <v>4</v>
      </c>
      <c r="R29" s="188" t="s">
        <v>1039</v>
      </c>
      <c r="S29" s="189" t="s">
        <v>1040</v>
      </c>
    </row>
    <row r="30" spans="1:19" ht="12.75" customHeight="1">
      <c r="A30" s="122"/>
      <c r="B30" s="52" t="s">
        <v>25</v>
      </c>
      <c r="C30" s="123" t="s">
        <v>26</v>
      </c>
      <c r="D30" s="52"/>
      <c r="E30" s="52" t="s">
        <v>19</v>
      </c>
      <c r="F30" s="52" t="s">
        <v>190</v>
      </c>
      <c r="G30" s="52" t="s">
        <v>191</v>
      </c>
      <c r="H30" s="52" t="s">
        <v>56</v>
      </c>
      <c r="I30" s="169" t="s">
        <v>948</v>
      </c>
      <c r="J30" s="121" t="s">
        <v>27</v>
      </c>
      <c r="K30" s="166">
        <v>1</v>
      </c>
      <c r="L30" s="166">
        <v>1</v>
      </c>
      <c r="M30" s="166">
        <v>1</v>
      </c>
      <c r="N30" s="166">
        <v>1</v>
      </c>
      <c r="O30" s="166">
        <v>1</v>
      </c>
      <c r="P30" s="166">
        <v>1</v>
      </c>
      <c r="Q30" s="166">
        <f t="shared" si="1"/>
        <v>4</v>
      </c>
      <c r="R30" s="188" t="s">
        <v>1041</v>
      </c>
      <c r="S30" s="189" t="s">
        <v>1042</v>
      </c>
    </row>
    <row r="31" spans="1:19" ht="12.75" customHeight="1">
      <c r="A31" s="122"/>
      <c r="B31" s="52" t="s">
        <v>25</v>
      </c>
      <c r="C31" s="123" t="s">
        <v>26</v>
      </c>
      <c r="D31" s="52"/>
      <c r="E31" s="52" t="s">
        <v>19</v>
      </c>
      <c r="F31" s="52" t="s">
        <v>197</v>
      </c>
      <c r="G31" s="52" t="s">
        <v>198</v>
      </c>
      <c r="H31" s="52" t="s">
        <v>56</v>
      </c>
      <c r="I31" s="169" t="s">
        <v>948</v>
      </c>
      <c r="J31" s="121" t="s">
        <v>27</v>
      </c>
      <c r="K31" s="166">
        <v>1</v>
      </c>
      <c r="L31" s="166">
        <v>1</v>
      </c>
      <c r="M31" s="166">
        <v>1</v>
      </c>
      <c r="N31" s="166">
        <v>1</v>
      </c>
      <c r="O31" s="166">
        <v>1</v>
      </c>
      <c r="P31" s="166">
        <v>1</v>
      </c>
      <c r="Q31" s="166">
        <f t="shared" si="1"/>
        <v>4</v>
      </c>
      <c r="R31" s="188" t="s">
        <v>1043</v>
      </c>
      <c r="S31" s="187" t="s">
        <v>1044</v>
      </c>
    </row>
    <row r="32" spans="1:19" ht="12.75" customHeight="1">
      <c r="A32" s="122"/>
      <c r="B32" s="52" t="s">
        <v>25</v>
      </c>
      <c r="C32" s="123" t="s">
        <v>26</v>
      </c>
      <c r="D32" s="52"/>
      <c r="E32" s="52" t="s">
        <v>19</v>
      </c>
      <c r="F32" s="52" t="s">
        <v>201</v>
      </c>
      <c r="G32" s="52" t="s">
        <v>202</v>
      </c>
      <c r="H32" s="52" t="s">
        <v>56</v>
      </c>
      <c r="I32" s="169" t="s">
        <v>948</v>
      </c>
      <c r="J32" s="121" t="s">
        <v>27</v>
      </c>
      <c r="K32" s="166">
        <v>1</v>
      </c>
      <c r="L32" s="166">
        <v>1</v>
      </c>
      <c r="M32" s="166">
        <v>1</v>
      </c>
      <c r="N32" s="166">
        <v>1</v>
      </c>
      <c r="O32" s="166">
        <v>1</v>
      </c>
      <c r="P32" s="166">
        <v>0.5</v>
      </c>
      <c r="Q32" s="166">
        <f t="shared" si="1"/>
        <v>2</v>
      </c>
      <c r="R32" s="190" t="s">
        <v>1045</v>
      </c>
      <c r="S32" s="187" t="s">
        <v>1046</v>
      </c>
    </row>
    <row r="33" spans="1:19" ht="12.75" customHeight="1">
      <c r="A33" s="122"/>
      <c r="B33" s="52" t="s">
        <v>25</v>
      </c>
      <c r="C33" s="123" t="s">
        <v>26</v>
      </c>
      <c r="D33" s="52"/>
      <c r="E33" s="52" t="s">
        <v>19</v>
      </c>
      <c r="F33" s="123" t="s">
        <v>205</v>
      </c>
      <c r="G33" s="123" t="s">
        <v>206</v>
      </c>
      <c r="H33" s="52" t="s">
        <v>56</v>
      </c>
      <c r="I33" s="169" t="s">
        <v>948</v>
      </c>
      <c r="J33" s="121" t="s">
        <v>27</v>
      </c>
      <c r="K33" s="166">
        <v>1</v>
      </c>
      <c r="L33" s="166">
        <v>1</v>
      </c>
      <c r="M33" s="166">
        <v>1</v>
      </c>
      <c r="N33" s="166">
        <v>1</v>
      </c>
      <c r="O33" s="166">
        <v>1</v>
      </c>
      <c r="P33" s="166">
        <v>1</v>
      </c>
      <c r="Q33" s="166">
        <f t="shared" si="1"/>
        <v>4</v>
      </c>
      <c r="R33" s="191" t="s">
        <v>1047</v>
      </c>
      <c r="S33" s="192" t="s">
        <v>1048</v>
      </c>
    </row>
    <row r="34" spans="1:19" ht="12.75" customHeight="1">
      <c r="A34" s="122"/>
      <c r="B34" s="52" t="s">
        <v>25</v>
      </c>
      <c r="C34" s="123" t="s">
        <v>26</v>
      </c>
      <c r="D34" s="124"/>
      <c r="E34" s="52" t="s">
        <v>19</v>
      </c>
      <c r="F34" s="123" t="s">
        <v>210</v>
      </c>
      <c r="G34" s="123" t="s">
        <v>211</v>
      </c>
      <c r="H34" s="52" t="s">
        <v>56</v>
      </c>
      <c r="I34" s="169" t="s">
        <v>948</v>
      </c>
      <c r="J34" s="121" t="s">
        <v>27</v>
      </c>
      <c r="K34" s="166">
        <v>1</v>
      </c>
      <c r="L34" s="166">
        <v>1</v>
      </c>
      <c r="M34" s="166">
        <v>1</v>
      </c>
      <c r="N34" s="166">
        <v>1</v>
      </c>
      <c r="O34" s="166">
        <v>1</v>
      </c>
      <c r="P34" s="166">
        <v>1</v>
      </c>
      <c r="Q34" s="166">
        <f t="shared" si="1"/>
        <v>4</v>
      </c>
      <c r="R34" s="188" t="s">
        <v>1049</v>
      </c>
      <c r="S34" s="187" t="s">
        <v>1050</v>
      </c>
    </row>
    <row r="35" spans="1:19" ht="12.75" customHeight="1">
      <c r="A35" s="122"/>
      <c r="B35" s="52" t="s">
        <v>25</v>
      </c>
      <c r="C35" s="123" t="s">
        <v>26</v>
      </c>
      <c r="D35" s="52"/>
      <c r="E35" s="52" t="s">
        <v>19</v>
      </c>
      <c r="F35" s="52" t="s">
        <v>214</v>
      </c>
      <c r="G35" s="52" t="s">
        <v>215</v>
      </c>
      <c r="H35" s="52" t="s">
        <v>56</v>
      </c>
      <c r="I35" s="169" t="s">
        <v>948</v>
      </c>
      <c r="J35" s="121" t="s">
        <v>27</v>
      </c>
      <c r="K35" s="166">
        <v>1</v>
      </c>
      <c r="L35" s="166">
        <v>1</v>
      </c>
      <c r="M35" s="166">
        <v>1</v>
      </c>
      <c r="N35" s="166">
        <v>1</v>
      </c>
      <c r="O35" s="166">
        <v>1</v>
      </c>
      <c r="P35" s="166">
        <v>1</v>
      </c>
      <c r="Q35" s="166">
        <f t="shared" si="1"/>
        <v>4</v>
      </c>
      <c r="R35" s="188" t="s">
        <v>1051</v>
      </c>
      <c r="S35" s="189" t="s">
        <v>1052</v>
      </c>
    </row>
    <row r="36" spans="1:19" ht="12.75" customHeight="1">
      <c r="A36" s="122"/>
      <c r="B36" s="52" t="s">
        <v>25</v>
      </c>
      <c r="C36" s="123" t="s">
        <v>26</v>
      </c>
      <c r="D36" s="52"/>
      <c r="E36" s="52" t="s">
        <v>19</v>
      </c>
      <c r="F36" s="123" t="s">
        <v>219</v>
      </c>
      <c r="G36" s="123" t="s">
        <v>220</v>
      </c>
      <c r="H36" s="52" t="s">
        <v>56</v>
      </c>
      <c r="I36" s="169" t="s">
        <v>948</v>
      </c>
      <c r="J36" s="121" t="s">
        <v>27</v>
      </c>
      <c r="K36" s="166">
        <v>1</v>
      </c>
      <c r="L36" s="166">
        <v>1</v>
      </c>
      <c r="M36" s="166">
        <v>1</v>
      </c>
      <c r="N36" s="166">
        <v>1</v>
      </c>
      <c r="O36" s="166">
        <v>1</v>
      </c>
      <c r="P36" s="166">
        <v>1</v>
      </c>
      <c r="Q36" s="166">
        <f t="shared" si="1"/>
        <v>4</v>
      </c>
      <c r="R36" s="188" t="s">
        <v>1053</v>
      </c>
      <c r="S36" s="193" t="s">
        <v>1054</v>
      </c>
    </row>
    <row r="37" spans="1:19" ht="12.75" customHeight="1">
      <c r="A37" s="122"/>
      <c r="B37" s="52" t="s">
        <v>25</v>
      </c>
      <c r="C37" s="123" t="s">
        <v>26</v>
      </c>
      <c r="D37" s="52"/>
      <c r="E37" s="52" t="s">
        <v>19</v>
      </c>
      <c r="F37" s="52" t="s">
        <v>223</v>
      </c>
      <c r="G37" s="52" t="s">
        <v>224</v>
      </c>
      <c r="H37" s="123" t="s">
        <v>225</v>
      </c>
      <c r="I37" s="169" t="s">
        <v>948</v>
      </c>
      <c r="J37" s="121" t="s">
        <v>27</v>
      </c>
      <c r="K37" s="166">
        <v>1</v>
      </c>
      <c r="L37" s="166">
        <v>1</v>
      </c>
      <c r="M37" s="166">
        <v>1</v>
      </c>
      <c r="N37" s="166">
        <v>1</v>
      </c>
      <c r="O37" s="166">
        <v>1</v>
      </c>
      <c r="P37" s="166">
        <v>1</v>
      </c>
      <c r="Q37" s="166">
        <f t="shared" si="1"/>
        <v>4</v>
      </c>
      <c r="R37" s="194" t="s">
        <v>1055</v>
      </c>
      <c r="S37" s="187" t="s">
        <v>1056</v>
      </c>
    </row>
    <row r="38" spans="1:19" ht="12.75" customHeight="1">
      <c r="A38" s="122"/>
      <c r="B38" s="52" t="s">
        <v>25</v>
      </c>
      <c r="C38" s="52" t="s">
        <v>143</v>
      </c>
      <c r="D38" s="52"/>
      <c r="E38" s="52" t="s">
        <v>12</v>
      </c>
      <c r="F38" s="52" t="s">
        <v>232</v>
      </c>
      <c r="G38" s="52" t="s">
        <v>233</v>
      </c>
      <c r="H38" s="52" t="s">
        <v>56</v>
      </c>
      <c r="I38" s="169" t="s">
        <v>947</v>
      </c>
      <c r="J38" s="125" t="s">
        <v>27</v>
      </c>
      <c r="K38" s="184">
        <v>0</v>
      </c>
      <c r="L38" s="184">
        <v>0</v>
      </c>
      <c r="M38" s="184">
        <v>0</v>
      </c>
      <c r="N38" s="184">
        <v>0</v>
      </c>
      <c r="O38" s="184">
        <v>0</v>
      </c>
      <c r="P38" s="184">
        <v>0</v>
      </c>
      <c r="Q38" s="166"/>
      <c r="R38" s="167" t="s">
        <v>1057</v>
      </c>
      <c r="S38" s="167" t="s">
        <v>1058</v>
      </c>
    </row>
    <row r="39" spans="1:19" ht="12.75" customHeight="1">
      <c r="A39" s="122"/>
      <c r="B39" s="52" t="s">
        <v>25</v>
      </c>
      <c r="C39" s="52" t="s">
        <v>143</v>
      </c>
      <c r="D39" s="52"/>
      <c r="E39" s="52" t="s">
        <v>12</v>
      </c>
      <c r="F39" s="52" t="s">
        <v>238</v>
      </c>
      <c r="G39" s="52" t="s">
        <v>239</v>
      </c>
      <c r="H39" s="123" t="s">
        <v>240</v>
      </c>
      <c r="I39" s="128"/>
      <c r="J39" s="125" t="s">
        <v>150</v>
      </c>
      <c r="K39" s="184">
        <v>0.5</v>
      </c>
      <c r="L39" s="184">
        <v>0.5</v>
      </c>
      <c r="M39" s="184">
        <v>0.5</v>
      </c>
      <c r="N39" s="184">
        <v>0</v>
      </c>
      <c r="O39" s="184">
        <v>0.25</v>
      </c>
      <c r="P39" s="184">
        <v>0.25</v>
      </c>
      <c r="Q39" s="184">
        <v>0.16</v>
      </c>
      <c r="R39" s="172" t="s">
        <v>1059</v>
      </c>
      <c r="S39" s="167" t="s">
        <v>1060</v>
      </c>
    </row>
    <row r="40" spans="1:19" ht="12.75" customHeight="1">
      <c r="A40" s="120" t="s">
        <v>1014</v>
      </c>
      <c r="B40" s="52" t="s">
        <v>25</v>
      </c>
      <c r="C40" s="52" t="s">
        <v>143</v>
      </c>
      <c r="D40" s="52"/>
      <c r="E40" s="52" t="s">
        <v>19</v>
      </c>
      <c r="F40" s="52" t="s">
        <v>232</v>
      </c>
      <c r="G40" s="52" t="s">
        <v>245</v>
      </c>
      <c r="H40" s="52" t="s">
        <v>56</v>
      </c>
      <c r="I40" s="169" t="s">
        <v>948</v>
      </c>
      <c r="J40" s="125" t="s">
        <v>4</v>
      </c>
      <c r="K40" s="166"/>
      <c r="L40" s="166"/>
      <c r="M40" s="166"/>
      <c r="N40" s="166"/>
      <c r="O40" s="166"/>
      <c r="P40" s="166"/>
      <c r="Q40" s="166"/>
      <c r="R40" s="195" t="s">
        <v>1061</v>
      </c>
      <c r="S40" s="183"/>
    </row>
    <row r="41" spans="1:19" ht="12.75" customHeight="1">
      <c r="A41" s="122"/>
      <c r="B41" s="52" t="s">
        <v>25</v>
      </c>
      <c r="C41" s="52" t="s">
        <v>143</v>
      </c>
      <c r="D41" s="52"/>
      <c r="E41" s="52" t="s">
        <v>19</v>
      </c>
      <c r="F41" s="52" t="s">
        <v>238</v>
      </c>
      <c r="G41" s="52" t="s">
        <v>250</v>
      </c>
      <c r="H41" s="123" t="s">
        <v>240</v>
      </c>
      <c r="I41" s="128"/>
      <c r="J41" s="125" t="s">
        <v>150</v>
      </c>
      <c r="K41" s="196">
        <v>1</v>
      </c>
      <c r="L41" s="196">
        <v>1</v>
      </c>
      <c r="M41" s="196">
        <v>1</v>
      </c>
      <c r="N41" s="196">
        <v>1</v>
      </c>
      <c r="O41" s="196">
        <v>1</v>
      </c>
      <c r="P41" s="196">
        <v>1</v>
      </c>
      <c r="Q41" s="166">
        <f t="shared" ref="Q41:Q47" si="2">K41*(SUM(L41:O41)*P41)</f>
        <v>4</v>
      </c>
      <c r="R41" s="195" t="s">
        <v>1062</v>
      </c>
      <c r="S41" s="183"/>
    </row>
    <row r="42" spans="1:19" ht="12.75" customHeight="1">
      <c r="A42" s="122"/>
      <c r="B42" s="52" t="s">
        <v>25</v>
      </c>
      <c r="C42" s="52" t="s">
        <v>159</v>
      </c>
      <c r="D42" s="52"/>
      <c r="E42" s="52" t="s">
        <v>12</v>
      </c>
      <c r="F42" s="123" t="s">
        <v>254</v>
      </c>
      <c r="G42" s="52" t="s">
        <v>255</v>
      </c>
      <c r="H42" s="52" t="s">
        <v>56</v>
      </c>
      <c r="I42" s="169" t="s">
        <v>947</v>
      </c>
      <c r="J42" s="197" t="s">
        <v>27</v>
      </c>
      <c r="K42" s="198">
        <v>1</v>
      </c>
      <c r="L42" s="198">
        <v>1</v>
      </c>
      <c r="M42" s="198">
        <v>1</v>
      </c>
      <c r="N42" s="198">
        <v>1</v>
      </c>
      <c r="O42" s="198">
        <v>1</v>
      </c>
      <c r="P42" s="198">
        <v>1</v>
      </c>
      <c r="Q42" s="166">
        <f t="shared" si="2"/>
        <v>4</v>
      </c>
      <c r="R42" s="188" t="s">
        <v>1063</v>
      </c>
      <c r="S42" s="189" t="s">
        <v>1064</v>
      </c>
    </row>
    <row r="43" spans="1:19" ht="12.75" customHeight="1">
      <c r="A43" s="122"/>
      <c r="B43" s="52" t="s">
        <v>25</v>
      </c>
      <c r="C43" s="52" t="s">
        <v>159</v>
      </c>
      <c r="D43" s="52"/>
      <c r="E43" s="52" t="s">
        <v>12</v>
      </c>
      <c r="F43" s="123" t="s">
        <v>259</v>
      </c>
      <c r="G43" s="123" t="s">
        <v>260</v>
      </c>
      <c r="H43" s="123" t="s">
        <v>240</v>
      </c>
      <c r="I43" s="128"/>
      <c r="J43" s="125" t="s">
        <v>150</v>
      </c>
      <c r="K43" s="184">
        <v>0</v>
      </c>
      <c r="L43" s="166">
        <v>0</v>
      </c>
      <c r="M43" s="184">
        <v>0</v>
      </c>
      <c r="N43" s="184">
        <v>0</v>
      </c>
      <c r="O43" s="166">
        <v>0</v>
      </c>
      <c r="P43" s="184">
        <v>0</v>
      </c>
      <c r="Q43" s="166">
        <f t="shared" si="2"/>
        <v>0</v>
      </c>
      <c r="R43" s="188" t="s">
        <v>1065</v>
      </c>
      <c r="S43" s="183"/>
    </row>
    <row r="44" spans="1:19" ht="12.75" customHeight="1">
      <c r="A44" s="122"/>
      <c r="B44" s="52" t="s">
        <v>25</v>
      </c>
      <c r="C44" s="52" t="s">
        <v>159</v>
      </c>
      <c r="D44" s="52"/>
      <c r="E44" s="52" t="s">
        <v>19</v>
      </c>
      <c r="F44" s="123" t="s">
        <v>254</v>
      </c>
      <c r="G44" s="123" t="s">
        <v>266</v>
      </c>
      <c r="H44" s="52" t="s">
        <v>56</v>
      </c>
      <c r="I44" s="169" t="s">
        <v>948</v>
      </c>
      <c r="J44" s="197" t="s">
        <v>27</v>
      </c>
      <c r="K44" s="198">
        <v>1</v>
      </c>
      <c r="L44" s="198">
        <v>1</v>
      </c>
      <c r="M44" s="198">
        <v>1</v>
      </c>
      <c r="N44" s="198">
        <v>1</v>
      </c>
      <c r="O44" s="198">
        <v>1</v>
      </c>
      <c r="P44" s="198">
        <v>1</v>
      </c>
      <c r="Q44" s="166">
        <f t="shared" si="2"/>
        <v>4</v>
      </c>
      <c r="R44" s="188" t="s">
        <v>1066</v>
      </c>
      <c r="S44" s="187" t="s">
        <v>1067</v>
      </c>
    </row>
    <row r="45" spans="1:19" ht="12.75" customHeight="1">
      <c r="A45" s="122"/>
      <c r="B45" s="52" t="s">
        <v>25</v>
      </c>
      <c r="C45" s="52" t="s">
        <v>159</v>
      </c>
      <c r="D45" s="52"/>
      <c r="E45" s="52" t="s">
        <v>19</v>
      </c>
      <c r="F45" s="123" t="s">
        <v>259</v>
      </c>
      <c r="G45" s="123" t="s">
        <v>270</v>
      </c>
      <c r="H45" s="123" t="s">
        <v>240</v>
      </c>
      <c r="I45" s="128"/>
      <c r="J45" s="197" t="s">
        <v>150</v>
      </c>
      <c r="K45" s="199">
        <v>0</v>
      </c>
      <c r="L45" s="198">
        <v>0</v>
      </c>
      <c r="M45" s="199">
        <v>0</v>
      </c>
      <c r="N45" s="199">
        <v>0</v>
      </c>
      <c r="O45" s="199">
        <v>0</v>
      </c>
      <c r="P45" s="199">
        <v>0</v>
      </c>
      <c r="Q45" s="166">
        <f t="shared" si="2"/>
        <v>0</v>
      </c>
      <c r="R45" s="188" t="s">
        <v>1068</v>
      </c>
      <c r="S45" s="183"/>
    </row>
    <row r="46" spans="1:19" ht="12.75" customHeight="1">
      <c r="A46" s="122"/>
      <c r="B46" s="52" t="s">
        <v>25</v>
      </c>
      <c r="C46" s="52" t="s">
        <v>170</v>
      </c>
      <c r="D46" s="52"/>
      <c r="E46" s="52" t="s">
        <v>12</v>
      </c>
      <c r="F46" s="52" t="s">
        <v>284</v>
      </c>
      <c r="G46" s="52" t="s">
        <v>285</v>
      </c>
      <c r="H46" s="164" t="s">
        <v>1005</v>
      </c>
      <c r="I46" s="169" t="s">
        <v>42</v>
      </c>
      <c r="J46" s="197" t="s">
        <v>27</v>
      </c>
      <c r="K46" s="198">
        <v>1</v>
      </c>
      <c r="L46" s="198">
        <v>1</v>
      </c>
      <c r="M46" s="198">
        <v>1</v>
      </c>
      <c r="N46" s="198">
        <v>1</v>
      </c>
      <c r="O46" s="198">
        <v>1</v>
      </c>
      <c r="P46" s="198">
        <v>1</v>
      </c>
      <c r="Q46" s="166">
        <f t="shared" si="2"/>
        <v>4</v>
      </c>
      <c r="R46" s="170" t="s">
        <v>1069</v>
      </c>
      <c r="S46" s="187" t="s">
        <v>1070</v>
      </c>
    </row>
    <row r="47" spans="1:19" ht="12.75" customHeight="1">
      <c r="A47" s="122"/>
      <c r="B47" s="52" t="s">
        <v>25</v>
      </c>
      <c r="C47" s="52" t="s">
        <v>170</v>
      </c>
      <c r="D47" s="52"/>
      <c r="E47" s="52" t="s">
        <v>12</v>
      </c>
      <c r="F47" s="123" t="s">
        <v>289</v>
      </c>
      <c r="G47" s="52" t="s">
        <v>290</v>
      </c>
      <c r="H47" s="164" t="s">
        <v>1005</v>
      </c>
      <c r="I47" s="169" t="s">
        <v>42</v>
      </c>
      <c r="J47" s="197" t="s">
        <v>27</v>
      </c>
      <c r="K47" s="198">
        <v>1</v>
      </c>
      <c r="L47" s="198">
        <v>1</v>
      </c>
      <c r="M47" s="198">
        <v>1</v>
      </c>
      <c r="N47" s="198">
        <v>1</v>
      </c>
      <c r="O47" s="198">
        <v>1</v>
      </c>
      <c r="P47" s="198">
        <v>1</v>
      </c>
      <c r="Q47" s="166">
        <f t="shared" si="2"/>
        <v>4</v>
      </c>
      <c r="R47" s="170" t="s">
        <v>1071</v>
      </c>
      <c r="S47" s="171" t="s">
        <v>1072</v>
      </c>
    </row>
    <row r="48" spans="1:19" ht="12.75" customHeight="1">
      <c r="A48" s="120"/>
      <c r="B48" s="52" t="s">
        <v>25</v>
      </c>
      <c r="C48" s="52" t="s">
        <v>170</v>
      </c>
      <c r="D48" s="52"/>
      <c r="E48" s="52" t="s">
        <v>12</v>
      </c>
      <c r="F48" s="123" t="s">
        <v>299</v>
      </c>
      <c r="G48" s="52" t="s">
        <v>300</v>
      </c>
      <c r="H48" s="52" t="s">
        <v>56</v>
      </c>
      <c r="I48" s="169" t="s">
        <v>947</v>
      </c>
      <c r="J48" s="197" t="s">
        <v>27</v>
      </c>
      <c r="K48" s="199">
        <v>0</v>
      </c>
      <c r="L48" s="199">
        <v>0</v>
      </c>
      <c r="M48" s="199">
        <v>0</v>
      </c>
      <c r="N48" s="199">
        <v>0</v>
      </c>
      <c r="O48" s="199">
        <v>0</v>
      </c>
      <c r="P48" s="199">
        <v>0</v>
      </c>
      <c r="Q48" s="184">
        <v>0</v>
      </c>
      <c r="R48" s="167"/>
      <c r="S48" s="183"/>
    </row>
    <row r="49" spans="1:21" ht="12.75" customHeight="1">
      <c r="A49" s="122"/>
      <c r="B49" s="52" t="s">
        <v>25</v>
      </c>
      <c r="C49" s="52" t="s">
        <v>170</v>
      </c>
      <c r="D49" s="52"/>
      <c r="E49" s="52" t="s">
        <v>19</v>
      </c>
      <c r="F49" s="52" t="s">
        <v>304</v>
      </c>
      <c r="G49" s="52" t="s">
        <v>305</v>
      </c>
      <c r="H49" s="164" t="s">
        <v>1005</v>
      </c>
      <c r="I49" s="169" t="s">
        <v>42</v>
      </c>
      <c r="J49" s="197" t="s">
        <v>27</v>
      </c>
      <c r="K49" s="198">
        <v>1</v>
      </c>
      <c r="L49" s="198">
        <v>1</v>
      </c>
      <c r="M49" s="198">
        <v>1</v>
      </c>
      <c r="N49" s="198">
        <v>1</v>
      </c>
      <c r="O49" s="198">
        <v>1</v>
      </c>
      <c r="P49" s="198">
        <v>1</v>
      </c>
      <c r="Q49" s="166">
        <f t="shared" ref="Q49:Q55" si="3">K49*(SUM(L49:O49)*P49)</f>
        <v>4</v>
      </c>
      <c r="R49" s="167" t="s">
        <v>1073</v>
      </c>
      <c r="S49" s="174" t="s">
        <v>1074</v>
      </c>
    </row>
    <row r="50" spans="1:21" ht="12.75" customHeight="1">
      <c r="A50" s="122"/>
      <c r="B50" s="52" t="s">
        <v>25</v>
      </c>
      <c r="C50" s="52" t="s">
        <v>170</v>
      </c>
      <c r="D50" s="52"/>
      <c r="E50" s="52" t="s">
        <v>19</v>
      </c>
      <c r="F50" s="123" t="s">
        <v>311</v>
      </c>
      <c r="G50" s="52" t="s">
        <v>312</v>
      </c>
      <c r="H50" s="164" t="s">
        <v>1005</v>
      </c>
      <c r="I50" s="169" t="s">
        <v>42</v>
      </c>
      <c r="J50" s="197" t="s">
        <v>27</v>
      </c>
      <c r="K50" s="198">
        <v>1</v>
      </c>
      <c r="L50" s="198">
        <v>1</v>
      </c>
      <c r="M50" s="198">
        <v>1</v>
      </c>
      <c r="N50" s="198">
        <v>0.5</v>
      </c>
      <c r="O50" s="198">
        <v>1</v>
      </c>
      <c r="P50" s="198">
        <v>1</v>
      </c>
      <c r="Q50" s="166">
        <f t="shared" si="3"/>
        <v>3.5</v>
      </c>
      <c r="R50" s="170" t="s">
        <v>1075</v>
      </c>
      <c r="S50" s="174"/>
    </row>
    <row r="51" spans="1:21" ht="12.75" customHeight="1">
      <c r="A51" s="122"/>
      <c r="B51" s="52" t="s">
        <v>25</v>
      </c>
      <c r="C51" s="52" t="s">
        <v>170</v>
      </c>
      <c r="D51" s="52"/>
      <c r="E51" s="52" t="s">
        <v>19</v>
      </c>
      <c r="F51" s="123" t="s">
        <v>299</v>
      </c>
      <c r="G51" s="52" t="s">
        <v>316</v>
      </c>
      <c r="H51" s="52" t="s">
        <v>56</v>
      </c>
      <c r="I51" s="169" t="s">
        <v>948</v>
      </c>
      <c r="J51" s="197" t="s">
        <v>27</v>
      </c>
      <c r="K51" s="198">
        <v>1</v>
      </c>
      <c r="L51" s="198">
        <v>1</v>
      </c>
      <c r="M51" s="198">
        <v>1</v>
      </c>
      <c r="N51" s="198">
        <v>1</v>
      </c>
      <c r="O51" s="198">
        <v>1</v>
      </c>
      <c r="P51" s="198">
        <v>1</v>
      </c>
      <c r="Q51" s="166">
        <f t="shared" si="3"/>
        <v>4</v>
      </c>
      <c r="R51" s="167" t="s">
        <v>1076</v>
      </c>
      <c r="S51" s="171" t="s">
        <v>1077</v>
      </c>
    </row>
    <row r="52" spans="1:21" ht="12.75" customHeight="1">
      <c r="A52" s="122"/>
      <c r="B52" s="52" t="s">
        <v>194</v>
      </c>
      <c r="C52" s="52" t="s">
        <v>195</v>
      </c>
      <c r="D52" s="52" t="s">
        <v>196</v>
      </c>
      <c r="E52" s="52" t="s">
        <v>12</v>
      </c>
      <c r="F52" s="52" t="s">
        <v>326</v>
      </c>
      <c r="G52" s="52" t="s">
        <v>327</v>
      </c>
      <c r="H52" s="164" t="s">
        <v>1005</v>
      </c>
      <c r="I52" s="169" t="s">
        <v>42</v>
      </c>
      <c r="J52" s="197" t="s">
        <v>27</v>
      </c>
      <c r="K52" s="198">
        <v>1</v>
      </c>
      <c r="L52" s="198">
        <v>1</v>
      </c>
      <c r="M52" s="198">
        <v>1</v>
      </c>
      <c r="N52" s="199">
        <v>1</v>
      </c>
      <c r="O52" s="199">
        <v>1</v>
      </c>
      <c r="P52" s="199">
        <v>1</v>
      </c>
      <c r="Q52" s="166">
        <f t="shared" si="3"/>
        <v>4</v>
      </c>
      <c r="R52" s="170" t="s">
        <v>1078</v>
      </c>
      <c r="S52" s="200" t="s">
        <v>1079</v>
      </c>
    </row>
    <row r="53" spans="1:21" ht="12.75" customHeight="1">
      <c r="A53" s="122"/>
      <c r="B53" s="52" t="s">
        <v>194</v>
      </c>
      <c r="C53" s="52" t="s">
        <v>195</v>
      </c>
      <c r="D53" s="52" t="s">
        <v>196</v>
      </c>
      <c r="E53" s="52" t="s">
        <v>19</v>
      </c>
      <c r="F53" s="52" t="s">
        <v>326</v>
      </c>
      <c r="G53" s="52" t="s">
        <v>327</v>
      </c>
      <c r="H53" s="164" t="s">
        <v>1005</v>
      </c>
      <c r="I53" s="169" t="s">
        <v>42</v>
      </c>
      <c r="J53" s="197" t="s">
        <v>27</v>
      </c>
      <c r="K53" s="198">
        <v>1</v>
      </c>
      <c r="L53" s="198">
        <v>1</v>
      </c>
      <c r="M53" s="198">
        <v>1</v>
      </c>
      <c r="N53" s="199">
        <v>1</v>
      </c>
      <c r="O53" s="199">
        <v>1</v>
      </c>
      <c r="P53" s="199">
        <v>1</v>
      </c>
      <c r="Q53" s="166">
        <f t="shared" si="3"/>
        <v>4</v>
      </c>
      <c r="R53" s="170" t="s">
        <v>1080</v>
      </c>
      <c r="S53" s="201" t="s">
        <v>1081</v>
      </c>
    </row>
    <row r="54" spans="1:21" ht="12.75" customHeight="1">
      <c r="A54" s="122"/>
      <c r="B54" s="52" t="s">
        <v>194</v>
      </c>
      <c r="C54" s="52" t="s">
        <v>195</v>
      </c>
      <c r="D54" s="52" t="s">
        <v>196</v>
      </c>
      <c r="E54" s="52" t="s">
        <v>19</v>
      </c>
      <c r="F54" s="52" t="s">
        <v>350</v>
      </c>
      <c r="G54" s="52" t="s">
        <v>351</v>
      </c>
      <c r="H54" s="164" t="s">
        <v>1082</v>
      </c>
      <c r="I54" s="169" t="s">
        <v>352</v>
      </c>
      <c r="J54" s="197" t="s">
        <v>4</v>
      </c>
      <c r="K54" s="198">
        <v>1</v>
      </c>
      <c r="L54" s="198">
        <v>1</v>
      </c>
      <c r="M54" s="198">
        <v>1</v>
      </c>
      <c r="N54" s="198">
        <v>1</v>
      </c>
      <c r="O54" s="198">
        <v>1</v>
      </c>
      <c r="P54" s="198">
        <v>1</v>
      </c>
      <c r="Q54" s="166">
        <f t="shared" si="3"/>
        <v>4</v>
      </c>
      <c r="R54" s="180" t="s">
        <v>1083</v>
      </c>
      <c r="S54" s="171" t="s">
        <v>1084</v>
      </c>
    </row>
    <row r="55" spans="1:21" ht="12.75" customHeight="1">
      <c r="A55" s="122"/>
      <c r="B55" s="52" t="s">
        <v>194</v>
      </c>
      <c r="C55" s="52" t="s">
        <v>195</v>
      </c>
      <c r="D55" s="52" t="s">
        <v>209</v>
      </c>
      <c r="E55" s="52" t="s">
        <v>12</v>
      </c>
      <c r="F55" s="123" t="s">
        <v>357</v>
      </c>
      <c r="G55" s="52" t="s">
        <v>358</v>
      </c>
      <c r="H55" s="164" t="s">
        <v>1005</v>
      </c>
      <c r="I55" s="169" t="s">
        <v>42</v>
      </c>
      <c r="J55" s="197" t="s">
        <v>4</v>
      </c>
      <c r="K55" s="199">
        <v>0</v>
      </c>
      <c r="L55" s="199">
        <v>0</v>
      </c>
      <c r="M55" s="199">
        <v>0</v>
      </c>
      <c r="N55" s="199">
        <v>0</v>
      </c>
      <c r="O55" s="199">
        <v>0</v>
      </c>
      <c r="P55" s="199">
        <v>0</v>
      </c>
      <c r="Q55" s="166">
        <f t="shared" si="3"/>
        <v>0</v>
      </c>
      <c r="R55" s="180" t="s">
        <v>1085</v>
      </c>
      <c r="S55" s="174"/>
      <c r="T55" s="105"/>
      <c r="U55" s="105"/>
    </row>
    <row r="56" spans="1:21" ht="12.75" customHeight="1">
      <c r="A56" s="122"/>
      <c r="B56" s="52" t="s">
        <v>194</v>
      </c>
      <c r="C56" s="52" t="s">
        <v>195</v>
      </c>
      <c r="D56" s="52" t="s">
        <v>209</v>
      </c>
      <c r="E56" s="52" t="s">
        <v>19</v>
      </c>
      <c r="F56" s="123" t="s">
        <v>363</v>
      </c>
      <c r="G56" s="52" t="s">
        <v>358</v>
      </c>
      <c r="H56" s="164" t="s">
        <v>1005</v>
      </c>
      <c r="I56" s="169" t="s">
        <v>42</v>
      </c>
      <c r="J56" s="197" t="s">
        <v>4</v>
      </c>
      <c r="K56" s="199">
        <v>0</v>
      </c>
      <c r="L56" s="199">
        <v>0</v>
      </c>
      <c r="M56" s="199">
        <v>0</v>
      </c>
      <c r="N56" s="199">
        <v>0</v>
      </c>
      <c r="O56" s="199">
        <v>0</v>
      </c>
      <c r="P56" s="199">
        <v>0</v>
      </c>
      <c r="Q56" s="184">
        <v>0</v>
      </c>
      <c r="R56" s="180" t="s">
        <v>1014</v>
      </c>
      <c r="S56" s="174"/>
      <c r="T56" s="105"/>
      <c r="U56" s="105"/>
    </row>
    <row r="57" spans="1:21" ht="12.75" customHeight="1">
      <c r="A57" s="122"/>
      <c r="B57" s="52" t="s">
        <v>194</v>
      </c>
      <c r="C57" s="52" t="s">
        <v>218</v>
      </c>
      <c r="D57" s="52"/>
      <c r="E57" s="52" t="s">
        <v>12</v>
      </c>
      <c r="F57" s="123" t="s">
        <v>367</v>
      </c>
      <c r="G57" s="52" t="s">
        <v>368</v>
      </c>
      <c r="H57" s="164" t="s">
        <v>1005</v>
      </c>
      <c r="I57" s="169" t="s">
        <v>42</v>
      </c>
      <c r="J57" s="197" t="s">
        <v>4</v>
      </c>
      <c r="K57" s="198">
        <v>1</v>
      </c>
      <c r="L57" s="199">
        <v>1</v>
      </c>
      <c r="M57" s="198">
        <v>1</v>
      </c>
      <c r="N57" s="198">
        <v>1</v>
      </c>
      <c r="O57" s="198">
        <v>1</v>
      </c>
      <c r="P57" s="199">
        <v>0.5</v>
      </c>
      <c r="Q57" s="166">
        <f t="shared" ref="Q57:Q64" si="4">K57*(SUM(L57:O57)*P57)</f>
        <v>2</v>
      </c>
      <c r="R57" s="170" t="s">
        <v>1086</v>
      </c>
      <c r="S57" s="171" t="s">
        <v>1087</v>
      </c>
      <c r="T57" s="105"/>
      <c r="U57" s="105"/>
    </row>
    <row r="58" spans="1:21" ht="12.75" customHeight="1">
      <c r="A58" s="122"/>
      <c r="B58" s="52" t="s">
        <v>194</v>
      </c>
      <c r="C58" s="52" t="s">
        <v>218</v>
      </c>
      <c r="D58" s="52"/>
      <c r="E58" s="52" t="s">
        <v>19</v>
      </c>
      <c r="F58" s="123" t="s">
        <v>373</v>
      </c>
      <c r="G58" s="52" t="s">
        <v>374</v>
      </c>
      <c r="H58" s="164" t="s">
        <v>1005</v>
      </c>
      <c r="I58" s="169" t="s">
        <v>42</v>
      </c>
      <c r="J58" s="197" t="s">
        <v>4</v>
      </c>
      <c r="K58" s="198">
        <v>1</v>
      </c>
      <c r="L58" s="199">
        <v>1</v>
      </c>
      <c r="M58" s="198">
        <v>1</v>
      </c>
      <c r="N58" s="198">
        <v>1</v>
      </c>
      <c r="O58" s="198">
        <v>1</v>
      </c>
      <c r="P58" s="199">
        <v>0.5</v>
      </c>
      <c r="Q58" s="166">
        <f t="shared" si="4"/>
        <v>2</v>
      </c>
      <c r="R58" s="170" t="s">
        <v>1086</v>
      </c>
      <c r="S58" s="174" t="s">
        <v>1087</v>
      </c>
      <c r="T58" s="105"/>
      <c r="U58" s="105"/>
    </row>
    <row r="59" spans="1:21" ht="12.75" customHeight="1">
      <c r="A59" s="122"/>
      <c r="B59" s="52" t="s">
        <v>194</v>
      </c>
      <c r="C59" s="52" t="s">
        <v>230</v>
      </c>
      <c r="D59" s="52" t="s">
        <v>231</v>
      </c>
      <c r="E59" s="52" t="s">
        <v>12</v>
      </c>
      <c r="F59" s="123" t="s">
        <v>386</v>
      </c>
      <c r="G59" s="52" t="s">
        <v>387</v>
      </c>
      <c r="H59" s="164" t="s">
        <v>1001</v>
      </c>
      <c r="I59" s="128"/>
      <c r="J59" s="197" t="s">
        <v>4</v>
      </c>
      <c r="K59" s="184">
        <v>1</v>
      </c>
      <c r="L59" s="199">
        <v>1</v>
      </c>
      <c r="M59" s="184">
        <v>1</v>
      </c>
      <c r="N59" s="184">
        <v>1</v>
      </c>
      <c r="O59" s="184">
        <v>1</v>
      </c>
      <c r="P59" s="184">
        <v>1</v>
      </c>
      <c r="Q59" s="166">
        <f t="shared" si="4"/>
        <v>4</v>
      </c>
      <c r="R59" s="170" t="s">
        <v>1088</v>
      </c>
      <c r="S59" s="183"/>
    </row>
    <row r="60" spans="1:21" ht="12.75" customHeight="1">
      <c r="A60" s="122"/>
      <c r="B60" s="52" t="s">
        <v>194</v>
      </c>
      <c r="C60" s="52" t="s">
        <v>230</v>
      </c>
      <c r="D60" s="52" t="s">
        <v>231</v>
      </c>
      <c r="E60" s="52" t="s">
        <v>12</v>
      </c>
      <c r="F60" s="128" t="s">
        <v>394</v>
      </c>
      <c r="G60" s="52" t="s">
        <v>395</v>
      </c>
      <c r="H60" s="164" t="s">
        <v>1001</v>
      </c>
      <c r="I60" s="128"/>
      <c r="J60" s="197" t="s">
        <v>4</v>
      </c>
      <c r="K60" s="166">
        <v>1</v>
      </c>
      <c r="L60" s="199">
        <v>1</v>
      </c>
      <c r="M60" s="166">
        <v>1</v>
      </c>
      <c r="N60" s="166">
        <v>1</v>
      </c>
      <c r="O60" s="166">
        <v>1</v>
      </c>
      <c r="P60" s="166">
        <v>1</v>
      </c>
      <c r="Q60" s="166">
        <f t="shared" si="4"/>
        <v>4</v>
      </c>
      <c r="R60" s="167" t="s">
        <v>1089</v>
      </c>
      <c r="S60" s="174" t="s">
        <v>1090</v>
      </c>
    </row>
    <row r="61" spans="1:21" ht="12.75" customHeight="1">
      <c r="A61" s="122"/>
      <c r="B61" s="52" t="s">
        <v>194</v>
      </c>
      <c r="C61" s="52" t="s">
        <v>230</v>
      </c>
      <c r="D61" s="52" t="s">
        <v>231</v>
      </c>
      <c r="E61" s="52" t="s">
        <v>19</v>
      </c>
      <c r="F61" s="128" t="s">
        <v>399</v>
      </c>
      <c r="G61" s="52" t="s">
        <v>400</v>
      </c>
      <c r="H61" s="164" t="s">
        <v>1001</v>
      </c>
      <c r="I61" s="128"/>
      <c r="J61" s="197" t="s">
        <v>4</v>
      </c>
      <c r="K61" s="184">
        <v>1</v>
      </c>
      <c r="L61" s="199">
        <v>1</v>
      </c>
      <c r="M61" s="184">
        <v>1</v>
      </c>
      <c r="N61" s="184">
        <v>1</v>
      </c>
      <c r="O61" s="184">
        <v>1</v>
      </c>
      <c r="P61" s="184">
        <v>1</v>
      </c>
      <c r="Q61" s="166">
        <f t="shared" si="4"/>
        <v>4</v>
      </c>
      <c r="R61" s="167" t="s">
        <v>1091</v>
      </c>
      <c r="S61" s="183"/>
    </row>
    <row r="62" spans="1:21" ht="12.75" customHeight="1">
      <c r="A62" s="122"/>
      <c r="B62" s="52" t="s">
        <v>194</v>
      </c>
      <c r="C62" s="52" t="s">
        <v>230</v>
      </c>
      <c r="D62" s="52" t="s">
        <v>231</v>
      </c>
      <c r="E62" s="52" t="s">
        <v>19</v>
      </c>
      <c r="F62" s="128" t="s">
        <v>405</v>
      </c>
      <c r="G62" s="52" t="s">
        <v>406</v>
      </c>
      <c r="H62" s="164" t="s">
        <v>1001</v>
      </c>
      <c r="I62" s="128"/>
      <c r="J62" s="197" t="s">
        <v>4</v>
      </c>
      <c r="K62" s="166">
        <v>1</v>
      </c>
      <c r="L62" s="166">
        <v>1</v>
      </c>
      <c r="M62" s="166">
        <v>1</v>
      </c>
      <c r="N62" s="166">
        <v>1</v>
      </c>
      <c r="O62" s="166">
        <v>1</v>
      </c>
      <c r="P62" s="166">
        <v>1</v>
      </c>
      <c r="Q62" s="166">
        <f t="shared" si="4"/>
        <v>4</v>
      </c>
      <c r="R62" s="167" t="s">
        <v>1092</v>
      </c>
      <c r="S62" s="174" t="s">
        <v>1090</v>
      </c>
    </row>
    <row r="63" spans="1:21" ht="12.75" customHeight="1">
      <c r="A63" s="122"/>
      <c r="B63" s="52" t="s">
        <v>194</v>
      </c>
      <c r="C63" s="52" t="s">
        <v>230</v>
      </c>
      <c r="D63" s="52" t="s">
        <v>249</v>
      </c>
      <c r="E63" s="52" t="s">
        <v>12</v>
      </c>
      <c r="F63" s="123" t="s">
        <v>411</v>
      </c>
      <c r="G63" s="52" t="s">
        <v>412</v>
      </c>
      <c r="H63" s="52" t="s">
        <v>413</v>
      </c>
      <c r="I63" s="128"/>
      <c r="J63" s="197" t="s">
        <v>4</v>
      </c>
      <c r="K63" s="166">
        <v>1</v>
      </c>
      <c r="L63" s="166">
        <v>1</v>
      </c>
      <c r="M63" s="166">
        <v>1</v>
      </c>
      <c r="N63" s="166">
        <v>1</v>
      </c>
      <c r="O63" s="166">
        <v>1</v>
      </c>
      <c r="P63" s="166">
        <v>1</v>
      </c>
      <c r="Q63" s="166">
        <f t="shared" si="4"/>
        <v>4</v>
      </c>
      <c r="R63" s="167" t="s">
        <v>1093</v>
      </c>
      <c r="S63" s="171" t="s">
        <v>1070</v>
      </c>
    </row>
    <row r="64" spans="1:21" ht="12.75" customHeight="1">
      <c r="A64" s="122"/>
      <c r="B64" s="52" t="s">
        <v>194</v>
      </c>
      <c r="C64" s="52" t="s">
        <v>230</v>
      </c>
      <c r="D64" s="52" t="s">
        <v>249</v>
      </c>
      <c r="E64" s="52" t="s">
        <v>19</v>
      </c>
      <c r="F64" s="123" t="s">
        <v>421</v>
      </c>
      <c r="G64" s="52" t="s">
        <v>422</v>
      </c>
      <c r="H64" s="52" t="s">
        <v>423</v>
      </c>
      <c r="I64" s="128"/>
      <c r="J64" s="121" t="s">
        <v>4</v>
      </c>
      <c r="K64" s="166">
        <v>1</v>
      </c>
      <c r="L64" s="166">
        <v>1</v>
      </c>
      <c r="M64" s="166">
        <v>1</v>
      </c>
      <c r="N64" s="166">
        <v>1</v>
      </c>
      <c r="O64" s="166">
        <v>1</v>
      </c>
      <c r="P64" s="166">
        <v>1</v>
      </c>
      <c r="Q64" s="166">
        <f t="shared" si="4"/>
        <v>4</v>
      </c>
      <c r="R64" s="167" t="s">
        <v>1094</v>
      </c>
      <c r="S64" s="174" t="s">
        <v>1095</v>
      </c>
    </row>
    <row r="65" spans="1:26" ht="12.75" customHeight="1">
      <c r="A65" s="173" t="s">
        <v>1014</v>
      </c>
      <c r="B65" s="175" t="s">
        <v>194</v>
      </c>
      <c r="C65" s="175" t="s">
        <v>230</v>
      </c>
      <c r="D65" s="175" t="s">
        <v>258</v>
      </c>
      <c r="E65" s="175" t="s">
        <v>12</v>
      </c>
      <c r="F65" s="175" t="s">
        <v>453</v>
      </c>
      <c r="G65" s="175" t="s">
        <v>454</v>
      </c>
      <c r="H65" s="175" t="s">
        <v>455</v>
      </c>
      <c r="I65" s="202"/>
      <c r="J65" s="178" t="s">
        <v>4</v>
      </c>
      <c r="K65" s="179"/>
      <c r="L65" s="179"/>
      <c r="M65" s="179"/>
      <c r="N65" s="179"/>
      <c r="O65" s="179"/>
      <c r="P65" s="179"/>
      <c r="Q65" s="179"/>
      <c r="R65" s="203" t="s">
        <v>1019</v>
      </c>
      <c r="S65" s="181"/>
      <c r="T65" s="182"/>
      <c r="U65" s="182"/>
      <c r="V65" s="182"/>
      <c r="W65" s="182"/>
      <c r="X65" s="182"/>
      <c r="Y65" s="182"/>
      <c r="Z65" s="182"/>
    </row>
    <row r="66" spans="1:26" ht="12.75" customHeight="1">
      <c r="A66" s="173" t="s">
        <v>1014</v>
      </c>
      <c r="B66" s="175" t="s">
        <v>194</v>
      </c>
      <c r="C66" s="175" t="s">
        <v>230</v>
      </c>
      <c r="D66" s="175" t="s">
        <v>258</v>
      </c>
      <c r="E66" s="175" t="s">
        <v>19</v>
      </c>
      <c r="F66" s="176" t="s">
        <v>459</v>
      </c>
      <c r="G66" s="175" t="s">
        <v>460</v>
      </c>
      <c r="H66" s="175" t="s">
        <v>461</v>
      </c>
      <c r="I66" s="202"/>
      <c r="J66" s="178" t="s">
        <v>4</v>
      </c>
      <c r="K66" s="179"/>
      <c r="L66" s="179"/>
      <c r="M66" s="179"/>
      <c r="N66" s="179"/>
      <c r="O66" s="179"/>
      <c r="P66" s="179"/>
      <c r="Q66" s="179"/>
      <c r="R66" s="180" t="s">
        <v>1019</v>
      </c>
      <c r="S66" s="181"/>
      <c r="T66" s="182"/>
      <c r="U66" s="182"/>
      <c r="V66" s="182"/>
      <c r="W66" s="182"/>
      <c r="X66" s="182"/>
      <c r="Y66" s="182"/>
      <c r="Z66" s="182"/>
    </row>
    <row r="67" spans="1:26" ht="12.75" customHeight="1">
      <c r="A67" s="122"/>
      <c r="B67" s="52" t="s">
        <v>194</v>
      </c>
      <c r="C67" s="52" t="s">
        <v>230</v>
      </c>
      <c r="D67" s="52" t="s">
        <v>258</v>
      </c>
      <c r="E67" s="52" t="s">
        <v>12</v>
      </c>
      <c r="F67" s="52" t="s">
        <v>468</v>
      </c>
      <c r="G67" s="52" t="s">
        <v>469</v>
      </c>
      <c r="H67" s="164" t="s">
        <v>1005</v>
      </c>
      <c r="I67" s="169" t="s">
        <v>42</v>
      </c>
      <c r="J67" s="121" t="s">
        <v>4</v>
      </c>
      <c r="K67" s="166">
        <v>1</v>
      </c>
      <c r="L67" s="166">
        <v>1</v>
      </c>
      <c r="M67" s="166">
        <v>1</v>
      </c>
      <c r="N67" s="166">
        <v>1</v>
      </c>
      <c r="O67" s="166">
        <v>1</v>
      </c>
      <c r="P67" s="166">
        <v>0.5</v>
      </c>
      <c r="Q67" s="166">
        <f t="shared" ref="Q67:Q70" si="5">K67*(SUM(L67:O67)*P67)</f>
        <v>2</v>
      </c>
      <c r="R67" s="204" t="s">
        <v>1096</v>
      </c>
      <c r="S67" s="205" t="s">
        <v>1087</v>
      </c>
    </row>
    <row r="68" spans="1:26" ht="12.75" customHeight="1">
      <c r="A68" s="122"/>
      <c r="B68" s="52" t="s">
        <v>194</v>
      </c>
      <c r="C68" s="52" t="s">
        <v>230</v>
      </c>
      <c r="D68" s="52" t="s">
        <v>258</v>
      </c>
      <c r="E68" s="52" t="s">
        <v>19</v>
      </c>
      <c r="F68" s="52" t="s">
        <v>468</v>
      </c>
      <c r="G68" s="52" t="s">
        <v>473</v>
      </c>
      <c r="H68" s="164" t="s">
        <v>1005</v>
      </c>
      <c r="I68" s="169" t="s">
        <v>42</v>
      </c>
      <c r="J68" s="121" t="s">
        <v>4</v>
      </c>
      <c r="K68" s="166">
        <v>1</v>
      </c>
      <c r="L68" s="166">
        <v>1</v>
      </c>
      <c r="M68" s="166">
        <v>1</v>
      </c>
      <c r="N68" s="166">
        <v>1</v>
      </c>
      <c r="O68" s="166">
        <v>1</v>
      </c>
      <c r="P68" s="166">
        <v>0.5</v>
      </c>
      <c r="Q68" s="166">
        <f t="shared" si="5"/>
        <v>2</v>
      </c>
      <c r="R68" s="206" t="s">
        <v>1096</v>
      </c>
      <c r="S68" s="207" t="s">
        <v>1087</v>
      </c>
    </row>
    <row r="69" spans="1:26" ht="12.75" customHeight="1">
      <c r="A69" s="122"/>
      <c r="B69" s="52" t="s">
        <v>194</v>
      </c>
      <c r="C69" s="52" t="s">
        <v>230</v>
      </c>
      <c r="D69" s="52" t="s">
        <v>273</v>
      </c>
      <c r="E69" s="52" t="s">
        <v>12</v>
      </c>
      <c r="F69" s="52" t="s">
        <v>477</v>
      </c>
      <c r="G69" s="52" t="s">
        <v>478</v>
      </c>
      <c r="H69" s="164" t="s">
        <v>1005</v>
      </c>
      <c r="I69" s="169" t="s">
        <v>42</v>
      </c>
      <c r="J69" s="121" t="s">
        <v>4</v>
      </c>
      <c r="K69" s="184">
        <v>0</v>
      </c>
      <c r="L69" s="184">
        <v>0</v>
      </c>
      <c r="M69" s="184">
        <v>0</v>
      </c>
      <c r="N69" s="184">
        <v>0</v>
      </c>
      <c r="O69" s="184">
        <v>0</v>
      </c>
      <c r="P69" s="184">
        <v>0</v>
      </c>
      <c r="Q69" s="166">
        <f t="shared" si="5"/>
        <v>0</v>
      </c>
      <c r="R69" s="206" t="s">
        <v>1097</v>
      </c>
      <c r="S69" s="174"/>
    </row>
    <row r="70" spans="1:26" ht="12.75" customHeight="1">
      <c r="A70" s="122"/>
      <c r="B70" s="52" t="s">
        <v>194</v>
      </c>
      <c r="C70" s="52" t="s">
        <v>230</v>
      </c>
      <c r="D70" s="52" t="s">
        <v>273</v>
      </c>
      <c r="E70" s="52" t="s">
        <v>19</v>
      </c>
      <c r="F70" s="52" t="s">
        <v>483</v>
      </c>
      <c r="G70" s="52" t="s">
        <v>478</v>
      </c>
      <c r="H70" s="164" t="s">
        <v>1005</v>
      </c>
      <c r="I70" s="169" t="s">
        <v>42</v>
      </c>
      <c r="J70" s="121" t="s">
        <v>4</v>
      </c>
      <c r="K70" s="184">
        <v>0</v>
      </c>
      <c r="L70" s="184">
        <v>0</v>
      </c>
      <c r="M70" s="184">
        <v>0</v>
      </c>
      <c r="N70" s="184">
        <v>0</v>
      </c>
      <c r="O70" s="184">
        <v>0</v>
      </c>
      <c r="P70" s="184">
        <v>0</v>
      </c>
      <c r="Q70" s="166">
        <f t="shared" si="5"/>
        <v>0</v>
      </c>
      <c r="R70" s="206" t="s">
        <v>1098</v>
      </c>
      <c r="S70" s="174"/>
    </row>
    <row r="71" spans="1:26" ht="12.75" customHeight="1">
      <c r="A71" s="208" t="s">
        <v>1014</v>
      </c>
      <c r="B71" s="175" t="s">
        <v>278</v>
      </c>
      <c r="C71" s="175" t="s">
        <v>279</v>
      </c>
      <c r="D71" s="175"/>
      <c r="E71" s="175" t="s">
        <v>12</v>
      </c>
      <c r="F71" s="176" t="s">
        <v>489</v>
      </c>
      <c r="G71" s="175" t="s">
        <v>490</v>
      </c>
      <c r="H71" s="175" t="s">
        <v>491</v>
      </c>
      <c r="I71" s="202"/>
      <c r="J71" s="178" t="s">
        <v>4</v>
      </c>
      <c r="K71" s="209"/>
      <c r="L71" s="209"/>
      <c r="M71" s="209"/>
      <c r="N71" s="209"/>
      <c r="O71" s="209"/>
      <c r="P71" s="209"/>
      <c r="Q71" s="210" t="s">
        <v>1019</v>
      </c>
      <c r="R71" s="180" t="s">
        <v>1014</v>
      </c>
      <c r="S71" s="181"/>
      <c r="T71" s="182"/>
      <c r="U71" s="182"/>
      <c r="V71" s="182"/>
      <c r="W71" s="182"/>
      <c r="X71" s="182"/>
      <c r="Y71" s="182"/>
      <c r="Z71" s="182"/>
    </row>
    <row r="72" spans="1:26" ht="12.75" customHeight="1">
      <c r="A72" s="211"/>
      <c r="B72" s="52" t="s">
        <v>278</v>
      </c>
      <c r="C72" s="52" t="s">
        <v>279</v>
      </c>
      <c r="D72" s="52"/>
      <c r="E72" s="52" t="s">
        <v>19</v>
      </c>
      <c r="F72" s="123" t="s">
        <v>494</v>
      </c>
      <c r="G72" s="52" t="s">
        <v>495</v>
      </c>
      <c r="H72" s="52" t="s">
        <v>56</v>
      </c>
      <c r="I72" s="169" t="s">
        <v>948</v>
      </c>
      <c r="J72" s="121" t="s">
        <v>4</v>
      </c>
      <c r="K72" s="198">
        <v>1</v>
      </c>
      <c r="L72" s="198">
        <v>1</v>
      </c>
      <c r="M72" s="198">
        <v>1</v>
      </c>
      <c r="N72" s="198">
        <v>1</v>
      </c>
      <c r="O72" s="198">
        <v>1</v>
      </c>
      <c r="P72" s="198">
        <v>1</v>
      </c>
      <c r="Q72" s="212">
        <f t="shared" ref="Q72:Q90" si="6">K72*(SUM(L72:O72)*P72)</f>
        <v>4</v>
      </c>
      <c r="R72" s="167" t="s">
        <v>1099</v>
      </c>
      <c r="S72" s="174" t="s">
        <v>1100</v>
      </c>
    </row>
    <row r="73" spans="1:26" ht="12.75" customHeight="1">
      <c r="A73" s="122"/>
      <c r="B73" s="52" t="s">
        <v>278</v>
      </c>
      <c r="C73" s="123" t="s">
        <v>288</v>
      </c>
      <c r="D73" s="52"/>
      <c r="E73" s="52" t="s">
        <v>12</v>
      </c>
      <c r="F73" s="123" t="s">
        <v>508</v>
      </c>
      <c r="G73" s="123" t="s">
        <v>509</v>
      </c>
      <c r="H73" s="164" t="s">
        <v>1082</v>
      </c>
      <c r="I73" s="169" t="s">
        <v>352</v>
      </c>
      <c r="J73" s="121" t="s">
        <v>4</v>
      </c>
      <c r="K73" s="198">
        <v>0</v>
      </c>
      <c r="L73" s="198">
        <v>0</v>
      </c>
      <c r="M73" s="198">
        <v>0</v>
      </c>
      <c r="N73" s="198">
        <v>0</v>
      </c>
      <c r="O73" s="198">
        <v>0</v>
      </c>
      <c r="P73" s="198">
        <v>0</v>
      </c>
      <c r="Q73" s="166">
        <f t="shared" si="6"/>
        <v>0</v>
      </c>
      <c r="R73" s="167" t="s">
        <v>1101</v>
      </c>
      <c r="S73" s="174"/>
    </row>
    <row r="74" spans="1:26" ht="12.75" customHeight="1">
      <c r="A74" s="122"/>
      <c r="B74" s="52" t="s">
        <v>278</v>
      </c>
      <c r="C74" s="123" t="s">
        <v>288</v>
      </c>
      <c r="D74" s="52"/>
      <c r="E74" s="52" t="s">
        <v>19</v>
      </c>
      <c r="F74" s="123" t="s">
        <v>517</v>
      </c>
      <c r="G74" s="131" t="s">
        <v>518</v>
      </c>
      <c r="H74" s="52" t="s">
        <v>56</v>
      </c>
      <c r="I74" s="169" t="s">
        <v>948</v>
      </c>
      <c r="J74" s="121" t="s">
        <v>4</v>
      </c>
      <c r="K74" s="198">
        <v>0</v>
      </c>
      <c r="L74" s="198">
        <v>0</v>
      </c>
      <c r="M74" s="198">
        <v>0</v>
      </c>
      <c r="N74" s="198">
        <v>0</v>
      </c>
      <c r="O74" s="198">
        <v>0</v>
      </c>
      <c r="P74" s="198">
        <v>0</v>
      </c>
      <c r="Q74" s="166">
        <f t="shared" si="6"/>
        <v>0</v>
      </c>
      <c r="R74" s="170" t="s">
        <v>1102</v>
      </c>
      <c r="S74" s="213"/>
    </row>
    <row r="75" spans="1:26" ht="12.75" customHeight="1">
      <c r="A75" s="122"/>
      <c r="B75" s="52" t="s">
        <v>278</v>
      </c>
      <c r="C75" s="52" t="s">
        <v>295</v>
      </c>
      <c r="D75" s="52"/>
      <c r="E75" s="52" t="s">
        <v>12</v>
      </c>
      <c r="F75" s="132" t="s">
        <v>1103</v>
      </c>
      <c r="G75" s="164" t="s">
        <v>1104</v>
      </c>
      <c r="H75" s="164" t="s">
        <v>1082</v>
      </c>
      <c r="I75" s="169" t="s">
        <v>352</v>
      </c>
      <c r="J75" s="121" t="s">
        <v>4</v>
      </c>
      <c r="K75" s="198">
        <v>1</v>
      </c>
      <c r="L75" s="198">
        <v>1</v>
      </c>
      <c r="M75" s="198">
        <v>1</v>
      </c>
      <c r="N75" s="198">
        <v>1</v>
      </c>
      <c r="O75" s="198">
        <v>1</v>
      </c>
      <c r="P75" s="198">
        <v>1</v>
      </c>
      <c r="Q75" s="166">
        <f t="shared" si="6"/>
        <v>4</v>
      </c>
      <c r="R75" s="170" t="s">
        <v>1105</v>
      </c>
      <c r="S75" s="171" t="s">
        <v>1106</v>
      </c>
    </row>
    <row r="76" spans="1:26" ht="12.75" customHeight="1">
      <c r="A76" s="122"/>
      <c r="B76" s="52" t="s">
        <v>278</v>
      </c>
      <c r="C76" s="52" t="s">
        <v>295</v>
      </c>
      <c r="D76" s="52"/>
      <c r="E76" s="52" t="s">
        <v>19</v>
      </c>
      <c r="F76" s="132" t="s">
        <v>1107</v>
      </c>
      <c r="G76" s="123" t="s">
        <v>541</v>
      </c>
      <c r="H76" s="52" t="s">
        <v>56</v>
      </c>
      <c r="I76" s="169" t="s">
        <v>948</v>
      </c>
      <c r="J76" s="121" t="s">
        <v>4</v>
      </c>
      <c r="K76" s="198">
        <v>1</v>
      </c>
      <c r="L76" s="198">
        <v>1</v>
      </c>
      <c r="M76" s="198">
        <v>1</v>
      </c>
      <c r="N76" s="198">
        <v>1</v>
      </c>
      <c r="O76" s="198">
        <v>1</v>
      </c>
      <c r="P76" s="198">
        <v>1</v>
      </c>
      <c r="Q76" s="166">
        <f t="shared" si="6"/>
        <v>4</v>
      </c>
      <c r="R76" s="214" t="s">
        <v>1108</v>
      </c>
      <c r="S76" s="168" t="s">
        <v>1109</v>
      </c>
    </row>
    <row r="77" spans="1:26" ht="12.75" customHeight="1">
      <c r="A77" s="122"/>
      <c r="B77" s="52" t="s">
        <v>278</v>
      </c>
      <c r="C77" s="52" t="s">
        <v>295</v>
      </c>
      <c r="D77" s="215"/>
      <c r="E77" s="52" t="s">
        <v>19</v>
      </c>
      <c r="F77" s="135" t="s">
        <v>966</v>
      </c>
      <c r="G77" s="216" t="s">
        <v>967</v>
      </c>
      <c r="H77" s="52" t="s">
        <v>56</v>
      </c>
      <c r="I77" s="169" t="s">
        <v>948</v>
      </c>
      <c r="J77" s="121" t="s">
        <v>4</v>
      </c>
      <c r="K77" s="199">
        <v>0</v>
      </c>
      <c r="L77" s="199">
        <v>0</v>
      </c>
      <c r="M77" s="199">
        <v>0</v>
      </c>
      <c r="N77" s="199">
        <v>0</v>
      </c>
      <c r="O77" s="199">
        <v>0</v>
      </c>
      <c r="P77" s="199">
        <v>0</v>
      </c>
      <c r="Q77" s="166">
        <f t="shared" si="6"/>
        <v>0</v>
      </c>
      <c r="R77" s="170" t="s">
        <v>1110</v>
      </c>
      <c r="S77" s="171" t="s">
        <v>1111</v>
      </c>
    </row>
    <row r="78" spans="1:26" ht="12.75" customHeight="1">
      <c r="A78" s="122"/>
      <c r="B78" s="52" t="s">
        <v>278</v>
      </c>
      <c r="C78" s="52" t="s">
        <v>295</v>
      </c>
      <c r="D78" s="52"/>
      <c r="E78" s="52" t="s">
        <v>19</v>
      </c>
      <c r="F78" s="132" t="s">
        <v>1112</v>
      </c>
      <c r="G78" s="132" t="s">
        <v>1104</v>
      </c>
      <c r="H78" s="164" t="s">
        <v>1082</v>
      </c>
      <c r="I78" s="169" t="s">
        <v>352</v>
      </c>
      <c r="J78" s="121" t="s">
        <v>4</v>
      </c>
      <c r="K78" s="198">
        <v>1</v>
      </c>
      <c r="L78" s="198">
        <v>1</v>
      </c>
      <c r="M78" s="198">
        <v>1</v>
      </c>
      <c r="N78" s="198">
        <v>1</v>
      </c>
      <c r="O78" s="198">
        <v>1</v>
      </c>
      <c r="P78" s="198">
        <v>1</v>
      </c>
      <c r="Q78" s="166">
        <f t="shared" si="6"/>
        <v>4</v>
      </c>
      <c r="R78" s="170" t="s">
        <v>1113</v>
      </c>
      <c r="S78" s="174" t="s">
        <v>1114</v>
      </c>
    </row>
    <row r="79" spans="1:26" ht="12.75" customHeight="1">
      <c r="A79" s="122"/>
      <c r="B79" s="52" t="s">
        <v>309</v>
      </c>
      <c r="C79" s="52" t="s">
        <v>310</v>
      </c>
      <c r="D79" s="52"/>
      <c r="E79" s="52" t="s">
        <v>12</v>
      </c>
      <c r="F79" s="123" t="s">
        <v>562</v>
      </c>
      <c r="G79" s="123" t="s">
        <v>563</v>
      </c>
      <c r="H79" s="132" t="s">
        <v>1005</v>
      </c>
      <c r="I79" s="169" t="s">
        <v>42</v>
      </c>
      <c r="J79" s="121" t="s">
        <v>4</v>
      </c>
      <c r="K79" s="199">
        <v>0</v>
      </c>
      <c r="L79" s="198">
        <v>0</v>
      </c>
      <c r="M79" s="199">
        <v>0</v>
      </c>
      <c r="N79" s="199">
        <v>0</v>
      </c>
      <c r="O79" s="198">
        <v>0</v>
      </c>
      <c r="P79" s="199">
        <v>0</v>
      </c>
      <c r="Q79" s="166">
        <f t="shared" si="6"/>
        <v>0</v>
      </c>
      <c r="R79" s="204" t="s">
        <v>1115</v>
      </c>
      <c r="S79" s="174"/>
    </row>
    <row r="80" spans="1:26" ht="12.75" customHeight="1">
      <c r="A80" s="122"/>
      <c r="B80" s="52" t="s">
        <v>309</v>
      </c>
      <c r="C80" s="52" t="s">
        <v>310</v>
      </c>
      <c r="D80" s="52"/>
      <c r="E80" s="52" t="s">
        <v>12</v>
      </c>
      <c r="F80" s="123" t="s">
        <v>567</v>
      </c>
      <c r="G80" s="52" t="s">
        <v>568</v>
      </c>
      <c r="H80" s="132" t="s">
        <v>1005</v>
      </c>
      <c r="I80" s="169" t="s">
        <v>42</v>
      </c>
      <c r="J80" s="121" t="s">
        <v>4</v>
      </c>
      <c r="K80" s="199">
        <v>0</v>
      </c>
      <c r="L80" s="198">
        <v>0</v>
      </c>
      <c r="M80" s="199">
        <v>0</v>
      </c>
      <c r="N80" s="199">
        <v>0</v>
      </c>
      <c r="O80" s="198">
        <v>0</v>
      </c>
      <c r="P80" s="199">
        <v>1</v>
      </c>
      <c r="Q80" s="166">
        <f t="shared" si="6"/>
        <v>0</v>
      </c>
      <c r="R80" s="206" t="s">
        <v>1116</v>
      </c>
      <c r="S80" s="174"/>
    </row>
    <row r="81" spans="1:19" ht="12.75" customHeight="1">
      <c r="A81" s="122"/>
      <c r="B81" s="52" t="s">
        <v>309</v>
      </c>
      <c r="C81" s="52" t="s">
        <v>310</v>
      </c>
      <c r="D81" s="52"/>
      <c r="E81" s="52" t="s">
        <v>19</v>
      </c>
      <c r="F81" s="123" t="s">
        <v>572</v>
      </c>
      <c r="G81" s="52" t="s">
        <v>573</v>
      </c>
      <c r="H81" s="132" t="s">
        <v>1005</v>
      </c>
      <c r="I81" s="169" t="s">
        <v>42</v>
      </c>
      <c r="J81" s="121" t="s">
        <v>4</v>
      </c>
      <c r="K81" s="198">
        <v>1</v>
      </c>
      <c r="L81" s="198">
        <v>1</v>
      </c>
      <c r="M81" s="199">
        <v>1</v>
      </c>
      <c r="N81" s="199">
        <v>0.5</v>
      </c>
      <c r="O81" s="198">
        <v>1</v>
      </c>
      <c r="P81" s="198">
        <v>1</v>
      </c>
      <c r="Q81" s="166">
        <f t="shared" si="6"/>
        <v>3.5</v>
      </c>
      <c r="R81" s="206" t="s">
        <v>1117</v>
      </c>
      <c r="S81" s="174"/>
    </row>
    <row r="82" spans="1:19" ht="12.75" customHeight="1">
      <c r="A82" s="122"/>
      <c r="B82" s="52" t="s">
        <v>309</v>
      </c>
      <c r="C82" s="52" t="s">
        <v>310</v>
      </c>
      <c r="D82" s="52"/>
      <c r="E82" s="52" t="s">
        <v>19</v>
      </c>
      <c r="F82" s="123" t="s">
        <v>577</v>
      </c>
      <c r="G82" s="52" t="s">
        <v>578</v>
      </c>
      <c r="H82" s="132" t="s">
        <v>1005</v>
      </c>
      <c r="I82" s="169" t="s">
        <v>42</v>
      </c>
      <c r="J82" s="121" t="s">
        <v>4</v>
      </c>
      <c r="K82" s="199">
        <v>1</v>
      </c>
      <c r="L82" s="199">
        <v>1</v>
      </c>
      <c r="M82" s="199">
        <v>1</v>
      </c>
      <c r="N82" s="199">
        <v>1</v>
      </c>
      <c r="O82" s="199">
        <v>1</v>
      </c>
      <c r="P82" s="199">
        <v>0.5</v>
      </c>
      <c r="Q82" s="166">
        <f t="shared" si="6"/>
        <v>2</v>
      </c>
      <c r="R82" s="217" t="s">
        <v>1118</v>
      </c>
      <c r="S82" s="174"/>
    </row>
    <row r="83" spans="1:19" ht="12.75" customHeight="1">
      <c r="A83" s="122"/>
      <c r="B83" s="52" t="s">
        <v>309</v>
      </c>
      <c r="C83" s="52" t="s">
        <v>319</v>
      </c>
      <c r="D83" s="52"/>
      <c r="E83" s="52" t="s">
        <v>19</v>
      </c>
      <c r="F83" s="132" t="s">
        <v>968</v>
      </c>
      <c r="G83" s="52" t="s">
        <v>584</v>
      </c>
      <c r="H83" s="164" t="s">
        <v>1005</v>
      </c>
      <c r="I83" s="169" t="s">
        <v>42</v>
      </c>
      <c r="J83" s="121" t="s">
        <v>4</v>
      </c>
      <c r="K83" s="166">
        <v>1</v>
      </c>
      <c r="L83" s="166">
        <v>1</v>
      </c>
      <c r="M83" s="166">
        <v>1</v>
      </c>
      <c r="N83" s="166">
        <v>1</v>
      </c>
      <c r="O83" s="166">
        <v>1</v>
      </c>
      <c r="P83" s="166">
        <v>1</v>
      </c>
      <c r="Q83" s="166">
        <f t="shared" si="6"/>
        <v>4</v>
      </c>
      <c r="R83" s="204" t="s">
        <v>1119</v>
      </c>
      <c r="S83" s="218" t="s">
        <v>1120</v>
      </c>
    </row>
    <row r="84" spans="1:19" ht="12.75" customHeight="1">
      <c r="A84" s="122"/>
      <c r="B84" s="52" t="s">
        <v>309</v>
      </c>
      <c r="C84" s="52" t="s">
        <v>319</v>
      </c>
      <c r="D84" s="52"/>
      <c r="E84" s="52" t="s">
        <v>19</v>
      </c>
      <c r="F84" s="132" t="s">
        <v>969</v>
      </c>
      <c r="G84" s="52" t="s">
        <v>584</v>
      </c>
      <c r="H84" s="164" t="s">
        <v>1005</v>
      </c>
      <c r="I84" s="169" t="s">
        <v>42</v>
      </c>
      <c r="J84" s="121" t="s">
        <v>4</v>
      </c>
      <c r="K84" s="184">
        <v>1</v>
      </c>
      <c r="L84" s="184">
        <v>1</v>
      </c>
      <c r="M84" s="184">
        <v>1</v>
      </c>
      <c r="N84" s="184">
        <v>1</v>
      </c>
      <c r="O84" s="184">
        <v>1</v>
      </c>
      <c r="P84" s="184">
        <v>1</v>
      </c>
      <c r="Q84" s="166">
        <f t="shared" si="6"/>
        <v>4</v>
      </c>
      <c r="R84" s="217" t="s">
        <v>1121</v>
      </c>
      <c r="S84" s="219" t="s">
        <v>1120</v>
      </c>
    </row>
    <row r="85" spans="1:19" ht="12.75" customHeight="1">
      <c r="A85" s="122"/>
      <c r="B85" s="52" t="s">
        <v>309</v>
      </c>
      <c r="C85" s="52" t="s">
        <v>319</v>
      </c>
      <c r="D85" s="52"/>
      <c r="E85" s="52" t="s">
        <v>12</v>
      </c>
      <c r="F85" s="132" t="s">
        <v>970</v>
      </c>
      <c r="G85" s="52" t="s">
        <v>594</v>
      </c>
      <c r="H85" s="164" t="s">
        <v>1005</v>
      </c>
      <c r="I85" s="169" t="s">
        <v>42</v>
      </c>
      <c r="J85" s="121" t="s">
        <v>4</v>
      </c>
      <c r="K85" s="166">
        <v>1</v>
      </c>
      <c r="L85" s="166">
        <v>1</v>
      </c>
      <c r="M85" s="166">
        <v>1</v>
      </c>
      <c r="N85" s="166">
        <v>1</v>
      </c>
      <c r="O85" s="166">
        <v>1</v>
      </c>
      <c r="P85" s="166">
        <v>1</v>
      </c>
      <c r="Q85" s="166">
        <f t="shared" si="6"/>
        <v>4</v>
      </c>
      <c r="R85" s="206" t="s">
        <v>1119</v>
      </c>
      <c r="S85" s="220" t="s">
        <v>1120</v>
      </c>
    </row>
    <row r="86" spans="1:19" ht="12.75" customHeight="1">
      <c r="A86" s="122"/>
      <c r="B86" s="52" t="s">
        <v>309</v>
      </c>
      <c r="C86" s="52" t="s">
        <v>319</v>
      </c>
      <c r="D86" s="52"/>
      <c r="E86" s="52" t="s">
        <v>12</v>
      </c>
      <c r="F86" s="132" t="s">
        <v>971</v>
      </c>
      <c r="G86" s="52" t="s">
        <v>584</v>
      </c>
      <c r="H86" s="164" t="s">
        <v>1005</v>
      </c>
      <c r="I86" s="169" t="s">
        <v>42</v>
      </c>
      <c r="J86" s="121" t="s">
        <v>4</v>
      </c>
      <c r="K86" s="184">
        <v>1</v>
      </c>
      <c r="L86" s="184">
        <v>1</v>
      </c>
      <c r="M86" s="184">
        <v>1</v>
      </c>
      <c r="N86" s="184">
        <v>1</v>
      </c>
      <c r="O86" s="184">
        <v>1</v>
      </c>
      <c r="P86" s="184">
        <v>1</v>
      </c>
      <c r="Q86" s="166">
        <f t="shared" si="6"/>
        <v>4</v>
      </c>
      <c r="R86" s="206" t="s">
        <v>1121</v>
      </c>
      <c r="S86" s="207" t="s">
        <v>1120</v>
      </c>
    </row>
    <row r="87" spans="1:19" ht="12.75" customHeight="1">
      <c r="A87" s="122"/>
      <c r="B87" s="52" t="s">
        <v>309</v>
      </c>
      <c r="C87" s="52" t="s">
        <v>319</v>
      </c>
      <c r="D87" s="52"/>
      <c r="E87" s="221" t="s">
        <v>19</v>
      </c>
      <c r="F87" s="221" t="s">
        <v>600</v>
      </c>
      <c r="G87" s="221" t="s">
        <v>601</v>
      </c>
      <c r="H87" s="164" t="s">
        <v>602</v>
      </c>
      <c r="I87" s="128"/>
      <c r="J87" s="121" t="s">
        <v>4</v>
      </c>
      <c r="K87" s="184">
        <v>1</v>
      </c>
      <c r="L87" s="184">
        <v>1</v>
      </c>
      <c r="M87" s="184">
        <v>1</v>
      </c>
      <c r="N87" s="184">
        <v>1</v>
      </c>
      <c r="O87" s="184">
        <v>1</v>
      </c>
      <c r="P87" s="184">
        <v>1</v>
      </c>
      <c r="Q87" s="166">
        <f t="shared" si="6"/>
        <v>4</v>
      </c>
      <c r="R87" s="170" t="s">
        <v>1122</v>
      </c>
      <c r="S87" s="174"/>
    </row>
    <row r="88" spans="1:19" ht="12.75" customHeight="1">
      <c r="A88" s="122"/>
      <c r="B88" s="52" t="s">
        <v>309</v>
      </c>
      <c r="C88" s="52" t="s">
        <v>319</v>
      </c>
      <c r="D88" s="52"/>
      <c r="E88" s="222" t="s">
        <v>12</v>
      </c>
      <c r="F88" s="221" t="s">
        <v>600</v>
      </c>
      <c r="G88" s="221" t="s">
        <v>606</v>
      </c>
      <c r="H88" s="164" t="s">
        <v>602</v>
      </c>
      <c r="I88" s="128"/>
      <c r="J88" s="121" t="s">
        <v>4</v>
      </c>
      <c r="K88" s="184">
        <v>1</v>
      </c>
      <c r="L88" s="184">
        <v>1</v>
      </c>
      <c r="M88" s="184">
        <v>1</v>
      </c>
      <c r="N88" s="184">
        <v>1</v>
      </c>
      <c r="O88" s="184">
        <v>1</v>
      </c>
      <c r="P88" s="184">
        <v>1</v>
      </c>
      <c r="Q88" s="166">
        <f t="shared" si="6"/>
        <v>4</v>
      </c>
      <c r="R88" s="170" t="s">
        <v>1122</v>
      </c>
      <c r="S88" s="174"/>
    </row>
    <row r="89" spans="1:19" ht="12.75" customHeight="1">
      <c r="A89" s="122"/>
      <c r="B89" s="52" t="s">
        <v>309</v>
      </c>
      <c r="C89" s="52" t="s">
        <v>319</v>
      </c>
      <c r="D89" s="52"/>
      <c r="E89" s="221" t="s">
        <v>610</v>
      </c>
      <c r="F89" s="221" t="s">
        <v>611</v>
      </c>
      <c r="G89" s="221" t="s">
        <v>612</v>
      </c>
      <c r="H89" s="164" t="s">
        <v>1082</v>
      </c>
      <c r="I89" s="169" t="s">
        <v>352</v>
      </c>
      <c r="J89" s="121" t="s">
        <v>4</v>
      </c>
      <c r="K89" s="184">
        <v>1</v>
      </c>
      <c r="L89" s="184">
        <v>1</v>
      </c>
      <c r="M89" s="184">
        <v>1</v>
      </c>
      <c r="N89" s="184">
        <v>1</v>
      </c>
      <c r="O89" s="184">
        <v>1</v>
      </c>
      <c r="P89" s="184">
        <v>0.5</v>
      </c>
      <c r="Q89" s="166">
        <f t="shared" si="6"/>
        <v>2</v>
      </c>
      <c r="R89" s="170" t="s">
        <v>1123</v>
      </c>
      <c r="S89" s="174"/>
    </row>
    <row r="90" spans="1:19" ht="12.75" customHeight="1">
      <c r="A90" s="120"/>
      <c r="B90" s="52" t="s">
        <v>309</v>
      </c>
      <c r="C90" s="52" t="s">
        <v>330</v>
      </c>
      <c r="D90" s="52" t="s">
        <v>331</v>
      </c>
      <c r="E90" s="52" t="s">
        <v>12</v>
      </c>
      <c r="F90" s="123" t="s">
        <v>641</v>
      </c>
      <c r="G90" s="52" t="s">
        <v>642</v>
      </c>
      <c r="H90" s="52" t="s">
        <v>643</v>
      </c>
      <c r="I90" s="128"/>
      <c r="J90" s="121" t="s">
        <v>150</v>
      </c>
      <c r="K90" s="166">
        <v>1</v>
      </c>
      <c r="L90" s="166">
        <v>1</v>
      </c>
      <c r="M90" s="166">
        <v>1</v>
      </c>
      <c r="N90" s="166">
        <v>1</v>
      </c>
      <c r="O90" s="166">
        <v>1</v>
      </c>
      <c r="P90" s="184">
        <v>1</v>
      </c>
      <c r="Q90" s="166">
        <f t="shared" si="6"/>
        <v>4</v>
      </c>
      <c r="R90" s="167" t="s">
        <v>1124</v>
      </c>
      <c r="S90" s="174"/>
    </row>
    <row r="91" spans="1:19" ht="12.75" customHeight="1">
      <c r="A91" s="120" t="s">
        <v>1014</v>
      </c>
      <c r="B91" s="52" t="s">
        <v>309</v>
      </c>
      <c r="C91" s="52" t="s">
        <v>330</v>
      </c>
      <c r="D91" s="52" t="s">
        <v>331</v>
      </c>
      <c r="E91" s="52" t="s">
        <v>12</v>
      </c>
      <c r="F91" s="123" t="s">
        <v>648</v>
      </c>
      <c r="G91" s="52" t="s">
        <v>649</v>
      </c>
      <c r="H91" s="164" t="s">
        <v>1005</v>
      </c>
      <c r="I91" s="169" t="s">
        <v>42</v>
      </c>
      <c r="J91" s="121" t="s">
        <v>4</v>
      </c>
      <c r="K91" s="166"/>
      <c r="L91" s="166"/>
      <c r="M91" s="166"/>
      <c r="N91" s="166"/>
      <c r="O91" s="166"/>
      <c r="P91" s="166"/>
      <c r="Q91" s="166"/>
      <c r="R91" s="167" t="s">
        <v>1125</v>
      </c>
      <c r="S91" s="174"/>
    </row>
    <row r="92" spans="1:19" ht="12.75" customHeight="1">
      <c r="A92" s="122"/>
      <c r="B92" s="52" t="s">
        <v>309</v>
      </c>
      <c r="C92" s="52" t="s">
        <v>330</v>
      </c>
      <c r="D92" s="52" t="s">
        <v>331</v>
      </c>
      <c r="E92" s="52" t="s">
        <v>19</v>
      </c>
      <c r="F92" s="52" t="s">
        <v>658</v>
      </c>
      <c r="G92" s="52" t="s">
        <v>642</v>
      </c>
      <c r="H92" s="52" t="s">
        <v>643</v>
      </c>
      <c r="I92" s="128"/>
      <c r="J92" s="121" t="s">
        <v>150</v>
      </c>
      <c r="K92" s="166">
        <v>1</v>
      </c>
      <c r="L92" s="166">
        <v>1</v>
      </c>
      <c r="M92" s="166">
        <v>1</v>
      </c>
      <c r="N92" s="166">
        <v>1</v>
      </c>
      <c r="O92" s="166">
        <v>1</v>
      </c>
      <c r="P92" s="166">
        <v>1</v>
      </c>
      <c r="Q92" s="166">
        <f>K92*(SUM(L92:O92)*P92)</f>
        <v>4</v>
      </c>
      <c r="R92" s="167" t="s">
        <v>1124</v>
      </c>
      <c r="S92" s="174"/>
    </row>
    <row r="93" spans="1:19" ht="12.75" customHeight="1">
      <c r="A93" s="120" t="s">
        <v>1014</v>
      </c>
      <c r="B93" s="52" t="s">
        <v>309</v>
      </c>
      <c r="C93" s="52" t="s">
        <v>330</v>
      </c>
      <c r="D93" s="52" t="s">
        <v>331</v>
      </c>
      <c r="E93" s="52" t="s">
        <v>19</v>
      </c>
      <c r="F93" s="123" t="s">
        <v>661</v>
      </c>
      <c r="G93" s="52" t="s">
        <v>649</v>
      </c>
      <c r="H93" s="164" t="s">
        <v>1005</v>
      </c>
      <c r="I93" s="169" t="s">
        <v>42</v>
      </c>
      <c r="J93" s="121" t="s">
        <v>4</v>
      </c>
      <c r="K93" s="166"/>
      <c r="L93" s="166"/>
      <c r="M93" s="166"/>
      <c r="N93" s="166"/>
      <c r="O93" s="166"/>
      <c r="P93" s="166"/>
      <c r="Q93" s="166"/>
      <c r="R93" s="167" t="s">
        <v>1126</v>
      </c>
      <c r="S93" s="167"/>
    </row>
    <row r="94" spans="1:19" ht="12.75" customHeight="1">
      <c r="A94" s="122"/>
      <c r="B94" s="52" t="s">
        <v>309</v>
      </c>
      <c r="C94" s="52" t="s">
        <v>330</v>
      </c>
      <c r="D94" s="52" t="s">
        <v>340</v>
      </c>
      <c r="E94" s="52" t="s">
        <v>676</v>
      </c>
      <c r="F94" s="123" t="s">
        <v>677</v>
      </c>
      <c r="G94" s="52" t="s">
        <v>678</v>
      </c>
      <c r="H94" s="123" t="s">
        <v>602</v>
      </c>
      <c r="I94" s="128"/>
      <c r="J94" s="121" t="s">
        <v>4</v>
      </c>
      <c r="K94" s="166">
        <v>1</v>
      </c>
      <c r="L94" s="166">
        <v>1</v>
      </c>
      <c r="M94" s="166">
        <v>1</v>
      </c>
      <c r="N94" s="166">
        <v>1</v>
      </c>
      <c r="O94" s="166">
        <v>1</v>
      </c>
      <c r="P94" s="166">
        <v>1</v>
      </c>
      <c r="Q94" s="166">
        <f t="shared" ref="Q94:Q98" si="7">K94*(SUM(L94:O94)*P94)</f>
        <v>4</v>
      </c>
      <c r="R94" s="170" t="s">
        <v>1127</v>
      </c>
      <c r="S94" s="167" t="s">
        <v>1128</v>
      </c>
    </row>
    <row r="95" spans="1:19" ht="12.75" customHeight="1">
      <c r="A95" s="122"/>
      <c r="B95" s="52" t="s">
        <v>309</v>
      </c>
      <c r="C95" s="52" t="s">
        <v>330</v>
      </c>
      <c r="D95" s="123" t="s">
        <v>341</v>
      </c>
      <c r="E95" s="52" t="s">
        <v>676</v>
      </c>
      <c r="F95" s="123" t="s">
        <v>684</v>
      </c>
      <c r="G95" s="123" t="s">
        <v>685</v>
      </c>
      <c r="H95" s="52" t="s">
        <v>973</v>
      </c>
      <c r="I95" s="128"/>
      <c r="J95" s="121" t="s">
        <v>4</v>
      </c>
      <c r="K95" s="223">
        <v>1</v>
      </c>
      <c r="L95" s="223">
        <v>1</v>
      </c>
      <c r="M95" s="223">
        <v>1</v>
      </c>
      <c r="N95" s="223">
        <v>1</v>
      </c>
      <c r="O95" s="223">
        <v>1</v>
      </c>
      <c r="P95" s="223">
        <v>0.5</v>
      </c>
      <c r="Q95" s="166">
        <f t="shared" si="7"/>
        <v>2</v>
      </c>
      <c r="R95" s="167" t="s">
        <v>1129</v>
      </c>
      <c r="S95" s="183"/>
    </row>
    <row r="96" spans="1:19" ht="12.75" customHeight="1">
      <c r="A96" s="122"/>
      <c r="B96" s="52" t="s">
        <v>309</v>
      </c>
      <c r="C96" s="52" t="s">
        <v>330</v>
      </c>
      <c r="D96" s="123" t="s">
        <v>341</v>
      </c>
      <c r="E96" s="52" t="s">
        <v>676</v>
      </c>
      <c r="F96" s="123" t="s">
        <v>691</v>
      </c>
      <c r="G96" s="52" t="s">
        <v>692</v>
      </c>
      <c r="H96" s="52" t="s">
        <v>973</v>
      </c>
      <c r="I96" s="128"/>
      <c r="J96" s="121" t="s">
        <v>4</v>
      </c>
      <c r="K96" s="223">
        <v>1</v>
      </c>
      <c r="L96" s="223">
        <v>1</v>
      </c>
      <c r="M96" s="223">
        <v>1</v>
      </c>
      <c r="N96" s="223">
        <v>1</v>
      </c>
      <c r="O96" s="223">
        <v>1</v>
      </c>
      <c r="P96" s="223">
        <v>0.5</v>
      </c>
      <c r="Q96" s="166">
        <f t="shared" si="7"/>
        <v>2</v>
      </c>
      <c r="R96" s="167" t="s">
        <v>1129</v>
      </c>
      <c r="S96" s="183"/>
    </row>
    <row r="97" spans="1:26" ht="12.75" customHeight="1">
      <c r="A97" s="122"/>
      <c r="B97" s="52" t="s">
        <v>345</v>
      </c>
      <c r="C97" s="52" t="s">
        <v>346</v>
      </c>
      <c r="D97" s="123" t="s">
        <v>347</v>
      </c>
      <c r="E97" s="52" t="s">
        <v>676</v>
      </c>
      <c r="F97" s="123" t="s">
        <v>706</v>
      </c>
      <c r="G97" s="123" t="s">
        <v>707</v>
      </c>
      <c r="H97" s="52" t="s">
        <v>708</v>
      </c>
      <c r="I97" s="128"/>
      <c r="J97" s="121" t="s">
        <v>150</v>
      </c>
      <c r="K97" s="223">
        <v>1</v>
      </c>
      <c r="L97" s="223">
        <v>1</v>
      </c>
      <c r="M97" s="223">
        <v>1</v>
      </c>
      <c r="N97" s="223">
        <v>1</v>
      </c>
      <c r="O97" s="223">
        <v>1</v>
      </c>
      <c r="P97" s="223">
        <v>1</v>
      </c>
      <c r="Q97" s="166">
        <f t="shared" si="7"/>
        <v>4</v>
      </c>
      <c r="R97" s="167" t="s">
        <v>1130</v>
      </c>
      <c r="S97" s="183"/>
    </row>
    <row r="98" spans="1:26" ht="12.75" customHeight="1">
      <c r="A98" s="122"/>
      <c r="B98" s="52" t="s">
        <v>345</v>
      </c>
      <c r="C98" s="52" t="s">
        <v>346</v>
      </c>
      <c r="D98" s="52" t="s">
        <v>347</v>
      </c>
      <c r="E98" s="52" t="s">
        <v>676</v>
      </c>
      <c r="F98" s="52" t="s">
        <v>713</v>
      </c>
      <c r="G98" s="52" t="s">
        <v>714</v>
      </c>
      <c r="H98" s="52" t="s">
        <v>708</v>
      </c>
      <c r="I98" s="128"/>
      <c r="J98" s="121" t="s">
        <v>150</v>
      </c>
      <c r="K98" s="223">
        <v>1</v>
      </c>
      <c r="L98" s="223">
        <v>1</v>
      </c>
      <c r="M98" s="223">
        <v>1</v>
      </c>
      <c r="N98" s="223">
        <v>1</v>
      </c>
      <c r="O98" s="223">
        <v>1</v>
      </c>
      <c r="P98" s="223">
        <v>1</v>
      </c>
      <c r="Q98" s="166">
        <f t="shared" si="7"/>
        <v>4</v>
      </c>
      <c r="R98" s="167" t="s">
        <v>1131</v>
      </c>
      <c r="S98" s="183"/>
    </row>
    <row r="99" spans="1:26" ht="12.75" customHeight="1">
      <c r="A99" s="122"/>
      <c r="B99" s="52" t="s">
        <v>345</v>
      </c>
      <c r="C99" s="175" t="s">
        <v>346</v>
      </c>
      <c r="D99" s="52" t="s">
        <v>356</v>
      </c>
      <c r="E99" s="52" t="s">
        <v>676</v>
      </c>
      <c r="F99" s="123" t="s">
        <v>719</v>
      </c>
      <c r="G99" s="123" t="s">
        <v>720</v>
      </c>
      <c r="H99" s="52" t="s">
        <v>708</v>
      </c>
      <c r="I99" s="128"/>
      <c r="J99" s="121" t="s">
        <v>150</v>
      </c>
      <c r="K99" s="196">
        <v>1</v>
      </c>
      <c r="L99" s="196">
        <v>1</v>
      </c>
      <c r="M99" s="196">
        <v>1</v>
      </c>
      <c r="N99" s="196">
        <v>1</v>
      </c>
      <c r="O99" s="196">
        <v>1</v>
      </c>
      <c r="P99" s="196">
        <v>0.5</v>
      </c>
      <c r="Q99" s="210">
        <v>2</v>
      </c>
      <c r="R99" s="167"/>
      <c r="S99" s="183"/>
    </row>
    <row r="100" spans="1:26" ht="12.75" customHeight="1">
      <c r="A100" s="122"/>
      <c r="B100" s="52" t="s">
        <v>345</v>
      </c>
      <c r="C100" s="175" t="s">
        <v>361</v>
      </c>
      <c r="D100" s="52" t="s">
        <v>362</v>
      </c>
      <c r="E100" s="52" t="s">
        <v>676</v>
      </c>
      <c r="F100" s="123" t="s">
        <v>729</v>
      </c>
      <c r="G100" s="52" t="s">
        <v>730</v>
      </c>
      <c r="H100" s="52" t="s">
        <v>708</v>
      </c>
      <c r="I100" s="128"/>
      <c r="J100" s="121" t="s">
        <v>150</v>
      </c>
      <c r="K100" s="166">
        <v>1</v>
      </c>
      <c r="L100" s="166">
        <v>1</v>
      </c>
      <c r="M100" s="166">
        <v>1</v>
      </c>
      <c r="N100" s="166">
        <v>1</v>
      </c>
      <c r="O100" s="166">
        <v>1</v>
      </c>
      <c r="P100" s="166">
        <v>1</v>
      </c>
      <c r="Q100" s="166">
        <f t="shared" ref="Q100:Q104" si="8">K100*(SUM(L100:O100)*P100)</f>
        <v>4</v>
      </c>
      <c r="R100" s="167"/>
      <c r="S100" s="174"/>
    </row>
    <row r="101" spans="1:26" ht="12.75" customHeight="1">
      <c r="A101" s="122"/>
      <c r="B101" s="52" t="s">
        <v>345</v>
      </c>
      <c r="C101" s="175" t="s">
        <v>361</v>
      </c>
      <c r="D101" s="52" t="s">
        <v>372</v>
      </c>
      <c r="E101" s="52" t="s">
        <v>676</v>
      </c>
      <c r="F101" s="123" t="s">
        <v>740</v>
      </c>
      <c r="G101" s="123" t="s">
        <v>741</v>
      </c>
      <c r="H101" s="52" t="s">
        <v>708</v>
      </c>
      <c r="I101" s="128"/>
      <c r="J101" s="121" t="s">
        <v>150</v>
      </c>
      <c r="K101" s="184">
        <v>1</v>
      </c>
      <c r="L101" s="184">
        <v>1</v>
      </c>
      <c r="M101" s="184">
        <v>1</v>
      </c>
      <c r="N101" s="184">
        <v>1</v>
      </c>
      <c r="O101" s="184">
        <v>1</v>
      </c>
      <c r="P101" s="184">
        <v>1</v>
      </c>
      <c r="Q101" s="166">
        <f t="shared" si="8"/>
        <v>4</v>
      </c>
      <c r="R101" s="167"/>
      <c r="S101" s="174"/>
    </row>
    <row r="102" spans="1:26" ht="41.25" customHeight="1">
      <c r="A102" s="122"/>
      <c r="B102" s="52" t="s">
        <v>345</v>
      </c>
      <c r="C102" s="175" t="s">
        <v>377</v>
      </c>
      <c r="D102" s="52"/>
      <c r="E102" s="52" t="s">
        <v>676</v>
      </c>
      <c r="F102" s="123" t="s">
        <v>747</v>
      </c>
      <c r="G102" s="52" t="s">
        <v>748</v>
      </c>
      <c r="H102" s="52" t="s">
        <v>708</v>
      </c>
      <c r="I102" s="128"/>
      <c r="J102" s="121" t="s">
        <v>150</v>
      </c>
      <c r="K102" s="166">
        <v>1</v>
      </c>
      <c r="L102" s="166">
        <v>1</v>
      </c>
      <c r="M102" s="166">
        <v>1</v>
      </c>
      <c r="N102" s="166">
        <v>1</v>
      </c>
      <c r="O102" s="166">
        <v>1</v>
      </c>
      <c r="P102" s="166">
        <v>1</v>
      </c>
      <c r="Q102" s="166">
        <f t="shared" si="8"/>
        <v>4</v>
      </c>
      <c r="R102" s="172"/>
      <c r="S102" s="174"/>
    </row>
    <row r="103" spans="1:26" ht="12.75" customHeight="1">
      <c r="A103" s="211"/>
      <c r="B103" s="52" t="s">
        <v>381</v>
      </c>
      <c r="C103" s="175" t="s">
        <v>382</v>
      </c>
      <c r="D103" s="52"/>
      <c r="E103" s="52" t="s">
        <v>676</v>
      </c>
      <c r="F103" s="123" t="s">
        <v>767</v>
      </c>
      <c r="G103" s="123" t="s">
        <v>260</v>
      </c>
      <c r="H103" s="123" t="s">
        <v>974</v>
      </c>
      <c r="I103" s="169" t="s">
        <v>352</v>
      </c>
      <c r="J103" s="121" t="s">
        <v>4</v>
      </c>
      <c r="K103" s="166">
        <v>0</v>
      </c>
      <c r="L103" s="166">
        <v>0</v>
      </c>
      <c r="M103" s="166">
        <v>0</v>
      </c>
      <c r="N103" s="166">
        <v>0</v>
      </c>
      <c r="O103" s="166">
        <v>0</v>
      </c>
      <c r="P103" s="166">
        <v>0</v>
      </c>
      <c r="Q103" s="166">
        <f t="shared" si="8"/>
        <v>0</v>
      </c>
      <c r="R103" s="131" t="s">
        <v>1132</v>
      </c>
      <c r="S103" s="224"/>
    </row>
    <row r="104" spans="1:26" ht="12.75" customHeight="1">
      <c r="A104" s="122"/>
      <c r="B104" s="52" t="s">
        <v>381</v>
      </c>
      <c r="C104" s="52" t="s">
        <v>382</v>
      </c>
      <c r="D104" s="52"/>
      <c r="E104" s="52" t="s">
        <v>676</v>
      </c>
      <c r="F104" s="52" t="s">
        <v>777</v>
      </c>
      <c r="G104" s="123" t="s">
        <v>778</v>
      </c>
      <c r="H104" s="225" t="s">
        <v>1082</v>
      </c>
      <c r="I104" s="169" t="s">
        <v>352</v>
      </c>
      <c r="J104" s="121" t="s">
        <v>4</v>
      </c>
      <c r="K104" s="166">
        <v>1</v>
      </c>
      <c r="L104" s="166">
        <v>1</v>
      </c>
      <c r="M104" s="166">
        <v>1</v>
      </c>
      <c r="N104" s="166">
        <v>1</v>
      </c>
      <c r="O104" s="166">
        <v>1</v>
      </c>
      <c r="P104" s="166">
        <v>1</v>
      </c>
      <c r="Q104" s="166">
        <f t="shared" si="8"/>
        <v>4</v>
      </c>
      <c r="R104" s="226" t="s">
        <v>1133</v>
      </c>
      <c r="S104" s="174" t="s">
        <v>1134</v>
      </c>
    </row>
    <row r="105" spans="1:26" ht="12.75" customHeight="1">
      <c r="A105" s="227"/>
      <c r="B105" s="228" t="s">
        <v>381</v>
      </c>
      <c r="C105" s="229" t="s">
        <v>392</v>
      </c>
      <c r="D105" s="229" t="s">
        <v>393</v>
      </c>
      <c r="E105" s="175" t="s">
        <v>676</v>
      </c>
      <c r="F105" s="175" t="s">
        <v>976</v>
      </c>
      <c r="G105" s="175" t="s">
        <v>977</v>
      </c>
      <c r="H105" s="175" t="s">
        <v>973</v>
      </c>
      <c r="I105" s="175"/>
      <c r="J105" s="175" t="s">
        <v>4</v>
      </c>
      <c r="K105" s="230">
        <v>0</v>
      </c>
      <c r="L105" s="230">
        <v>0</v>
      </c>
      <c r="M105" s="230">
        <v>0</v>
      </c>
      <c r="N105" s="230">
        <v>0</v>
      </c>
      <c r="O105" s="230">
        <v>0</v>
      </c>
      <c r="P105" s="230">
        <v>0</v>
      </c>
      <c r="Q105" s="210">
        <v>0</v>
      </c>
      <c r="R105" s="180" t="s">
        <v>1135</v>
      </c>
      <c r="S105" s="231"/>
      <c r="T105" s="182"/>
      <c r="U105" s="182"/>
      <c r="V105" s="182"/>
      <c r="W105" s="182"/>
      <c r="X105" s="182"/>
      <c r="Y105" s="182"/>
      <c r="Z105" s="182"/>
    </row>
    <row r="106" spans="1:26" ht="12.75" customHeight="1">
      <c r="A106" s="227"/>
      <c r="B106" s="232" t="s">
        <v>381</v>
      </c>
      <c r="C106" s="233" t="s">
        <v>392</v>
      </c>
      <c r="D106" s="233" t="s">
        <v>978</v>
      </c>
      <c r="E106" s="175" t="s">
        <v>676</v>
      </c>
      <c r="F106" s="175" t="s">
        <v>979</v>
      </c>
      <c r="G106" s="175" t="s">
        <v>980</v>
      </c>
      <c r="H106" s="175" t="s">
        <v>973</v>
      </c>
      <c r="I106" s="175"/>
      <c r="J106" s="175" t="s">
        <v>4</v>
      </c>
      <c r="K106" s="230">
        <v>1</v>
      </c>
      <c r="L106" s="230">
        <v>1</v>
      </c>
      <c r="M106" s="230">
        <v>1</v>
      </c>
      <c r="N106" s="230">
        <v>1</v>
      </c>
      <c r="O106" s="230">
        <v>1</v>
      </c>
      <c r="P106" s="230">
        <v>1</v>
      </c>
      <c r="Q106" s="210">
        <v>4</v>
      </c>
      <c r="R106" s="112" t="s">
        <v>1136</v>
      </c>
      <c r="S106" s="234" t="s">
        <v>1137</v>
      </c>
      <c r="T106" s="182"/>
      <c r="U106" s="182"/>
      <c r="V106" s="182"/>
      <c r="W106" s="182"/>
      <c r="X106" s="182"/>
      <c r="Y106" s="182"/>
      <c r="Z106" s="182"/>
    </row>
    <row r="107" spans="1:26" ht="12.75" customHeight="1">
      <c r="A107" s="227"/>
      <c r="B107" s="232" t="s">
        <v>381</v>
      </c>
      <c r="C107" s="233" t="s">
        <v>392</v>
      </c>
      <c r="D107" s="233" t="s">
        <v>978</v>
      </c>
      <c r="E107" s="175" t="s">
        <v>676</v>
      </c>
      <c r="F107" s="175" t="s">
        <v>981</v>
      </c>
      <c r="G107" s="175" t="s">
        <v>982</v>
      </c>
      <c r="H107" s="175" t="s">
        <v>973</v>
      </c>
      <c r="I107" s="175"/>
      <c r="J107" s="175" t="s">
        <v>4</v>
      </c>
      <c r="K107" s="230">
        <v>1</v>
      </c>
      <c r="L107" s="230">
        <v>1</v>
      </c>
      <c r="M107" s="230">
        <v>1</v>
      </c>
      <c r="N107" s="230">
        <v>1</v>
      </c>
      <c r="O107" s="230">
        <v>1</v>
      </c>
      <c r="P107" s="230">
        <v>1</v>
      </c>
      <c r="Q107" s="212">
        <v>4</v>
      </c>
      <c r="R107" s="180" t="s">
        <v>1138</v>
      </c>
      <c r="S107" s="235" t="s">
        <v>1139</v>
      </c>
      <c r="T107" s="182"/>
      <c r="U107" s="182"/>
      <c r="V107" s="182"/>
      <c r="W107" s="182"/>
      <c r="X107" s="182"/>
      <c r="Y107" s="182"/>
      <c r="Z107" s="182"/>
    </row>
    <row r="108" spans="1:26" ht="12.75" customHeight="1">
      <c r="A108" s="173" t="s">
        <v>1014</v>
      </c>
      <c r="B108" s="232" t="s">
        <v>381</v>
      </c>
      <c r="C108" s="233" t="s">
        <v>392</v>
      </c>
      <c r="D108" s="233" t="s">
        <v>393</v>
      </c>
      <c r="E108" s="175" t="s">
        <v>676</v>
      </c>
      <c r="F108" s="175" t="s">
        <v>983</v>
      </c>
      <c r="G108" s="175" t="s">
        <v>984</v>
      </c>
      <c r="H108" s="175" t="s">
        <v>973</v>
      </c>
      <c r="I108" s="175"/>
      <c r="J108" s="175" t="s">
        <v>4</v>
      </c>
      <c r="K108" s="179"/>
      <c r="L108" s="179"/>
      <c r="M108" s="179"/>
      <c r="N108" s="179"/>
      <c r="O108" s="179"/>
      <c r="P108" s="179"/>
      <c r="Q108" s="212"/>
      <c r="R108" s="180" t="s">
        <v>1140</v>
      </c>
      <c r="S108" s="231" t="s">
        <v>1141</v>
      </c>
      <c r="T108" s="182"/>
      <c r="U108" s="182"/>
      <c r="V108" s="182"/>
      <c r="W108" s="182"/>
      <c r="X108" s="182"/>
      <c r="Y108" s="182"/>
      <c r="Z108" s="182"/>
    </row>
    <row r="109" spans="1:26" ht="12.75" customHeight="1">
      <c r="A109" s="227"/>
      <c r="B109" s="175" t="s">
        <v>381</v>
      </c>
      <c r="C109" s="175" t="s">
        <v>403</v>
      </c>
      <c r="D109" s="176" t="s">
        <v>404</v>
      </c>
      <c r="E109" s="175" t="s">
        <v>676</v>
      </c>
      <c r="F109" s="176" t="s">
        <v>809</v>
      </c>
      <c r="G109" s="175" t="s">
        <v>810</v>
      </c>
      <c r="H109" s="225" t="s">
        <v>1142</v>
      </c>
      <c r="I109" s="175"/>
      <c r="J109" s="178" t="s">
        <v>4</v>
      </c>
      <c r="K109" s="179">
        <v>1</v>
      </c>
      <c r="L109" s="179">
        <v>1</v>
      </c>
      <c r="M109" s="179">
        <v>1</v>
      </c>
      <c r="N109" s="179">
        <v>1</v>
      </c>
      <c r="O109" s="179">
        <v>1</v>
      </c>
      <c r="P109" s="230">
        <v>1</v>
      </c>
      <c r="Q109" s="179">
        <f t="shared" ref="Q109:Q125" si="9">K109*(SUM(L109:O109)*P109)</f>
        <v>4</v>
      </c>
      <c r="R109" s="180" t="s">
        <v>1143</v>
      </c>
      <c r="S109" s="231"/>
      <c r="T109" s="182"/>
      <c r="U109" s="182"/>
      <c r="V109" s="182"/>
      <c r="W109" s="182"/>
      <c r="X109" s="182"/>
      <c r="Y109" s="182"/>
      <c r="Z109" s="182"/>
    </row>
    <row r="110" spans="1:26" ht="12.75" customHeight="1">
      <c r="A110" s="227"/>
      <c r="B110" s="175" t="s">
        <v>381</v>
      </c>
      <c r="C110" s="175" t="s">
        <v>403</v>
      </c>
      <c r="D110" s="176" t="s">
        <v>404</v>
      </c>
      <c r="E110" s="175" t="s">
        <v>676</v>
      </c>
      <c r="F110" s="176" t="s">
        <v>815</v>
      </c>
      <c r="G110" s="176" t="s">
        <v>816</v>
      </c>
      <c r="H110" s="225" t="s">
        <v>1144</v>
      </c>
      <c r="I110" s="177"/>
      <c r="J110" s="178" t="s">
        <v>4</v>
      </c>
      <c r="K110" s="179">
        <v>0</v>
      </c>
      <c r="L110" s="179">
        <v>0</v>
      </c>
      <c r="M110" s="179">
        <v>0</v>
      </c>
      <c r="N110" s="179">
        <v>0</v>
      </c>
      <c r="O110" s="179">
        <v>0</v>
      </c>
      <c r="P110" s="179">
        <v>0</v>
      </c>
      <c r="Q110" s="179">
        <f t="shared" si="9"/>
        <v>0</v>
      </c>
      <c r="R110" s="180" t="s">
        <v>1145</v>
      </c>
      <c r="S110" s="231"/>
      <c r="T110" s="182"/>
      <c r="U110" s="182"/>
      <c r="V110" s="182"/>
      <c r="W110" s="182"/>
      <c r="X110" s="182"/>
      <c r="Y110" s="182"/>
      <c r="Z110" s="182"/>
    </row>
    <row r="111" spans="1:26" ht="12.75" customHeight="1">
      <c r="A111" s="122"/>
      <c r="B111" s="52" t="s">
        <v>381</v>
      </c>
      <c r="C111" s="52" t="s">
        <v>403</v>
      </c>
      <c r="D111" s="123" t="s">
        <v>404</v>
      </c>
      <c r="E111" s="52" t="s">
        <v>676</v>
      </c>
      <c r="F111" s="123" t="s">
        <v>821</v>
      </c>
      <c r="G111" s="123" t="s">
        <v>822</v>
      </c>
      <c r="H111" s="164" t="s">
        <v>1146</v>
      </c>
      <c r="I111" s="169" t="s">
        <v>352</v>
      </c>
      <c r="J111" s="121" t="s">
        <v>4</v>
      </c>
      <c r="K111" s="184">
        <v>1</v>
      </c>
      <c r="L111" s="184">
        <v>1</v>
      </c>
      <c r="M111" s="184">
        <v>1</v>
      </c>
      <c r="N111" s="184">
        <v>1</v>
      </c>
      <c r="O111" s="184">
        <v>1</v>
      </c>
      <c r="P111" s="184">
        <v>1</v>
      </c>
      <c r="Q111" s="166">
        <f t="shared" si="9"/>
        <v>4</v>
      </c>
      <c r="R111" s="180" t="s">
        <v>1147</v>
      </c>
      <c r="S111" s="167"/>
    </row>
    <row r="112" spans="1:26" ht="12.75" customHeight="1">
      <c r="A112" s="122"/>
      <c r="B112" s="52" t="s">
        <v>381</v>
      </c>
      <c r="C112" s="52" t="s">
        <v>403</v>
      </c>
      <c r="D112" s="123" t="s">
        <v>428</v>
      </c>
      <c r="E112" s="52" t="s">
        <v>676</v>
      </c>
      <c r="F112" s="123" t="s">
        <v>834</v>
      </c>
      <c r="G112" s="52" t="s">
        <v>835</v>
      </c>
      <c r="H112" s="164" t="s">
        <v>1148</v>
      </c>
      <c r="I112" s="128"/>
      <c r="J112" s="121" t="s">
        <v>4</v>
      </c>
      <c r="K112" s="166">
        <v>1</v>
      </c>
      <c r="L112" s="166">
        <v>1</v>
      </c>
      <c r="M112" s="166">
        <v>1</v>
      </c>
      <c r="N112" s="166">
        <v>1</v>
      </c>
      <c r="O112" s="166">
        <v>1</v>
      </c>
      <c r="P112" s="166">
        <v>1</v>
      </c>
      <c r="Q112" s="166">
        <f t="shared" si="9"/>
        <v>4</v>
      </c>
      <c r="R112" s="167" t="s">
        <v>1149</v>
      </c>
      <c r="S112" s="171" t="s">
        <v>1150</v>
      </c>
    </row>
    <row r="113" spans="1:26" ht="12.75" customHeight="1">
      <c r="A113" s="122"/>
      <c r="B113" s="52" t="s">
        <v>381</v>
      </c>
      <c r="C113" s="52" t="s">
        <v>403</v>
      </c>
      <c r="D113" s="123" t="s">
        <v>428</v>
      </c>
      <c r="E113" s="52" t="s">
        <v>676</v>
      </c>
      <c r="F113" s="123" t="s">
        <v>839</v>
      </c>
      <c r="G113" s="123" t="s">
        <v>840</v>
      </c>
      <c r="H113" s="164" t="s">
        <v>1148</v>
      </c>
      <c r="I113" s="128"/>
      <c r="J113" s="121" t="s">
        <v>4</v>
      </c>
      <c r="K113" s="184">
        <v>1</v>
      </c>
      <c r="L113" s="184">
        <v>1</v>
      </c>
      <c r="M113" s="184">
        <v>1</v>
      </c>
      <c r="N113" s="184">
        <v>1</v>
      </c>
      <c r="O113" s="184">
        <v>1</v>
      </c>
      <c r="P113" s="184">
        <v>1</v>
      </c>
      <c r="Q113" s="166">
        <f t="shared" si="9"/>
        <v>4</v>
      </c>
      <c r="R113" s="170" t="s">
        <v>1151</v>
      </c>
      <c r="S113" s="214" t="s">
        <v>1152</v>
      </c>
    </row>
    <row r="114" spans="1:26" ht="12.75" customHeight="1">
      <c r="A114" s="122"/>
      <c r="B114" s="52" t="s">
        <v>381</v>
      </c>
      <c r="C114" s="52" t="s">
        <v>403</v>
      </c>
      <c r="D114" s="52" t="s">
        <v>436</v>
      </c>
      <c r="E114" s="52" t="s">
        <v>676</v>
      </c>
      <c r="F114" s="123" t="s">
        <v>844</v>
      </c>
      <c r="G114" s="123" t="s">
        <v>845</v>
      </c>
      <c r="H114" s="164" t="s">
        <v>1153</v>
      </c>
      <c r="I114" s="128"/>
      <c r="J114" s="121" t="s">
        <v>4</v>
      </c>
      <c r="K114" s="166">
        <v>1</v>
      </c>
      <c r="L114" s="166">
        <v>1</v>
      </c>
      <c r="M114" s="166">
        <v>1</v>
      </c>
      <c r="N114" s="166">
        <v>1</v>
      </c>
      <c r="O114" s="166">
        <v>1</v>
      </c>
      <c r="P114" s="166">
        <v>1</v>
      </c>
      <c r="Q114" s="166">
        <f t="shared" si="9"/>
        <v>4</v>
      </c>
      <c r="R114" s="170" t="s">
        <v>1154</v>
      </c>
      <c r="S114" s="167" t="s">
        <v>1155</v>
      </c>
    </row>
    <row r="115" spans="1:26" ht="12.75" customHeight="1">
      <c r="A115" s="227"/>
      <c r="B115" s="228" t="s">
        <v>381</v>
      </c>
      <c r="C115" s="229" t="s">
        <v>441</v>
      </c>
      <c r="D115" s="229" t="s">
        <v>442</v>
      </c>
      <c r="E115" s="229" t="s">
        <v>676</v>
      </c>
      <c r="F115" s="236" t="s">
        <v>985</v>
      </c>
      <c r="G115" s="229" t="s">
        <v>986</v>
      </c>
      <c r="H115" s="237"/>
      <c r="I115" s="238" t="s">
        <v>352</v>
      </c>
      <c r="J115" s="239" t="s">
        <v>4</v>
      </c>
      <c r="K115" s="230">
        <v>1</v>
      </c>
      <c r="L115" s="230">
        <v>1</v>
      </c>
      <c r="M115" s="230">
        <v>1</v>
      </c>
      <c r="N115" s="230">
        <v>1</v>
      </c>
      <c r="O115" s="230">
        <v>1</v>
      </c>
      <c r="P115" s="230">
        <v>0.5</v>
      </c>
      <c r="Q115" s="179">
        <f t="shared" si="9"/>
        <v>2</v>
      </c>
      <c r="R115" s="240" t="s">
        <v>1156</v>
      </c>
      <c r="S115" s="241" t="s">
        <v>1137</v>
      </c>
      <c r="T115" s="182"/>
      <c r="U115" s="182"/>
      <c r="V115" s="182"/>
      <c r="W115" s="182"/>
      <c r="X115" s="182"/>
      <c r="Y115" s="182"/>
      <c r="Z115" s="182"/>
    </row>
    <row r="116" spans="1:26" ht="12.75" customHeight="1">
      <c r="A116" s="227"/>
      <c r="B116" s="232" t="s">
        <v>381</v>
      </c>
      <c r="C116" s="233" t="s">
        <v>441</v>
      </c>
      <c r="D116" s="233" t="s">
        <v>447</v>
      </c>
      <c r="E116" s="233" t="s">
        <v>676</v>
      </c>
      <c r="F116" s="233" t="s">
        <v>987</v>
      </c>
      <c r="G116" s="233" t="s">
        <v>988</v>
      </c>
      <c r="H116" s="242"/>
      <c r="I116" s="243" t="s">
        <v>352</v>
      </c>
      <c r="J116" s="244" t="s">
        <v>4</v>
      </c>
      <c r="K116" s="230">
        <v>1</v>
      </c>
      <c r="L116" s="230">
        <v>1</v>
      </c>
      <c r="M116" s="230">
        <v>1</v>
      </c>
      <c r="N116" s="230">
        <v>1</v>
      </c>
      <c r="O116" s="230">
        <v>1</v>
      </c>
      <c r="P116" s="230">
        <v>1</v>
      </c>
      <c r="Q116" s="179">
        <f t="shared" si="9"/>
        <v>4</v>
      </c>
      <c r="R116" s="180" t="s">
        <v>1157</v>
      </c>
      <c r="S116" s="181"/>
      <c r="T116" s="182"/>
      <c r="U116" s="182"/>
      <c r="V116" s="182"/>
      <c r="W116" s="182"/>
      <c r="X116" s="182"/>
      <c r="Y116" s="182"/>
      <c r="Z116" s="182"/>
    </row>
    <row r="117" spans="1:26" ht="12.75" customHeight="1">
      <c r="A117" s="227"/>
      <c r="B117" s="52" t="s">
        <v>450</v>
      </c>
      <c r="C117" s="52" t="s">
        <v>451</v>
      </c>
      <c r="D117" s="52" t="s">
        <v>452</v>
      </c>
      <c r="E117" s="52" t="s">
        <v>676</v>
      </c>
      <c r="F117" s="52" t="s">
        <v>868</v>
      </c>
      <c r="G117" s="123" t="s">
        <v>869</v>
      </c>
      <c r="H117" s="123" t="s">
        <v>870</v>
      </c>
      <c r="I117" s="128"/>
      <c r="J117" s="121" t="s">
        <v>150</v>
      </c>
      <c r="K117" s="184">
        <v>1</v>
      </c>
      <c r="L117" s="184">
        <v>1</v>
      </c>
      <c r="M117" s="184">
        <v>1</v>
      </c>
      <c r="N117" s="184">
        <v>1</v>
      </c>
      <c r="O117" s="184">
        <v>1</v>
      </c>
      <c r="P117" s="184">
        <v>0.5</v>
      </c>
      <c r="Q117" s="212">
        <f t="shared" si="9"/>
        <v>2</v>
      </c>
      <c r="R117" s="170"/>
      <c r="S117" s="174"/>
    </row>
    <row r="118" spans="1:26" ht="12.75" customHeight="1">
      <c r="A118" s="122"/>
      <c r="B118" s="52" t="s">
        <v>450</v>
      </c>
      <c r="C118" s="52" t="s">
        <v>451</v>
      </c>
      <c r="D118" s="52" t="s">
        <v>452</v>
      </c>
      <c r="E118" s="52" t="s">
        <v>676</v>
      </c>
      <c r="F118" s="123" t="s">
        <v>875</v>
      </c>
      <c r="G118" s="123" t="s">
        <v>869</v>
      </c>
      <c r="H118" s="123" t="s">
        <v>870</v>
      </c>
      <c r="I118" s="128"/>
      <c r="J118" s="121" t="s">
        <v>150</v>
      </c>
      <c r="K118" s="184">
        <v>1</v>
      </c>
      <c r="L118" s="184">
        <v>1</v>
      </c>
      <c r="M118" s="184">
        <v>1</v>
      </c>
      <c r="N118" s="184">
        <v>1</v>
      </c>
      <c r="O118" s="184">
        <v>1</v>
      </c>
      <c r="P118" s="184">
        <v>1</v>
      </c>
      <c r="Q118" s="166">
        <f t="shared" si="9"/>
        <v>4</v>
      </c>
      <c r="R118" s="170"/>
      <c r="S118" s="174"/>
    </row>
    <row r="119" spans="1:26" ht="12.75" customHeight="1">
      <c r="A119" s="122"/>
      <c r="B119" s="52" t="s">
        <v>450</v>
      </c>
      <c r="C119" s="52" t="s">
        <v>451</v>
      </c>
      <c r="D119" s="52" t="s">
        <v>452</v>
      </c>
      <c r="E119" s="52" t="s">
        <v>676</v>
      </c>
      <c r="F119" s="123" t="s">
        <v>882</v>
      </c>
      <c r="G119" s="52" t="s">
        <v>883</v>
      </c>
      <c r="H119" s="123" t="s">
        <v>870</v>
      </c>
      <c r="I119" s="128"/>
      <c r="J119" s="121" t="s">
        <v>150</v>
      </c>
      <c r="K119" s="184">
        <v>0.66</v>
      </c>
      <c r="L119" s="184">
        <v>0.66</v>
      </c>
      <c r="M119" s="184">
        <v>0.66</v>
      </c>
      <c r="N119" s="184">
        <v>0.66</v>
      </c>
      <c r="O119" s="184">
        <v>0.66</v>
      </c>
      <c r="P119" s="184">
        <v>0.66</v>
      </c>
      <c r="Q119" s="166">
        <f t="shared" si="9"/>
        <v>1.1499840000000001</v>
      </c>
      <c r="R119" s="170" t="s">
        <v>1158</v>
      </c>
      <c r="S119" s="174"/>
    </row>
    <row r="120" spans="1:26" ht="12.75" customHeight="1">
      <c r="A120" s="122"/>
      <c r="B120" s="52" t="s">
        <v>450</v>
      </c>
      <c r="C120" s="52" t="s">
        <v>451</v>
      </c>
      <c r="D120" s="52" t="s">
        <v>467</v>
      </c>
      <c r="E120" s="52" t="s">
        <v>676</v>
      </c>
      <c r="F120" s="123" t="s">
        <v>888</v>
      </c>
      <c r="G120" s="123" t="s">
        <v>889</v>
      </c>
      <c r="H120" s="164" t="s">
        <v>1159</v>
      </c>
      <c r="I120" s="169" t="s">
        <v>890</v>
      </c>
      <c r="J120" s="121" t="s">
        <v>4</v>
      </c>
      <c r="K120" s="166">
        <v>0</v>
      </c>
      <c r="L120" s="166">
        <v>0</v>
      </c>
      <c r="M120" s="166">
        <v>0</v>
      </c>
      <c r="N120" s="166">
        <v>0</v>
      </c>
      <c r="O120" s="166">
        <v>0</v>
      </c>
      <c r="P120" s="166">
        <v>0</v>
      </c>
      <c r="Q120" s="166">
        <f t="shared" si="9"/>
        <v>0</v>
      </c>
      <c r="R120" s="167" t="s">
        <v>1160</v>
      </c>
      <c r="S120" s="245" t="s">
        <v>1161</v>
      </c>
    </row>
    <row r="121" spans="1:26" ht="12.75" customHeight="1">
      <c r="A121" s="122"/>
      <c r="B121" s="52" t="s">
        <v>450</v>
      </c>
      <c r="C121" s="52" t="s">
        <v>451</v>
      </c>
      <c r="D121" s="52" t="s">
        <v>467</v>
      </c>
      <c r="E121" s="52" t="s">
        <v>676</v>
      </c>
      <c r="F121" s="123" t="s">
        <v>893</v>
      </c>
      <c r="G121" s="123" t="s">
        <v>889</v>
      </c>
      <c r="H121" s="164" t="s">
        <v>1159</v>
      </c>
      <c r="I121" s="169" t="s">
        <v>890</v>
      </c>
      <c r="J121" s="121" t="s">
        <v>4</v>
      </c>
      <c r="K121" s="166">
        <v>0</v>
      </c>
      <c r="L121" s="166">
        <v>0</v>
      </c>
      <c r="M121" s="166">
        <v>0</v>
      </c>
      <c r="N121" s="166">
        <v>0</v>
      </c>
      <c r="O121" s="166">
        <v>0</v>
      </c>
      <c r="P121" s="166">
        <v>0</v>
      </c>
      <c r="Q121" s="166">
        <f t="shared" si="9"/>
        <v>0</v>
      </c>
      <c r="R121" s="170" t="s">
        <v>1162</v>
      </c>
      <c r="S121" s="246"/>
    </row>
    <row r="122" spans="1:26" ht="12.75" customHeight="1">
      <c r="A122" s="122"/>
      <c r="B122" s="52" t="s">
        <v>450</v>
      </c>
      <c r="C122" s="52" t="s">
        <v>451</v>
      </c>
      <c r="D122" s="52" t="s">
        <v>467</v>
      </c>
      <c r="E122" s="52" t="s">
        <v>676</v>
      </c>
      <c r="F122" s="123" t="s">
        <v>895</v>
      </c>
      <c r="G122" s="123" t="s">
        <v>889</v>
      </c>
      <c r="H122" s="164" t="s">
        <v>1159</v>
      </c>
      <c r="I122" s="169" t="s">
        <v>890</v>
      </c>
      <c r="J122" s="121" t="s">
        <v>4</v>
      </c>
      <c r="K122" s="166">
        <v>0</v>
      </c>
      <c r="L122" s="166">
        <v>0</v>
      </c>
      <c r="M122" s="166">
        <v>0</v>
      </c>
      <c r="N122" s="166">
        <v>0</v>
      </c>
      <c r="O122" s="166">
        <v>0</v>
      </c>
      <c r="P122" s="166">
        <v>0</v>
      </c>
      <c r="Q122" s="166">
        <f t="shared" si="9"/>
        <v>0</v>
      </c>
      <c r="R122" s="167" t="s">
        <v>1160</v>
      </c>
      <c r="S122" s="174"/>
    </row>
    <row r="123" spans="1:26" ht="12.75" customHeight="1">
      <c r="A123" s="122"/>
      <c r="B123" s="52" t="s">
        <v>450</v>
      </c>
      <c r="C123" s="52" t="s">
        <v>481</v>
      </c>
      <c r="D123" s="123" t="s">
        <v>482</v>
      </c>
      <c r="E123" s="52" t="s">
        <v>676</v>
      </c>
      <c r="F123" s="123" t="s">
        <v>905</v>
      </c>
      <c r="G123" s="123" t="s">
        <v>906</v>
      </c>
      <c r="H123" s="52" t="s">
        <v>907</v>
      </c>
      <c r="I123" s="128"/>
      <c r="J123" s="121" t="s">
        <v>150</v>
      </c>
      <c r="K123" s="184">
        <v>1</v>
      </c>
      <c r="L123" s="184">
        <v>1</v>
      </c>
      <c r="M123" s="184">
        <v>1</v>
      </c>
      <c r="N123" s="184">
        <v>1</v>
      </c>
      <c r="O123" s="184">
        <v>1</v>
      </c>
      <c r="P123" s="184">
        <v>0.5</v>
      </c>
      <c r="Q123" s="166">
        <f t="shared" si="9"/>
        <v>2</v>
      </c>
      <c r="R123" s="170" t="s">
        <v>1163</v>
      </c>
      <c r="S123" s="174"/>
    </row>
    <row r="124" spans="1:26" ht="12.75" customHeight="1">
      <c r="A124" s="122"/>
      <c r="B124" s="52" t="s">
        <v>450</v>
      </c>
      <c r="C124" s="52" t="s">
        <v>481</v>
      </c>
      <c r="D124" s="123" t="s">
        <v>482</v>
      </c>
      <c r="E124" s="52" t="s">
        <v>676</v>
      </c>
      <c r="F124" s="52" t="s">
        <v>914</v>
      </c>
      <c r="G124" s="123" t="s">
        <v>906</v>
      </c>
      <c r="H124" s="52" t="s">
        <v>907</v>
      </c>
      <c r="I124" s="128"/>
      <c r="J124" s="121" t="s">
        <v>150</v>
      </c>
      <c r="K124" s="166">
        <v>1</v>
      </c>
      <c r="L124" s="166">
        <v>1</v>
      </c>
      <c r="M124" s="166">
        <v>1</v>
      </c>
      <c r="N124" s="166">
        <v>1</v>
      </c>
      <c r="O124" s="166">
        <v>1</v>
      </c>
      <c r="P124" s="166">
        <v>1</v>
      </c>
      <c r="Q124" s="166">
        <f t="shared" si="9"/>
        <v>4</v>
      </c>
      <c r="R124" s="167" t="s">
        <v>1164</v>
      </c>
      <c r="S124" s="174"/>
    </row>
    <row r="125" spans="1:26" ht="12.75" customHeight="1">
      <c r="A125" s="122"/>
      <c r="B125" s="52" t="s">
        <v>450</v>
      </c>
      <c r="C125" s="52" t="s">
        <v>481</v>
      </c>
      <c r="D125" s="123" t="s">
        <v>482</v>
      </c>
      <c r="E125" s="52" t="s">
        <v>676</v>
      </c>
      <c r="F125" s="52" t="s">
        <v>917</v>
      </c>
      <c r="G125" s="123" t="s">
        <v>918</v>
      </c>
      <c r="H125" s="52" t="s">
        <v>907</v>
      </c>
      <c r="I125" s="128"/>
      <c r="J125" s="121" t="s">
        <v>150</v>
      </c>
      <c r="K125" s="184">
        <v>1</v>
      </c>
      <c r="L125" s="184">
        <v>1</v>
      </c>
      <c r="M125" s="184">
        <v>1</v>
      </c>
      <c r="N125" s="184">
        <v>1</v>
      </c>
      <c r="O125" s="184">
        <v>1</v>
      </c>
      <c r="P125" s="184">
        <v>0.5</v>
      </c>
      <c r="Q125" s="166">
        <f t="shared" si="9"/>
        <v>2</v>
      </c>
      <c r="R125" s="167" t="s">
        <v>1158</v>
      </c>
      <c r="S125" s="174"/>
    </row>
    <row r="126" spans="1:26" ht="12.75" customHeight="1">
      <c r="K126" s="247"/>
      <c r="L126" s="247"/>
      <c r="M126" s="247"/>
      <c r="N126" s="247"/>
      <c r="O126" s="247"/>
      <c r="P126" s="247"/>
      <c r="Q126" s="247"/>
      <c r="R126" s="248"/>
      <c r="S126" s="249"/>
    </row>
    <row r="127" spans="1:26" ht="12.75" customHeight="1">
      <c r="K127" s="247"/>
      <c r="L127" s="247"/>
      <c r="M127" s="247"/>
      <c r="N127" s="247"/>
      <c r="O127" s="247"/>
      <c r="P127" s="247"/>
      <c r="Q127" s="247"/>
      <c r="R127" s="248"/>
      <c r="S127" s="249"/>
    </row>
    <row r="128" spans="1:26" ht="12.75" customHeight="1">
      <c r="K128" s="247"/>
      <c r="L128" s="247"/>
      <c r="M128" s="247"/>
      <c r="N128" s="247"/>
      <c r="O128" s="247"/>
      <c r="P128" s="247"/>
      <c r="Q128" s="247"/>
      <c r="R128" s="248"/>
      <c r="S128" s="249"/>
    </row>
    <row r="129" spans="11:19" ht="12.75" customHeight="1">
      <c r="K129" s="247"/>
      <c r="L129" s="247"/>
      <c r="M129" s="247"/>
      <c r="N129" s="247"/>
      <c r="O129" s="247"/>
      <c r="P129" s="247"/>
      <c r="Q129" s="247"/>
      <c r="R129" s="248"/>
      <c r="S129" s="250"/>
    </row>
    <row r="130" spans="11:19" ht="12.75" customHeight="1">
      <c r="K130" s="247"/>
      <c r="L130" s="247"/>
      <c r="M130" s="247"/>
      <c r="N130" s="247"/>
      <c r="O130" s="247"/>
      <c r="P130" s="247"/>
      <c r="Q130" s="247"/>
      <c r="R130" s="248"/>
      <c r="S130" s="250"/>
    </row>
    <row r="131" spans="11:19" ht="12.75" customHeight="1">
      <c r="K131" s="247"/>
      <c r="L131" s="247"/>
      <c r="M131" s="247"/>
      <c r="N131" s="247"/>
      <c r="O131" s="247"/>
      <c r="P131" s="247"/>
      <c r="Q131" s="247"/>
      <c r="R131" s="248"/>
      <c r="S131" s="250"/>
    </row>
    <row r="132" spans="11:19" ht="12.75" customHeight="1">
      <c r="K132" s="247"/>
      <c r="L132" s="247"/>
      <c r="M132" s="247"/>
      <c r="N132" s="247"/>
      <c r="O132" s="247"/>
      <c r="P132" s="247"/>
      <c r="Q132" s="247"/>
      <c r="R132" s="248"/>
      <c r="S132" s="249"/>
    </row>
    <row r="133" spans="11:19" ht="12.75" customHeight="1">
      <c r="K133" s="251"/>
      <c r="L133" s="251"/>
      <c r="M133" s="251"/>
      <c r="N133" s="251"/>
      <c r="O133" s="251"/>
      <c r="P133" s="251"/>
      <c r="Q133" s="251"/>
      <c r="R133" s="252"/>
      <c r="S133" s="253"/>
    </row>
    <row r="134" spans="11:19" ht="12.75" customHeight="1">
      <c r="K134" s="247"/>
      <c r="L134" s="247"/>
      <c r="M134" s="247"/>
      <c r="N134" s="247"/>
      <c r="O134" s="247"/>
      <c r="P134" s="247"/>
      <c r="Q134" s="247"/>
      <c r="R134" s="248"/>
      <c r="S134" s="249"/>
    </row>
    <row r="135" spans="11:19" ht="12.75" customHeight="1"/>
    <row r="136" spans="11:19" ht="12.75" customHeight="1"/>
    <row r="137" spans="11:19" ht="12.75" customHeight="1"/>
    <row r="138" spans="11:19" ht="12.75" customHeight="1"/>
    <row r="139" spans="11:19" ht="12.75" customHeight="1"/>
    <row r="140" spans="11:19" ht="12.75" customHeight="1"/>
    <row r="141" spans="11:19" ht="12.75" customHeight="1"/>
    <row r="142" spans="11:19" ht="12.75" customHeight="1"/>
    <row r="143" spans="11:19" ht="12.75" customHeight="1"/>
    <row r="144" spans="11:19"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sheetData>
  <autoFilter ref="A1:R125" xr:uid="{00000000-0009-0000-0000-000003000000}"/>
  <customSheetViews>
    <customSheetView guid="{35220C2B-6CDA-4485-8A48-2ED32CC732B8}" filter="1" showAutoFilter="1">
      <pageMargins left="0.7" right="0.7" top="0.75" bottom="0.75" header="0.3" footer="0.3"/>
      <autoFilter ref="A1:S125" xr:uid="{B05C450A-3495-41E3-9B8D-86281E60B0AF}"/>
    </customSheetView>
    <customSheetView guid="{BFCC2F99-2418-409C-9329-77269345752B}" filter="1" showAutoFilter="1">
      <pageMargins left="0.7" right="0.7" top="0.75" bottom="0.75" header="0.3" footer="0.3"/>
      <autoFilter ref="B1:S125" xr:uid="{2D6E7714-F25A-48F2-A50C-B0A62D4072DD}"/>
    </customSheetView>
    <customSheetView guid="{CCE797AF-5953-4A46-9798-36FC5DB2DDE9}" filter="1" showAutoFilter="1">
      <pageMargins left="0.7" right="0.7" top="0.75" bottom="0.75" header="0.3" footer="0.3"/>
      <autoFilter ref="A1:R125" xr:uid="{E5355AAB-E85A-456F-81F5-B75F3D7DA954}">
        <filterColumn colId="0">
          <filters>
            <filter val="N/A"/>
          </filters>
        </filterColumn>
      </autoFilter>
    </customSheetView>
  </customSheetViews>
  <hyperlinks>
    <hyperlink ref="S2" r:id="rId1" xr:uid="{00000000-0004-0000-0300-000000000000}"/>
    <hyperlink ref="S3" r:id="rId2" xr:uid="{00000000-0004-0000-0300-000001000000}"/>
    <hyperlink ref="S4" r:id="rId3" xr:uid="{00000000-0004-0000-0300-000002000000}"/>
    <hyperlink ref="S5" r:id="rId4" xr:uid="{00000000-0004-0000-0300-000003000000}"/>
    <hyperlink ref="S6" r:id="rId5" xr:uid="{00000000-0004-0000-0300-000004000000}"/>
    <hyperlink ref="S7" r:id="rId6" xr:uid="{00000000-0004-0000-0300-000005000000}"/>
    <hyperlink ref="S8" r:id="rId7" xr:uid="{00000000-0004-0000-0300-000006000000}"/>
    <hyperlink ref="S9" r:id="rId8" xr:uid="{00000000-0004-0000-0300-000007000000}"/>
    <hyperlink ref="S10" r:id="rId9" xr:uid="{00000000-0004-0000-0300-000008000000}"/>
    <hyperlink ref="S17" r:id="rId10" xr:uid="{00000000-0004-0000-0300-000009000000}"/>
    <hyperlink ref="S21" r:id="rId11" xr:uid="{00000000-0004-0000-0300-00000A000000}"/>
    <hyperlink ref="S22" r:id="rId12" xr:uid="{00000000-0004-0000-0300-00000B000000}"/>
    <hyperlink ref="S24" r:id="rId13" xr:uid="{00000000-0004-0000-0300-00000C000000}"/>
    <hyperlink ref="S26" r:id="rId14" xr:uid="{00000000-0004-0000-0300-00000D000000}"/>
    <hyperlink ref="S27" r:id="rId15" xr:uid="{00000000-0004-0000-0300-00000E000000}"/>
    <hyperlink ref="S31" r:id="rId16" xr:uid="{00000000-0004-0000-0300-00000F000000}"/>
    <hyperlink ref="S32" r:id="rId17" xr:uid="{00000000-0004-0000-0300-000010000000}"/>
    <hyperlink ref="S33" r:id="rId18" xr:uid="{00000000-0004-0000-0300-000011000000}"/>
    <hyperlink ref="S34" r:id="rId19" xr:uid="{00000000-0004-0000-0300-000012000000}"/>
    <hyperlink ref="S36" r:id="rId20" xr:uid="{00000000-0004-0000-0300-000013000000}"/>
    <hyperlink ref="S37" r:id="rId21" xr:uid="{00000000-0004-0000-0300-000014000000}"/>
    <hyperlink ref="S44" r:id="rId22" xr:uid="{00000000-0004-0000-0300-000015000000}"/>
    <hyperlink ref="S46" r:id="rId23" xr:uid="{00000000-0004-0000-0300-000016000000}"/>
    <hyperlink ref="S47" r:id="rId24" xr:uid="{00000000-0004-0000-0300-000017000000}"/>
    <hyperlink ref="S51" r:id="rId25" xr:uid="{00000000-0004-0000-0300-000018000000}"/>
    <hyperlink ref="S52" r:id="rId26" xr:uid="{00000000-0004-0000-0300-000019000000}"/>
    <hyperlink ref="S54" r:id="rId27" xr:uid="{00000000-0004-0000-0300-00001A000000}"/>
    <hyperlink ref="S57" r:id="rId28" xr:uid="{00000000-0004-0000-0300-00001B000000}"/>
    <hyperlink ref="S63" r:id="rId29" xr:uid="{00000000-0004-0000-0300-00001C000000}"/>
    <hyperlink ref="S67" r:id="rId30" xr:uid="{00000000-0004-0000-0300-00001D000000}"/>
    <hyperlink ref="S68" r:id="rId31" xr:uid="{00000000-0004-0000-0300-00001E000000}"/>
    <hyperlink ref="S75" r:id="rId32" xr:uid="{00000000-0004-0000-0300-00001F000000}"/>
    <hyperlink ref="R76" r:id="rId33" xr:uid="{00000000-0004-0000-0300-000020000000}"/>
    <hyperlink ref="S76" r:id="rId34" xr:uid="{00000000-0004-0000-0300-000021000000}"/>
    <hyperlink ref="S77" r:id="rId35" xr:uid="{00000000-0004-0000-0300-000022000000}"/>
    <hyperlink ref="S83" r:id="rId36" xr:uid="{00000000-0004-0000-0300-000023000000}"/>
    <hyperlink ref="S84" r:id="rId37" xr:uid="{00000000-0004-0000-0300-000024000000}"/>
    <hyperlink ref="S85" r:id="rId38" xr:uid="{00000000-0004-0000-0300-000025000000}"/>
    <hyperlink ref="S86" r:id="rId39" xr:uid="{00000000-0004-0000-0300-000026000000}"/>
    <hyperlink ref="S106" r:id="rId40" xr:uid="{00000000-0004-0000-0300-000027000000}"/>
    <hyperlink ref="S107" r:id="rId41" xr:uid="{00000000-0004-0000-0300-000028000000}"/>
    <hyperlink ref="S112" r:id="rId42" xr:uid="{00000000-0004-0000-0300-000029000000}"/>
    <hyperlink ref="S113" r:id="rId43" xr:uid="{00000000-0004-0000-0300-00002A000000}"/>
    <hyperlink ref="S115" r:id="rId44" xr:uid="{00000000-0004-0000-0300-00002B000000}"/>
    <hyperlink ref="S120" r:id="rId45" xr:uid="{00000000-0004-0000-0300-00002C000000}"/>
  </hyperlinks>
  <pageMargins left="0.7" right="0.7" top="0.75" bottom="0.75" header="0" footer="0"/>
  <pageSetup orientation="landscape"/>
  <legacyDrawing r:id="rId46"/>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'Indicators 2023'!$L$2:$L$6</xm:f>
          </x14:formula1>
          <xm:sqref>I2:I125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59765625" defaultRowHeight="15" customHeight="1"/>
  <cols>
    <col min="1" max="1" width="8.86328125" customWidth="1"/>
    <col min="2" max="2" width="11.1328125" customWidth="1"/>
    <col min="3" max="3" width="14.265625" customWidth="1"/>
    <col min="4" max="4" width="15.265625" customWidth="1"/>
    <col min="5" max="5" width="8.265625" customWidth="1"/>
    <col min="6" max="6" width="27.86328125" customWidth="1"/>
    <col min="7" max="7" width="32.46484375" customWidth="1"/>
    <col min="8" max="8" width="13.46484375" customWidth="1"/>
    <col min="9" max="9" width="6.46484375" customWidth="1"/>
    <col min="10" max="10" width="7.1328125" customWidth="1"/>
    <col min="11" max="12" width="6.3984375" customWidth="1"/>
    <col min="13" max="14" width="5.86328125" customWidth="1"/>
    <col min="15" max="15" width="6.3984375" customWidth="1"/>
    <col min="16" max="16" width="7.59765625" customWidth="1"/>
    <col min="17" max="17" width="40.59765625" customWidth="1"/>
    <col min="18" max="18" width="31.59765625" customWidth="1"/>
    <col min="19" max="26" width="11.1328125" customWidth="1"/>
  </cols>
  <sheetData>
    <row r="1" spans="1:19" ht="51">
      <c r="A1" s="254" t="s">
        <v>990</v>
      </c>
      <c r="B1" s="255" t="s">
        <v>952</v>
      </c>
      <c r="C1" s="255" t="s">
        <v>953</v>
      </c>
      <c r="D1" s="256" t="s">
        <v>954</v>
      </c>
      <c r="E1" s="256" t="s">
        <v>955</v>
      </c>
      <c r="F1" s="256" t="s">
        <v>956</v>
      </c>
      <c r="G1" s="256" t="s">
        <v>957</v>
      </c>
      <c r="H1" s="256" t="s">
        <v>958</v>
      </c>
      <c r="I1" s="257" t="s">
        <v>959</v>
      </c>
      <c r="J1" s="258" t="s">
        <v>992</v>
      </c>
      <c r="K1" s="258" t="s">
        <v>993</v>
      </c>
      <c r="L1" s="258" t="s">
        <v>994</v>
      </c>
      <c r="M1" s="258" t="s">
        <v>995</v>
      </c>
      <c r="N1" s="258" t="s">
        <v>996</v>
      </c>
      <c r="O1" s="258" t="s">
        <v>997</v>
      </c>
      <c r="P1" s="258" t="s">
        <v>998</v>
      </c>
      <c r="Q1" s="256" t="s">
        <v>999</v>
      </c>
      <c r="R1" s="256" t="s">
        <v>1165</v>
      </c>
    </row>
    <row r="2" spans="1:19" ht="63.75">
      <c r="A2" s="259"/>
      <c r="B2" s="2" t="s">
        <v>2</v>
      </c>
      <c r="C2" s="2" t="s">
        <v>3</v>
      </c>
      <c r="D2" s="2"/>
      <c r="E2" s="2" t="s">
        <v>12</v>
      </c>
      <c r="F2" s="2" t="s">
        <v>13</v>
      </c>
      <c r="G2" s="2" t="s">
        <v>1166</v>
      </c>
      <c r="H2" s="2" t="s">
        <v>15</v>
      </c>
      <c r="I2" s="3" t="s">
        <v>4</v>
      </c>
      <c r="J2" s="247">
        <v>1</v>
      </c>
      <c r="K2" s="247">
        <v>1</v>
      </c>
      <c r="L2" s="251">
        <v>1</v>
      </c>
      <c r="M2" s="247">
        <v>1</v>
      </c>
      <c r="N2" s="247">
        <v>1</v>
      </c>
      <c r="O2" s="247">
        <v>1</v>
      </c>
      <c r="P2" s="247">
        <f t="shared" ref="P2:P10" si="0">J2*(SUM(K2:N2))*O2</f>
        <v>4</v>
      </c>
      <c r="Q2" s="248" t="s">
        <v>1002</v>
      </c>
      <c r="R2" s="260" t="s">
        <v>1167</v>
      </c>
      <c r="S2" s="843"/>
    </row>
    <row r="3" spans="1:19" ht="63.75">
      <c r="A3" s="259"/>
      <c r="B3" s="2" t="s">
        <v>2</v>
      </c>
      <c r="C3" s="2" t="s">
        <v>3</v>
      </c>
      <c r="D3" s="2"/>
      <c r="E3" s="2" t="s">
        <v>19</v>
      </c>
      <c r="F3" s="2" t="s">
        <v>20</v>
      </c>
      <c r="G3" s="2" t="s">
        <v>1166</v>
      </c>
      <c r="H3" s="2" t="s">
        <v>15</v>
      </c>
      <c r="I3" s="3" t="s">
        <v>4</v>
      </c>
      <c r="J3" s="247">
        <v>1</v>
      </c>
      <c r="K3" s="247">
        <v>1</v>
      </c>
      <c r="L3" s="251">
        <v>1</v>
      </c>
      <c r="M3" s="247">
        <v>1</v>
      </c>
      <c r="N3" s="247">
        <v>1</v>
      </c>
      <c r="O3" s="247">
        <v>1</v>
      </c>
      <c r="P3" s="247">
        <f t="shared" si="0"/>
        <v>4</v>
      </c>
      <c r="Q3" s="248" t="s">
        <v>1002</v>
      </c>
      <c r="R3" s="260" t="s">
        <v>1167</v>
      </c>
      <c r="S3" s="837"/>
    </row>
    <row r="4" spans="1:19" ht="51">
      <c r="A4" s="259"/>
      <c r="B4" s="2" t="s">
        <v>2</v>
      </c>
      <c r="C4" s="2" t="s">
        <v>18</v>
      </c>
      <c r="D4" s="2"/>
      <c r="E4" s="2" t="s">
        <v>12</v>
      </c>
      <c r="F4" s="2" t="s">
        <v>33</v>
      </c>
      <c r="G4" s="2" t="s">
        <v>1168</v>
      </c>
      <c r="H4" s="2" t="s">
        <v>15</v>
      </c>
      <c r="I4" s="3" t="s">
        <v>4</v>
      </c>
      <c r="J4" s="247">
        <v>1</v>
      </c>
      <c r="K4" s="247">
        <v>1</v>
      </c>
      <c r="L4" s="247">
        <v>1</v>
      </c>
      <c r="M4" s="247">
        <v>1</v>
      </c>
      <c r="N4" s="247">
        <v>1</v>
      </c>
      <c r="O4" s="247">
        <v>1</v>
      </c>
      <c r="P4" s="247">
        <f t="shared" si="0"/>
        <v>4</v>
      </c>
      <c r="Q4" s="248" t="s">
        <v>1004</v>
      </c>
      <c r="R4" s="260" t="s">
        <v>1169</v>
      </c>
      <c r="S4" s="837"/>
    </row>
    <row r="5" spans="1:19" ht="51">
      <c r="A5" s="259"/>
      <c r="B5" s="2" t="s">
        <v>2</v>
      </c>
      <c r="C5" s="2" t="s">
        <v>18</v>
      </c>
      <c r="D5" s="2"/>
      <c r="E5" s="2" t="s">
        <v>19</v>
      </c>
      <c r="F5" s="2" t="s">
        <v>36</v>
      </c>
      <c r="G5" s="2" t="s">
        <v>1168</v>
      </c>
      <c r="H5" s="2" t="s">
        <v>15</v>
      </c>
      <c r="I5" s="3" t="s">
        <v>4</v>
      </c>
      <c r="J5" s="247">
        <v>1</v>
      </c>
      <c r="K5" s="247">
        <v>1</v>
      </c>
      <c r="L5" s="247">
        <v>1</v>
      </c>
      <c r="M5" s="247">
        <v>1</v>
      </c>
      <c r="N5" s="247">
        <v>1</v>
      </c>
      <c r="O5" s="247">
        <v>1</v>
      </c>
      <c r="P5" s="247">
        <f t="shared" si="0"/>
        <v>4</v>
      </c>
      <c r="Q5" s="248" t="s">
        <v>1004</v>
      </c>
      <c r="R5" s="260" t="s">
        <v>1169</v>
      </c>
      <c r="S5" s="837"/>
    </row>
    <row r="6" spans="1:19" ht="153">
      <c r="A6" s="259"/>
      <c r="B6" s="2" t="s">
        <v>25</v>
      </c>
      <c r="C6" s="9" t="s">
        <v>26</v>
      </c>
      <c r="D6" s="2"/>
      <c r="E6" s="2" t="s">
        <v>12</v>
      </c>
      <c r="F6" s="9" t="s">
        <v>40</v>
      </c>
      <c r="G6" s="9" t="s">
        <v>41</v>
      </c>
      <c r="H6" s="9" t="s">
        <v>42</v>
      </c>
      <c r="I6" s="3" t="s">
        <v>27</v>
      </c>
      <c r="J6" s="247">
        <v>1</v>
      </c>
      <c r="K6" s="247">
        <v>1</v>
      </c>
      <c r="L6" s="247">
        <v>1</v>
      </c>
      <c r="M6" s="247">
        <v>1</v>
      </c>
      <c r="N6" s="247">
        <v>1</v>
      </c>
      <c r="O6" s="247">
        <v>1</v>
      </c>
      <c r="P6" s="247">
        <f t="shared" si="0"/>
        <v>4</v>
      </c>
      <c r="Q6" s="248" t="s">
        <v>1170</v>
      </c>
      <c r="R6" s="260" t="s">
        <v>1171</v>
      </c>
    </row>
    <row r="7" spans="1:19" ht="127.5">
      <c r="A7" s="259"/>
      <c r="B7" s="2" t="s">
        <v>25</v>
      </c>
      <c r="C7" s="9" t="s">
        <v>26</v>
      </c>
      <c r="D7" s="2"/>
      <c r="E7" s="2" t="s">
        <v>12</v>
      </c>
      <c r="F7" s="2" t="s">
        <v>49</v>
      </c>
      <c r="G7" s="2" t="s">
        <v>50</v>
      </c>
      <c r="H7" s="9" t="s">
        <v>42</v>
      </c>
      <c r="I7" s="3" t="s">
        <v>27</v>
      </c>
      <c r="J7" s="247">
        <v>1</v>
      </c>
      <c r="K7" s="247">
        <v>1</v>
      </c>
      <c r="L7" s="247">
        <v>1</v>
      </c>
      <c r="M7" s="247">
        <v>1</v>
      </c>
      <c r="N7" s="247">
        <v>1</v>
      </c>
      <c r="O7" s="247">
        <v>1</v>
      </c>
      <c r="P7" s="247">
        <f t="shared" si="0"/>
        <v>4</v>
      </c>
      <c r="Q7" s="248" t="s">
        <v>1172</v>
      </c>
      <c r="R7" s="260" t="s">
        <v>1009</v>
      </c>
    </row>
    <row r="8" spans="1:19" ht="89.25">
      <c r="A8" s="259"/>
      <c r="B8" s="2" t="s">
        <v>25</v>
      </c>
      <c r="C8" s="9" t="s">
        <v>26</v>
      </c>
      <c r="D8" s="2"/>
      <c r="E8" s="2" t="s">
        <v>12</v>
      </c>
      <c r="F8" s="9" t="s">
        <v>54</v>
      </c>
      <c r="G8" s="2" t="s">
        <v>55</v>
      </c>
      <c r="H8" s="2" t="s">
        <v>56</v>
      </c>
      <c r="I8" s="3" t="s">
        <v>27</v>
      </c>
      <c r="J8" s="247">
        <v>1</v>
      </c>
      <c r="K8" s="247">
        <v>1</v>
      </c>
      <c r="L8" s="247">
        <v>1</v>
      </c>
      <c r="M8" s="247">
        <v>1</v>
      </c>
      <c r="N8" s="247">
        <v>1</v>
      </c>
      <c r="O8" s="247">
        <v>1</v>
      </c>
      <c r="P8" s="247">
        <f t="shared" si="0"/>
        <v>4</v>
      </c>
      <c r="Q8" s="248" t="s">
        <v>1010</v>
      </c>
      <c r="R8" s="260" t="s">
        <v>1173</v>
      </c>
    </row>
    <row r="9" spans="1:19" ht="63.75">
      <c r="A9" s="259"/>
      <c r="B9" s="2" t="s">
        <v>25</v>
      </c>
      <c r="C9" s="9" t="s">
        <v>26</v>
      </c>
      <c r="D9" s="2"/>
      <c r="E9" s="2" t="s">
        <v>12</v>
      </c>
      <c r="F9" s="2" t="s">
        <v>59</v>
      </c>
      <c r="G9" s="2" t="s">
        <v>60</v>
      </c>
      <c r="H9" s="2" t="s">
        <v>56</v>
      </c>
      <c r="I9" s="3" t="s">
        <v>27</v>
      </c>
      <c r="J9" s="247">
        <v>1</v>
      </c>
      <c r="K9" s="247">
        <v>1</v>
      </c>
      <c r="L9" s="247">
        <v>1</v>
      </c>
      <c r="M9" s="247">
        <v>1</v>
      </c>
      <c r="N9" s="247">
        <v>1</v>
      </c>
      <c r="O9" s="247">
        <v>1</v>
      </c>
      <c r="P9" s="247">
        <f t="shared" si="0"/>
        <v>4</v>
      </c>
      <c r="Q9" s="262" t="s">
        <v>1012</v>
      </c>
      <c r="R9" s="260" t="s">
        <v>1173</v>
      </c>
    </row>
    <row r="10" spans="1:19" ht="63.75">
      <c r="A10" s="259"/>
      <c r="B10" s="2" t="s">
        <v>25</v>
      </c>
      <c r="C10" s="9" t="s">
        <v>26</v>
      </c>
      <c r="D10" s="2"/>
      <c r="E10" s="2" t="s">
        <v>12</v>
      </c>
      <c r="F10" s="9" t="s">
        <v>63</v>
      </c>
      <c r="G10" s="2" t="s">
        <v>64</v>
      </c>
      <c r="H10" s="2" t="s">
        <v>56</v>
      </c>
      <c r="I10" s="3" t="s">
        <v>27</v>
      </c>
      <c r="J10" s="247">
        <v>1</v>
      </c>
      <c r="K10" s="247">
        <v>1</v>
      </c>
      <c r="L10" s="247">
        <v>1</v>
      </c>
      <c r="M10" s="247">
        <v>1</v>
      </c>
      <c r="N10" s="247">
        <v>1</v>
      </c>
      <c r="O10" s="247">
        <v>1</v>
      </c>
      <c r="P10" s="247">
        <f t="shared" si="0"/>
        <v>4</v>
      </c>
      <c r="Q10" s="262" t="s">
        <v>1013</v>
      </c>
      <c r="R10" s="260" t="s">
        <v>1173</v>
      </c>
    </row>
    <row r="11" spans="1:19" ht="127.5">
      <c r="A11" s="14" t="s">
        <v>1014</v>
      </c>
      <c r="B11" s="2" t="s">
        <v>25</v>
      </c>
      <c r="C11" s="9" t="s">
        <v>26</v>
      </c>
      <c r="D11" s="2"/>
      <c r="E11" s="2" t="s">
        <v>12</v>
      </c>
      <c r="F11" s="2" t="s">
        <v>77</v>
      </c>
      <c r="G11" s="2" t="s">
        <v>78</v>
      </c>
      <c r="H11" s="2" t="s">
        <v>56</v>
      </c>
      <c r="I11" s="3" t="s">
        <v>27</v>
      </c>
      <c r="J11" s="247"/>
      <c r="K11" s="247"/>
      <c r="L11" s="247"/>
      <c r="M11" s="247"/>
      <c r="N11" s="247"/>
      <c r="O11" s="247"/>
      <c r="P11" s="247"/>
      <c r="Q11" s="248"/>
      <c r="R11" s="250"/>
    </row>
    <row r="12" spans="1:19" ht="63.75">
      <c r="A12" s="14" t="s">
        <v>1014</v>
      </c>
      <c r="B12" s="2" t="s">
        <v>25</v>
      </c>
      <c r="C12" s="9" t="s">
        <v>26</v>
      </c>
      <c r="D12" s="2"/>
      <c r="E12" s="2" t="s">
        <v>12</v>
      </c>
      <c r="F12" s="2" t="s">
        <v>81</v>
      </c>
      <c r="G12" s="2" t="s">
        <v>82</v>
      </c>
      <c r="H12" s="2" t="s">
        <v>56</v>
      </c>
      <c r="I12" s="3" t="s">
        <v>27</v>
      </c>
      <c r="J12" s="247"/>
      <c r="K12" s="247"/>
      <c r="L12" s="247"/>
      <c r="M12" s="247"/>
      <c r="N12" s="247"/>
      <c r="O12" s="247"/>
      <c r="P12" s="247"/>
      <c r="Q12" s="248"/>
      <c r="R12" s="250"/>
    </row>
    <row r="13" spans="1:19" ht="63.75">
      <c r="A13" s="14" t="s">
        <v>1014</v>
      </c>
      <c r="B13" s="2" t="s">
        <v>25</v>
      </c>
      <c r="C13" s="9" t="s">
        <v>26</v>
      </c>
      <c r="D13" s="2"/>
      <c r="E13" s="2" t="s">
        <v>12</v>
      </c>
      <c r="F13" s="2" t="s">
        <v>85</v>
      </c>
      <c r="G13" s="2" t="s">
        <v>86</v>
      </c>
      <c r="H13" s="2" t="s">
        <v>56</v>
      </c>
      <c r="I13" s="3" t="s">
        <v>27</v>
      </c>
      <c r="J13" s="247"/>
      <c r="K13" s="247"/>
      <c r="L13" s="247"/>
      <c r="M13" s="247"/>
      <c r="N13" s="247"/>
      <c r="O13" s="247"/>
      <c r="P13" s="247"/>
      <c r="Q13" s="248"/>
      <c r="R13" s="250"/>
    </row>
    <row r="14" spans="1:19" ht="127.5">
      <c r="A14" s="14" t="s">
        <v>1014</v>
      </c>
      <c r="B14" s="2" t="s">
        <v>25</v>
      </c>
      <c r="C14" s="9" t="s">
        <v>26</v>
      </c>
      <c r="D14" s="2"/>
      <c r="E14" s="2" t="s">
        <v>12</v>
      </c>
      <c r="F14" s="2" t="s">
        <v>90</v>
      </c>
      <c r="G14" s="2" t="s">
        <v>91</v>
      </c>
      <c r="H14" s="2" t="s">
        <v>56</v>
      </c>
      <c r="I14" s="3" t="s">
        <v>27</v>
      </c>
      <c r="J14" s="247"/>
      <c r="K14" s="247"/>
      <c r="L14" s="247"/>
      <c r="M14" s="247"/>
      <c r="N14" s="247"/>
      <c r="O14" s="247"/>
      <c r="P14" s="247"/>
      <c r="Q14" s="248"/>
      <c r="R14" s="250"/>
    </row>
    <row r="15" spans="1:19" ht="76.5">
      <c r="A15" s="14" t="s">
        <v>1014</v>
      </c>
      <c r="B15" s="2" t="s">
        <v>25</v>
      </c>
      <c r="C15" s="9" t="s">
        <v>26</v>
      </c>
      <c r="D15" s="2"/>
      <c r="E15" s="2" t="s">
        <v>12</v>
      </c>
      <c r="F15" s="2" t="s">
        <v>94</v>
      </c>
      <c r="G15" s="2" t="s">
        <v>95</v>
      </c>
      <c r="H15" s="2" t="s">
        <v>56</v>
      </c>
      <c r="I15" s="3" t="s">
        <v>27</v>
      </c>
      <c r="J15" s="247"/>
      <c r="K15" s="247"/>
      <c r="L15" s="247"/>
      <c r="M15" s="247"/>
      <c r="N15" s="247"/>
      <c r="O15" s="247"/>
      <c r="P15" s="247"/>
      <c r="Q15" s="248"/>
      <c r="R15" s="250"/>
    </row>
    <row r="16" spans="1:19" ht="76.5">
      <c r="A16" s="14" t="s">
        <v>1014</v>
      </c>
      <c r="B16" s="2" t="s">
        <v>25</v>
      </c>
      <c r="C16" s="9" t="s">
        <v>26</v>
      </c>
      <c r="D16" s="2"/>
      <c r="E16" s="2" t="s">
        <v>12</v>
      </c>
      <c r="F16" s="2" t="s">
        <v>98</v>
      </c>
      <c r="G16" s="2" t="s">
        <v>99</v>
      </c>
      <c r="H16" s="2" t="s">
        <v>56</v>
      </c>
      <c r="I16" s="3" t="s">
        <v>27</v>
      </c>
      <c r="J16" s="247"/>
      <c r="K16" s="247"/>
      <c r="L16" s="247"/>
      <c r="M16" s="247"/>
      <c r="N16" s="247"/>
      <c r="O16" s="247"/>
      <c r="P16" s="247"/>
      <c r="Q16" s="248"/>
      <c r="R16" s="249"/>
    </row>
    <row r="17" spans="1:19" ht="114.75">
      <c r="A17" s="259"/>
      <c r="B17" s="2" t="s">
        <v>25</v>
      </c>
      <c r="C17" s="9" t="s">
        <v>26</v>
      </c>
      <c r="D17" s="2"/>
      <c r="E17" s="2" t="s">
        <v>12</v>
      </c>
      <c r="F17" s="2" t="s">
        <v>102</v>
      </c>
      <c r="G17" s="2" t="s">
        <v>1174</v>
      </c>
      <c r="H17" s="2" t="s">
        <v>56</v>
      </c>
      <c r="I17" s="3" t="s">
        <v>27</v>
      </c>
      <c r="J17" s="247">
        <v>1</v>
      </c>
      <c r="K17" s="247">
        <v>1</v>
      </c>
      <c r="L17" s="247">
        <v>1</v>
      </c>
      <c r="M17" s="247">
        <v>1</v>
      </c>
      <c r="N17" s="247">
        <v>1</v>
      </c>
      <c r="O17" s="247">
        <v>1</v>
      </c>
      <c r="P17" s="247">
        <f t="shared" ref="P17:P24" si="1">J17*(SUM(K17:N17))*O17</f>
        <v>4</v>
      </c>
      <c r="Q17" s="2" t="s">
        <v>1020</v>
      </c>
      <c r="R17" s="260" t="s">
        <v>1173</v>
      </c>
    </row>
    <row r="18" spans="1:19" ht="102">
      <c r="A18" s="259"/>
      <c r="B18" s="2" t="s">
        <v>25</v>
      </c>
      <c r="C18" s="9" t="s">
        <v>26</v>
      </c>
      <c r="D18" s="2"/>
      <c r="E18" s="2" t="s">
        <v>12</v>
      </c>
      <c r="F18" s="2" t="s">
        <v>106</v>
      </c>
      <c r="G18" s="9" t="s">
        <v>107</v>
      </c>
      <c r="H18" s="2" t="s">
        <v>56</v>
      </c>
      <c r="I18" s="3" t="s">
        <v>27</v>
      </c>
      <c r="J18" s="247">
        <v>0</v>
      </c>
      <c r="K18" s="247">
        <v>0</v>
      </c>
      <c r="L18" s="247">
        <v>0</v>
      </c>
      <c r="M18" s="247">
        <v>0</v>
      </c>
      <c r="N18" s="247">
        <v>0</v>
      </c>
      <c r="O18" s="247">
        <v>0</v>
      </c>
      <c r="P18" s="247">
        <f t="shared" si="1"/>
        <v>0</v>
      </c>
      <c r="Q18" s="262" t="s">
        <v>1032</v>
      </c>
      <c r="R18" s="263"/>
      <c r="S18" s="261" t="s">
        <v>1175</v>
      </c>
    </row>
    <row r="19" spans="1:19" ht="63.75">
      <c r="A19" s="259"/>
      <c r="B19" s="2" t="s">
        <v>25</v>
      </c>
      <c r="C19" s="9" t="s">
        <v>26</v>
      </c>
      <c r="D19" s="2"/>
      <c r="E19" s="2" t="s">
        <v>12</v>
      </c>
      <c r="F19" s="2" t="s">
        <v>112</v>
      </c>
      <c r="G19" s="2" t="s">
        <v>113</v>
      </c>
      <c r="H19" s="2" t="s">
        <v>56</v>
      </c>
      <c r="I19" s="3" t="s">
        <v>4</v>
      </c>
      <c r="J19" s="247">
        <v>1</v>
      </c>
      <c r="K19" s="247">
        <v>1</v>
      </c>
      <c r="L19" s="247">
        <v>1</v>
      </c>
      <c r="M19" s="247">
        <v>1</v>
      </c>
      <c r="N19" s="247">
        <v>1</v>
      </c>
      <c r="O19" s="247">
        <v>1</v>
      </c>
      <c r="P19" s="247">
        <f t="shared" si="1"/>
        <v>4</v>
      </c>
      <c r="Q19" s="248" t="s">
        <v>1023</v>
      </c>
      <c r="R19" s="260" t="s">
        <v>1176</v>
      </c>
      <c r="S19" s="261" t="s">
        <v>1177</v>
      </c>
    </row>
    <row r="20" spans="1:19" ht="63.75">
      <c r="A20" s="259">
        <v>1</v>
      </c>
      <c r="B20" s="2" t="s">
        <v>25</v>
      </c>
      <c r="C20" s="9" t="s">
        <v>26</v>
      </c>
      <c r="D20" s="2"/>
      <c r="E20" s="2" t="s">
        <v>12</v>
      </c>
      <c r="F20" s="2" t="s">
        <v>116</v>
      </c>
      <c r="G20" s="2" t="s">
        <v>1178</v>
      </c>
      <c r="H20" s="2" t="s">
        <v>56</v>
      </c>
      <c r="I20" s="3" t="s">
        <v>4</v>
      </c>
      <c r="J20" s="247">
        <v>1</v>
      </c>
      <c r="K20" s="247">
        <v>1</v>
      </c>
      <c r="L20" s="247">
        <v>1</v>
      </c>
      <c r="M20" s="247">
        <v>1</v>
      </c>
      <c r="N20" s="247">
        <v>1</v>
      </c>
      <c r="O20" s="247">
        <v>1</v>
      </c>
      <c r="P20" s="247">
        <f t="shared" si="1"/>
        <v>4</v>
      </c>
      <c r="Q20" s="248" t="s">
        <v>1023</v>
      </c>
      <c r="R20" s="260" t="s">
        <v>1024</v>
      </c>
    </row>
    <row r="21" spans="1:19" ht="15.75" customHeight="1">
      <c r="A21" s="259"/>
      <c r="B21" s="2" t="s">
        <v>25</v>
      </c>
      <c r="C21" s="9" t="s">
        <v>26</v>
      </c>
      <c r="D21" s="2"/>
      <c r="E21" s="2" t="s">
        <v>19</v>
      </c>
      <c r="F21" s="2" t="s">
        <v>130</v>
      </c>
      <c r="G21" s="2" t="s">
        <v>1179</v>
      </c>
      <c r="H21" s="9" t="s">
        <v>42</v>
      </c>
      <c r="I21" s="3" t="s">
        <v>4</v>
      </c>
      <c r="J21" s="247">
        <v>1</v>
      </c>
      <c r="K21" s="247">
        <v>1</v>
      </c>
      <c r="L21" s="247">
        <v>1</v>
      </c>
      <c r="M21" s="247">
        <v>1</v>
      </c>
      <c r="N21" s="247">
        <v>1</v>
      </c>
      <c r="O21" s="247">
        <v>1</v>
      </c>
      <c r="P21" s="247">
        <f t="shared" si="1"/>
        <v>4</v>
      </c>
      <c r="Q21" s="248" t="s">
        <v>1180</v>
      </c>
      <c r="R21" s="264" t="s">
        <v>1181</v>
      </c>
    </row>
    <row r="22" spans="1:19" ht="15.75" customHeight="1">
      <c r="A22" s="259"/>
      <c r="B22" s="2" t="s">
        <v>25</v>
      </c>
      <c r="C22" s="9" t="s">
        <v>26</v>
      </c>
      <c r="D22" s="2"/>
      <c r="E22" s="2" t="s">
        <v>19</v>
      </c>
      <c r="F22" s="9" t="s">
        <v>135</v>
      </c>
      <c r="G22" s="2" t="s">
        <v>136</v>
      </c>
      <c r="H22" s="9" t="s">
        <v>42</v>
      </c>
      <c r="I22" s="3" t="s">
        <v>4</v>
      </c>
      <c r="J22" s="247">
        <v>1</v>
      </c>
      <c r="K22" s="247">
        <v>1</v>
      </c>
      <c r="L22" s="247">
        <v>1</v>
      </c>
      <c r="M22" s="247">
        <v>1</v>
      </c>
      <c r="N22" s="247">
        <v>1</v>
      </c>
      <c r="O22" s="247">
        <v>1</v>
      </c>
      <c r="P22" s="247">
        <f t="shared" si="1"/>
        <v>4</v>
      </c>
      <c r="Q22" s="248" t="s">
        <v>1182</v>
      </c>
      <c r="R22" s="260" t="s">
        <v>1181</v>
      </c>
    </row>
    <row r="23" spans="1:19" ht="15.75" customHeight="1">
      <c r="A23" s="259"/>
      <c r="B23" s="2" t="s">
        <v>25</v>
      </c>
      <c r="C23" s="9" t="s">
        <v>26</v>
      </c>
      <c r="D23" s="2"/>
      <c r="E23" s="2" t="s">
        <v>19</v>
      </c>
      <c r="F23" s="2" t="s">
        <v>138</v>
      </c>
      <c r="G23" s="2" t="s">
        <v>1183</v>
      </c>
      <c r="H23" s="9" t="s">
        <v>56</v>
      </c>
      <c r="I23" s="3" t="s">
        <v>27</v>
      </c>
      <c r="J23" s="247">
        <v>1</v>
      </c>
      <c r="K23" s="247">
        <v>1</v>
      </c>
      <c r="L23" s="247">
        <v>1</v>
      </c>
      <c r="M23" s="247">
        <v>1</v>
      </c>
      <c r="N23" s="247">
        <v>1</v>
      </c>
      <c r="O23" s="247">
        <v>1</v>
      </c>
      <c r="P23" s="247">
        <f t="shared" si="1"/>
        <v>4</v>
      </c>
      <c r="Q23" s="248" t="s">
        <v>1029</v>
      </c>
      <c r="R23" s="260" t="s">
        <v>1034</v>
      </c>
    </row>
    <row r="24" spans="1:19" ht="15.75" customHeight="1">
      <c r="A24" s="259"/>
      <c r="B24" s="2" t="s">
        <v>25</v>
      </c>
      <c r="C24" s="9" t="s">
        <v>26</v>
      </c>
      <c r="D24" s="2"/>
      <c r="E24" s="2" t="s">
        <v>19</v>
      </c>
      <c r="F24" s="2" t="s">
        <v>144</v>
      </c>
      <c r="G24" s="9" t="s">
        <v>1184</v>
      </c>
      <c r="H24" s="2" t="s">
        <v>56</v>
      </c>
      <c r="I24" s="3" t="s">
        <v>27</v>
      </c>
      <c r="J24" s="247">
        <v>1</v>
      </c>
      <c r="K24" s="247">
        <v>1</v>
      </c>
      <c r="L24" s="247">
        <v>1</v>
      </c>
      <c r="M24" s="247">
        <v>1</v>
      </c>
      <c r="N24" s="247">
        <v>1</v>
      </c>
      <c r="O24" s="247">
        <v>1</v>
      </c>
      <c r="P24" s="247">
        <f t="shared" si="1"/>
        <v>4</v>
      </c>
      <c r="Q24" s="262" t="s">
        <v>1030</v>
      </c>
      <c r="R24" s="260" t="s">
        <v>1185</v>
      </c>
    </row>
    <row r="25" spans="1:19" ht="15.75" customHeight="1">
      <c r="A25" s="259"/>
      <c r="B25" s="2" t="s">
        <v>25</v>
      </c>
      <c r="C25" s="9" t="s">
        <v>26</v>
      </c>
      <c r="D25" s="2"/>
      <c r="E25" s="2" t="s">
        <v>19</v>
      </c>
      <c r="F25" s="9" t="s">
        <v>148</v>
      </c>
      <c r="G25" s="9" t="s">
        <v>149</v>
      </c>
      <c r="H25" s="2" t="s">
        <v>56</v>
      </c>
      <c r="I25" s="3" t="s">
        <v>4</v>
      </c>
      <c r="J25" s="247">
        <v>0</v>
      </c>
      <c r="K25" s="247">
        <v>0</v>
      </c>
      <c r="L25" s="247">
        <v>0</v>
      </c>
      <c r="M25" s="247">
        <v>0</v>
      </c>
      <c r="N25" s="247">
        <v>0</v>
      </c>
      <c r="O25" s="247">
        <v>0</v>
      </c>
      <c r="P25" s="247">
        <v>0</v>
      </c>
      <c r="Q25" s="262" t="s">
        <v>1032</v>
      </c>
      <c r="R25" s="265"/>
    </row>
    <row r="26" spans="1:19" ht="15.75" customHeight="1">
      <c r="A26" s="259"/>
      <c r="B26" s="2" t="s">
        <v>25</v>
      </c>
      <c r="C26" s="9" t="s">
        <v>26</v>
      </c>
      <c r="D26" s="2"/>
      <c r="E26" s="2" t="s">
        <v>19</v>
      </c>
      <c r="F26" s="9" t="s">
        <v>171</v>
      </c>
      <c r="G26" s="9" t="s">
        <v>1186</v>
      </c>
      <c r="H26" s="2" t="s">
        <v>56</v>
      </c>
      <c r="I26" s="3" t="s">
        <v>4</v>
      </c>
      <c r="J26" s="247">
        <v>1</v>
      </c>
      <c r="K26" s="247">
        <v>1</v>
      </c>
      <c r="L26" s="247">
        <v>1</v>
      </c>
      <c r="M26" s="247">
        <v>1</v>
      </c>
      <c r="N26" s="247">
        <v>1</v>
      </c>
      <c r="O26" s="247">
        <v>1</v>
      </c>
      <c r="P26" s="247">
        <f t="shared" ref="P26:P54" si="2">J26*(SUM(K26:N26))*O26</f>
        <v>4</v>
      </c>
      <c r="Q26" s="248" t="s">
        <v>1033</v>
      </c>
      <c r="R26" s="266" t="s">
        <v>1034</v>
      </c>
    </row>
    <row r="27" spans="1:19" ht="15.75" customHeight="1">
      <c r="A27" s="259"/>
      <c r="B27" s="2" t="s">
        <v>25</v>
      </c>
      <c r="C27" s="9" t="s">
        <v>26</v>
      </c>
      <c r="D27" s="2"/>
      <c r="E27" s="2" t="s">
        <v>19</v>
      </c>
      <c r="F27" s="2" t="s">
        <v>178</v>
      </c>
      <c r="G27" s="2" t="s">
        <v>179</v>
      </c>
      <c r="H27" s="2" t="s">
        <v>56</v>
      </c>
      <c r="I27" s="3" t="s">
        <v>27</v>
      </c>
      <c r="J27" s="247">
        <v>1</v>
      </c>
      <c r="K27" s="247">
        <v>1</v>
      </c>
      <c r="L27" s="247">
        <v>1</v>
      </c>
      <c r="M27" s="247">
        <v>1</v>
      </c>
      <c r="N27" s="247">
        <v>1</v>
      </c>
      <c r="O27" s="247">
        <v>1</v>
      </c>
      <c r="P27" s="247">
        <f t="shared" si="2"/>
        <v>4</v>
      </c>
      <c r="Q27" s="267" t="s">
        <v>1035</v>
      </c>
      <c r="R27" s="266" t="s">
        <v>1187</v>
      </c>
    </row>
    <row r="28" spans="1:19" ht="15.75" customHeight="1">
      <c r="A28" s="259"/>
      <c r="B28" s="2" t="s">
        <v>25</v>
      </c>
      <c r="C28" s="9" t="s">
        <v>26</v>
      </c>
      <c r="D28" s="2"/>
      <c r="E28" s="2" t="s">
        <v>19</v>
      </c>
      <c r="F28" s="2" t="s">
        <v>182</v>
      </c>
      <c r="G28" s="9" t="s">
        <v>183</v>
      </c>
      <c r="H28" s="2" t="s">
        <v>56</v>
      </c>
      <c r="I28" s="3" t="s">
        <v>27</v>
      </c>
      <c r="J28" s="247">
        <v>1</v>
      </c>
      <c r="K28" s="247">
        <v>1</v>
      </c>
      <c r="L28" s="247">
        <v>1</v>
      </c>
      <c r="M28" s="247">
        <v>1</v>
      </c>
      <c r="N28" s="247">
        <v>1</v>
      </c>
      <c r="O28" s="247">
        <v>1</v>
      </c>
      <c r="P28" s="247">
        <f t="shared" si="2"/>
        <v>4</v>
      </c>
      <c r="Q28" s="267" t="s">
        <v>1037</v>
      </c>
      <c r="R28" s="266" t="s">
        <v>1038</v>
      </c>
    </row>
    <row r="29" spans="1:19" ht="15.75" customHeight="1">
      <c r="A29" s="259"/>
      <c r="B29" s="2" t="s">
        <v>25</v>
      </c>
      <c r="C29" s="9" t="s">
        <v>26</v>
      </c>
      <c r="D29" s="2"/>
      <c r="E29" s="2" t="s">
        <v>19</v>
      </c>
      <c r="F29" s="2" t="s">
        <v>186</v>
      </c>
      <c r="G29" s="2" t="s">
        <v>187</v>
      </c>
      <c r="H29" s="2" t="s">
        <v>56</v>
      </c>
      <c r="I29" s="3" t="s">
        <v>27</v>
      </c>
      <c r="J29" s="247">
        <v>1</v>
      </c>
      <c r="K29" s="247">
        <v>1</v>
      </c>
      <c r="L29" s="247">
        <v>1</v>
      </c>
      <c r="M29" s="247">
        <v>1</v>
      </c>
      <c r="N29" s="247">
        <v>1</v>
      </c>
      <c r="O29" s="247">
        <v>1</v>
      </c>
      <c r="P29" s="247">
        <f t="shared" si="2"/>
        <v>4</v>
      </c>
      <c r="Q29" s="267" t="s">
        <v>1039</v>
      </c>
      <c r="R29" s="266" t="s">
        <v>1040</v>
      </c>
      <c r="S29" s="261"/>
    </row>
    <row r="30" spans="1:19" ht="15.75" customHeight="1">
      <c r="A30" s="259"/>
      <c r="B30" s="2" t="s">
        <v>25</v>
      </c>
      <c r="C30" s="9" t="s">
        <v>26</v>
      </c>
      <c r="D30" s="2"/>
      <c r="E30" s="2" t="s">
        <v>19</v>
      </c>
      <c r="F30" s="2" t="s">
        <v>190</v>
      </c>
      <c r="G30" s="2" t="s">
        <v>191</v>
      </c>
      <c r="H30" s="2" t="s">
        <v>56</v>
      </c>
      <c r="I30" s="3" t="s">
        <v>27</v>
      </c>
      <c r="J30" s="247">
        <v>1</v>
      </c>
      <c r="K30" s="247">
        <v>1</v>
      </c>
      <c r="L30" s="247">
        <v>1</v>
      </c>
      <c r="M30" s="247">
        <v>1</v>
      </c>
      <c r="N30" s="247">
        <v>1</v>
      </c>
      <c r="O30" s="247">
        <v>1</v>
      </c>
      <c r="P30" s="247">
        <f t="shared" si="2"/>
        <v>4</v>
      </c>
      <c r="Q30" s="267" t="s">
        <v>1041</v>
      </c>
      <c r="R30" s="266" t="s">
        <v>1042</v>
      </c>
    </row>
    <row r="31" spans="1:19" ht="15.75" customHeight="1">
      <c r="A31" s="259"/>
      <c r="B31" s="2" t="s">
        <v>25</v>
      </c>
      <c r="C31" s="9" t="s">
        <v>26</v>
      </c>
      <c r="D31" s="2"/>
      <c r="E31" s="2" t="s">
        <v>19</v>
      </c>
      <c r="F31" s="2" t="s">
        <v>197</v>
      </c>
      <c r="G31" s="2" t="s">
        <v>198</v>
      </c>
      <c r="H31" s="2" t="s">
        <v>56</v>
      </c>
      <c r="I31" s="3" t="s">
        <v>27</v>
      </c>
      <c r="J31" s="247">
        <v>1</v>
      </c>
      <c r="K31" s="247">
        <v>1</v>
      </c>
      <c r="L31" s="247">
        <v>1</v>
      </c>
      <c r="M31" s="247">
        <v>1</v>
      </c>
      <c r="N31" s="247">
        <v>1</v>
      </c>
      <c r="O31" s="247">
        <v>1</v>
      </c>
      <c r="P31" s="247">
        <f t="shared" si="2"/>
        <v>4</v>
      </c>
      <c r="Q31" s="267" t="s">
        <v>1043</v>
      </c>
      <c r="R31" s="266" t="s">
        <v>1044</v>
      </c>
      <c r="S31" s="261" t="s">
        <v>1188</v>
      </c>
    </row>
    <row r="32" spans="1:19" ht="15.75" customHeight="1">
      <c r="A32" s="259"/>
      <c r="B32" s="2" t="s">
        <v>25</v>
      </c>
      <c r="C32" s="9" t="s">
        <v>26</v>
      </c>
      <c r="D32" s="2"/>
      <c r="E32" s="2" t="s">
        <v>19</v>
      </c>
      <c r="F32" s="2" t="s">
        <v>201</v>
      </c>
      <c r="G32" s="2" t="s">
        <v>202</v>
      </c>
      <c r="H32" s="2" t="s">
        <v>56</v>
      </c>
      <c r="I32" s="3" t="s">
        <v>27</v>
      </c>
      <c r="J32" s="247">
        <v>1</v>
      </c>
      <c r="K32" s="247">
        <v>1</v>
      </c>
      <c r="L32" s="247">
        <v>1</v>
      </c>
      <c r="M32" s="247">
        <v>1</v>
      </c>
      <c r="N32" s="247">
        <v>1</v>
      </c>
      <c r="O32" s="247">
        <v>0.5</v>
      </c>
      <c r="P32" s="247">
        <f t="shared" si="2"/>
        <v>2</v>
      </c>
      <c r="Q32" s="267" t="s">
        <v>1189</v>
      </c>
      <c r="R32" s="266" t="s">
        <v>1046</v>
      </c>
      <c r="S32" s="261" t="s">
        <v>1190</v>
      </c>
    </row>
    <row r="33" spans="1:20" ht="15.75" customHeight="1">
      <c r="A33" s="259"/>
      <c r="B33" s="2" t="s">
        <v>25</v>
      </c>
      <c r="C33" s="9" t="s">
        <v>26</v>
      </c>
      <c r="D33" s="2"/>
      <c r="E33" s="2" t="s">
        <v>19</v>
      </c>
      <c r="F33" s="9" t="s">
        <v>205</v>
      </c>
      <c r="G33" s="9" t="s">
        <v>206</v>
      </c>
      <c r="H33" s="2" t="s">
        <v>56</v>
      </c>
      <c r="I33" s="3" t="s">
        <v>27</v>
      </c>
      <c r="J33" s="247">
        <v>1</v>
      </c>
      <c r="K33" s="247">
        <v>1</v>
      </c>
      <c r="L33" s="247">
        <v>1</v>
      </c>
      <c r="M33" s="247">
        <v>1</v>
      </c>
      <c r="N33" s="247">
        <v>1</v>
      </c>
      <c r="O33" s="247">
        <v>1</v>
      </c>
      <c r="P33" s="247">
        <f t="shared" si="2"/>
        <v>4</v>
      </c>
      <c r="Q33" s="268" t="s">
        <v>1047</v>
      </c>
      <c r="R33" s="269" t="s">
        <v>1034</v>
      </c>
      <c r="S33" s="250"/>
    </row>
    <row r="34" spans="1:20" ht="15.75" customHeight="1">
      <c r="A34" s="259"/>
      <c r="B34" s="2" t="s">
        <v>25</v>
      </c>
      <c r="C34" s="9" t="s">
        <v>26</v>
      </c>
      <c r="D34" s="11"/>
      <c r="E34" s="2" t="s">
        <v>19</v>
      </c>
      <c r="F34" s="9" t="s">
        <v>210</v>
      </c>
      <c r="G34" s="9" t="s">
        <v>211</v>
      </c>
      <c r="H34" s="2" t="s">
        <v>56</v>
      </c>
      <c r="I34" s="3" t="s">
        <v>27</v>
      </c>
      <c r="J34" s="247">
        <v>1</v>
      </c>
      <c r="K34" s="247">
        <v>1</v>
      </c>
      <c r="L34" s="247">
        <v>1</v>
      </c>
      <c r="M34" s="247">
        <v>1</v>
      </c>
      <c r="N34" s="247">
        <v>1</v>
      </c>
      <c r="O34" s="247">
        <v>1</v>
      </c>
      <c r="P34" s="247">
        <f t="shared" si="2"/>
        <v>4</v>
      </c>
      <c r="Q34" s="267" t="s">
        <v>1049</v>
      </c>
      <c r="R34" s="270" t="s">
        <v>1050</v>
      </c>
      <c r="S34" s="270" t="s">
        <v>1191</v>
      </c>
      <c r="T34" s="270" t="s">
        <v>1192</v>
      </c>
    </row>
    <row r="35" spans="1:20" ht="15.75" customHeight="1">
      <c r="A35" s="259"/>
      <c r="B35" s="2" t="s">
        <v>25</v>
      </c>
      <c r="C35" s="9" t="s">
        <v>26</v>
      </c>
      <c r="D35" s="2"/>
      <c r="E35" s="2" t="s">
        <v>19</v>
      </c>
      <c r="F35" s="2" t="s">
        <v>214</v>
      </c>
      <c r="G35" s="2" t="s">
        <v>215</v>
      </c>
      <c r="H35" s="2" t="s">
        <v>56</v>
      </c>
      <c r="I35" s="3" t="s">
        <v>27</v>
      </c>
      <c r="J35" s="247">
        <v>1</v>
      </c>
      <c r="K35" s="247">
        <v>1</v>
      </c>
      <c r="L35" s="247">
        <v>1</v>
      </c>
      <c r="M35" s="247">
        <v>1</v>
      </c>
      <c r="N35" s="247">
        <v>1</v>
      </c>
      <c r="O35" s="247">
        <v>1</v>
      </c>
      <c r="P35" s="247">
        <f t="shared" si="2"/>
        <v>4</v>
      </c>
      <c r="Q35" s="267" t="s">
        <v>1051</v>
      </c>
      <c r="R35" s="270" t="s">
        <v>1052</v>
      </c>
    </row>
    <row r="36" spans="1:20" ht="15.75" customHeight="1">
      <c r="A36" s="259"/>
      <c r="B36" s="2" t="s">
        <v>25</v>
      </c>
      <c r="C36" s="9" t="s">
        <v>26</v>
      </c>
      <c r="D36" s="2"/>
      <c r="E36" s="2" t="s">
        <v>19</v>
      </c>
      <c r="F36" s="9" t="s">
        <v>219</v>
      </c>
      <c r="G36" s="9" t="s">
        <v>220</v>
      </c>
      <c r="H36" s="2" t="s">
        <v>56</v>
      </c>
      <c r="I36" s="3" t="s">
        <v>27</v>
      </c>
      <c r="J36" s="247">
        <v>1</v>
      </c>
      <c r="K36" s="247">
        <v>1</v>
      </c>
      <c r="L36" s="247">
        <v>1</v>
      </c>
      <c r="M36" s="247">
        <v>1</v>
      </c>
      <c r="N36" s="247">
        <v>1</v>
      </c>
      <c r="O36" s="247">
        <v>1</v>
      </c>
      <c r="P36" s="247">
        <f t="shared" si="2"/>
        <v>4</v>
      </c>
      <c r="Q36" s="271" t="s">
        <v>1053</v>
      </c>
      <c r="R36" s="270" t="s">
        <v>1193</v>
      </c>
    </row>
    <row r="37" spans="1:20" ht="15.75" customHeight="1">
      <c r="A37" s="259"/>
      <c r="B37" s="2" t="s">
        <v>25</v>
      </c>
      <c r="C37" s="9" t="s">
        <v>26</v>
      </c>
      <c r="D37" s="2"/>
      <c r="E37" s="2" t="s">
        <v>19</v>
      </c>
      <c r="F37" s="2" t="s">
        <v>223</v>
      </c>
      <c r="G37" s="2" t="s">
        <v>224</v>
      </c>
      <c r="H37" s="9" t="s">
        <v>225</v>
      </c>
      <c r="I37" s="3" t="s">
        <v>27</v>
      </c>
      <c r="J37" s="247">
        <v>1</v>
      </c>
      <c r="K37" s="247">
        <v>1</v>
      </c>
      <c r="L37" s="247">
        <v>1</v>
      </c>
      <c r="M37" s="247">
        <v>1</v>
      </c>
      <c r="N37" s="247">
        <v>1</v>
      </c>
      <c r="O37" s="247">
        <v>1</v>
      </c>
      <c r="P37" s="247">
        <f t="shared" si="2"/>
        <v>4</v>
      </c>
      <c r="Q37" s="272" t="s">
        <v>1055</v>
      </c>
      <c r="R37" s="270" t="s">
        <v>1056</v>
      </c>
      <c r="S37" s="260" t="s">
        <v>1194</v>
      </c>
    </row>
    <row r="38" spans="1:20" ht="15.75" customHeight="1">
      <c r="A38" s="259"/>
      <c r="B38" s="2" t="s">
        <v>25</v>
      </c>
      <c r="C38" s="2" t="s">
        <v>143</v>
      </c>
      <c r="D38" s="2"/>
      <c r="E38" s="2" t="s">
        <v>12</v>
      </c>
      <c r="F38" s="2" t="s">
        <v>232</v>
      </c>
      <c r="G38" s="2" t="s">
        <v>233</v>
      </c>
      <c r="H38" s="2" t="s">
        <v>56</v>
      </c>
      <c r="I38" s="12" t="s">
        <v>27</v>
      </c>
      <c r="J38" s="247">
        <v>0</v>
      </c>
      <c r="K38" s="247">
        <v>0</v>
      </c>
      <c r="L38" s="247">
        <v>0</v>
      </c>
      <c r="M38" s="247">
        <v>0</v>
      </c>
      <c r="N38" s="247">
        <v>0</v>
      </c>
      <c r="O38" s="247">
        <v>0</v>
      </c>
      <c r="P38" s="247">
        <f t="shared" si="2"/>
        <v>0</v>
      </c>
      <c r="Q38" s="248" t="s">
        <v>1057</v>
      </c>
      <c r="R38" s="249"/>
    </row>
    <row r="39" spans="1:20" ht="15.75" customHeight="1">
      <c r="A39" s="259"/>
      <c r="B39" s="2" t="s">
        <v>25</v>
      </c>
      <c r="C39" s="2" t="s">
        <v>143</v>
      </c>
      <c r="D39" s="2"/>
      <c r="E39" s="2" t="s">
        <v>12</v>
      </c>
      <c r="F39" s="2" t="s">
        <v>238</v>
      </c>
      <c r="G39" s="2" t="s">
        <v>239</v>
      </c>
      <c r="H39" s="17" t="s">
        <v>240</v>
      </c>
      <c r="I39" s="12" t="s">
        <v>150</v>
      </c>
      <c r="J39" s="247">
        <f>Georgia_samples!B6</f>
        <v>0.5</v>
      </c>
      <c r="K39" s="247">
        <f>Georgia_samples!C6</f>
        <v>0.5</v>
      </c>
      <c r="L39" s="247">
        <f>Georgia_samples!D6</f>
        <v>0.5</v>
      </c>
      <c r="M39" s="247">
        <f>Georgia_samples!E6</f>
        <v>0</v>
      </c>
      <c r="N39" s="247">
        <f>Georgia_samples!F6</f>
        <v>0.25</v>
      </c>
      <c r="O39" s="247">
        <f>Georgia_samples!G6</f>
        <v>0.25</v>
      </c>
      <c r="P39" s="247">
        <f t="shared" si="2"/>
        <v>0.15625</v>
      </c>
      <c r="Q39" s="273" t="s">
        <v>1059</v>
      </c>
      <c r="R39" s="249"/>
    </row>
    <row r="40" spans="1:20" ht="15.75" customHeight="1">
      <c r="A40" s="259"/>
      <c r="B40" s="2" t="s">
        <v>25</v>
      </c>
      <c r="C40" s="2" t="s">
        <v>143</v>
      </c>
      <c r="D40" s="2"/>
      <c r="E40" s="2" t="s">
        <v>19</v>
      </c>
      <c r="F40" s="2" t="s">
        <v>232</v>
      </c>
      <c r="G40" s="2" t="s">
        <v>1195</v>
      </c>
      <c r="H40" s="2" t="s">
        <v>56</v>
      </c>
      <c r="I40" s="12" t="s">
        <v>4</v>
      </c>
      <c r="J40" s="247">
        <v>0</v>
      </c>
      <c r="K40" s="247">
        <v>0</v>
      </c>
      <c r="L40" s="247">
        <v>0</v>
      </c>
      <c r="M40" s="247">
        <v>0</v>
      </c>
      <c r="N40" s="247">
        <v>0</v>
      </c>
      <c r="O40" s="247">
        <v>0</v>
      </c>
      <c r="P40" s="247">
        <f t="shared" si="2"/>
        <v>0</v>
      </c>
      <c r="Q40" s="273" t="s">
        <v>1196</v>
      </c>
      <c r="R40" s="249"/>
    </row>
    <row r="41" spans="1:20" ht="15.75" customHeight="1">
      <c r="A41" s="259"/>
      <c r="B41" s="2" t="s">
        <v>25</v>
      </c>
      <c r="C41" s="2" t="s">
        <v>143</v>
      </c>
      <c r="D41" s="2"/>
      <c r="E41" s="2" t="s">
        <v>19</v>
      </c>
      <c r="F41" s="2" t="s">
        <v>238</v>
      </c>
      <c r="G41" s="2" t="s">
        <v>1197</v>
      </c>
      <c r="H41" s="9" t="s">
        <v>240</v>
      </c>
      <c r="I41" s="12" t="s">
        <v>150</v>
      </c>
      <c r="J41" s="274">
        <f>Georgia_samples!B13</f>
        <v>1</v>
      </c>
      <c r="K41" s="274">
        <f>Georgia_samples!C13</f>
        <v>1</v>
      </c>
      <c r="L41" s="274">
        <f>Georgia_samples!D13</f>
        <v>1</v>
      </c>
      <c r="M41" s="274">
        <f>Georgia_samples!E13</f>
        <v>1</v>
      </c>
      <c r="N41" s="274">
        <f>Georgia_samples!F13</f>
        <v>1</v>
      </c>
      <c r="O41" s="274">
        <f>Georgia_samples!G13</f>
        <v>1</v>
      </c>
      <c r="P41" s="247">
        <f t="shared" si="2"/>
        <v>4</v>
      </c>
      <c r="Q41" s="248" t="s">
        <v>1198</v>
      </c>
      <c r="R41" s="249"/>
    </row>
    <row r="42" spans="1:20" ht="15.75" customHeight="1">
      <c r="A42" s="259"/>
      <c r="B42" s="2" t="s">
        <v>25</v>
      </c>
      <c r="C42" s="2" t="s">
        <v>159</v>
      </c>
      <c r="D42" s="2"/>
      <c r="E42" s="2" t="s">
        <v>12</v>
      </c>
      <c r="F42" s="9" t="s">
        <v>254</v>
      </c>
      <c r="G42" s="2" t="s">
        <v>1199</v>
      </c>
      <c r="H42" s="2" t="s">
        <v>56</v>
      </c>
      <c r="I42" s="13" t="s">
        <v>27</v>
      </c>
      <c r="J42" s="275">
        <v>1</v>
      </c>
      <c r="K42" s="275">
        <v>1</v>
      </c>
      <c r="L42" s="275">
        <v>1</v>
      </c>
      <c r="M42" s="275">
        <v>1</v>
      </c>
      <c r="N42" s="275">
        <v>1</v>
      </c>
      <c r="O42" s="275">
        <v>1</v>
      </c>
      <c r="P42" s="247">
        <f t="shared" si="2"/>
        <v>4</v>
      </c>
      <c r="Q42" s="271" t="s">
        <v>1063</v>
      </c>
      <c r="R42" s="270" t="s">
        <v>1064</v>
      </c>
    </row>
    <row r="43" spans="1:20" ht="15.75" customHeight="1">
      <c r="A43" s="259"/>
      <c r="B43" s="2" t="s">
        <v>25</v>
      </c>
      <c r="C43" s="2" t="s">
        <v>159</v>
      </c>
      <c r="D43" s="2"/>
      <c r="E43" s="2" t="s">
        <v>12</v>
      </c>
      <c r="F43" s="9" t="s">
        <v>259</v>
      </c>
      <c r="G43" s="9" t="s">
        <v>260</v>
      </c>
      <c r="H43" s="17" t="s">
        <v>240</v>
      </c>
      <c r="I43" s="12" t="s">
        <v>150</v>
      </c>
      <c r="J43" s="247">
        <f>Georgia_samples!B20</f>
        <v>0</v>
      </c>
      <c r="K43" s="247">
        <f>Georgia_samples!C20</f>
        <v>0</v>
      </c>
      <c r="L43" s="247">
        <f>Georgia_samples!D20</f>
        <v>0</v>
      </c>
      <c r="M43" s="247">
        <f>Georgia_samples!E20</f>
        <v>0</v>
      </c>
      <c r="N43" s="247">
        <f>Georgia_samples!F20</f>
        <v>0</v>
      </c>
      <c r="O43" s="247">
        <f>Georgia_samples!G20</f>
        <v>0</v>
      </c>
      <c r="P43" s="247">
        <f t="shared" si="2"/>
        <v>0</v>
      </c>
      <c r="Q43" s="248" t="s">
        <v>1200</v>
      </c>
      <c r="R43" s="249"/>
    </row>
    <row r="44" spans="1:20" ht="15.75" customHeight="1">
      <c r="A44" s="259"/>
      <c r="B44" s="2" t="s">
        <v>25</v>
      </c>
      <c r="C44" s="2" t="s">
        <v>159</v>
      </c>
      <c r="D44" s="2"/>
      <c r="E44" s="2" t="s">
        <v>19</v>
      </c>
      <c r="F44" s="9" t="s">
        <v>254</v>
      </c>
      <c r="G44" s="9" t="s">
        <v>1201</v>
      </c>
      <c r="H44" s="2" t="s">
        <v>56</v>
      </c>
      <c r="I44" s="13" t="s">
        <v>27</v>
      </c>
      <c r="J44" s="275">
        <v>1</v>
      </c>
      <c r="K44" s="275">
        <v>1</v>
      </c>
      <c r="L44" s="275">
        <v>1</v>
      </c>
      <c r="M44" s="275">
        <v>1</v>
      </c>
      <c r="N44" s="275">
        <v>1</v>
      </c>
      <c r="O44" s="275">
        <v>1</v>
      </c>
      <c r="P44" s="247">
        <f t="shared" si="2"/>
        <v>4</v>
      </c>
      <c r="Q44" s="271" t="s">
        <v>1066</v>
      </c>
      <c r="R44" s="270" t="s">
        <v>1067</v>
      </c>
      <c r="S44" s="270" t="s">
        <v>1202</v>
      </c>
    </row>
    <row r="45" spans="1:20" ht="15.75" customHeight="1">
      <c r="A45" s="259"/>
      <c r="B45" s="2" t="s">
        <v>25</v>
      </c>
      <c r="C45" s="2" t="s">
        <v>159</v>
      </c>
      <c r="D45" s="2"/>
      <c r="E45" s="2" t="s">
        <v>19</v>
      </c>
      <c r="F45" s="9" t="s">
        <v>259</v>
      </c>
      <c r="G45" s="9" t="s">
        <v>1203</v>
      </c>
      <c r="H45" s="9" t="s">
        <v>240</v>
      </c>
      <c r="I45" s="13" t="s">
        <v>150</v>
      </c>
      <c r="J45" s="275">
        <f>Georgia_samples!B27</f>
        <v>0</v>
      </c>
      <c r="K45" s="275">
        <f>Georgia_samples!C27</f>
        <v>0</v>
      </c>
      <c r="L45" s="275">
        <f>Georgia_samples!D27</f>
        <v>0</v>
      </c>
      <c r="M45" s="275">
        <f>Georgia_samples!E27</f>
        <v>0</v>
      </c>
      <c r="N45" s="275">
        <f>Georgia_samples!F27</f>
        <v>0</v>
      </c>
      <c r="O45" s="275">
        <f>Georgia_samples!G27</f>
        <v>0</v>
      </c>
      <c r="P45" s="247">
        <f t="shared" si="2"/>
        <v>0</v>
      </c>
      <c r="Q45" s="248" t="s">
        <v>1068</v>
      </c>
      <c r="R45" s="249"/>
      <c r="S45" s="261" t="s">
        <v>1204</v>
      </c>
    </row>
    <row r="46" spans="1:20" ht="15.75" customHeight="1">
      <c r="A46" s="259"/>
      <c r="B46" s="2" t="s">
        <v>25</v>
      </c>
      <c r="C46" s="2" t="s">
        <v>170</v>
      </c>
      <c r="D46" s="2"/>
      <c r="E46" s="2" t="s">
        <v>12</v>
      </c>
      <c r="F46" s="2" t="s">
        <v>284</v>
      </c>
      <c r="G46" s="2" t="s">
        <v>285</v>
      </c>
      <c r="H46" s="2" t="s">
        <v>42</v>
      </c>
      <c r="I46" s="13" t="s">
        <v>27</v>
      </c>
      <c r="J46" s="275">
        <v>1</v>
      </c>
      <c r="K46" s="275">
        <v>1</v>
      </c>
      <c r="L46" s="275">
        <v>1</v>
      </c>
      <c r="M46" s="275">
        <v>1</v>
      </c>
      <c r="N46" s="275">
        <v>1</v>
      </c>
      <c r="O46" s="275">
        <v>1</v>
      </c>
      <c r="P46" s="247">
        <f t="shared" si="2"/>
        <v>4</v>
      </c>
      <c r="Q46" s="248" t="s">
        <v>1205</v>
      </c>
      <c r="R46" s="270" t="s">
        <v>1070</v>
      </c>
      <c r="S46" s="270" t="s">
        <v>1171</v>
      </c>
      <c r="T46" s="261" t="s">
        <v>1206</v>
      </c>
    </row>
    <row r="47" spans="1:20" ht="15.75" customHeight="1">
      <c r="A47" s="259"/>
      <c r="B47" s="2" t="s">
        <v>25</v>
      </c>
      <c r="C47" s="2" t="s">
        <v>170</v>
      </c>
      <c r="D47" s="2"/>
      <c r="E47" s="2" t="s">
        <v>12</v>
      </c>
      <c r="F47" s="9" t="s">
        <v>289</v>
      </c>
      <c r="G47" s="2" t="s">
        <v>290</v>
      </c>
      <c r="H47" s="2" t="s">
        <v>42</v>
      </c>
      <c r="I47" s="13" t="s">
        <v>27</v>
      </c>
      <c r="J47" s="275">
        <v>1</v>
      </c>
      <c r="K47" s="275">
        <v>1</v>
      </c>
      <c r="L47" s="275">
        <v>1</v>
      </c>
      <c r="M47" s="275">
        <v>1</v>
      </c>
      <c r="N47" s="275">
        <v>1</v>
      </c>
      <c r="O47" s="275">
        <v>1</v>
      </c>
      <c r="P47" s="247">
        <f t="shared" si="2"/>
        <v>4</v>
      </c>
      <c r="Q47" s="248" t="s">
        <v>1207</v>
      </c>
      <c r="R47" s="260" t="s">
        <v>1072</v>
      </c>
      <c r="S47" s="276" t="s">
        <v>1208</v>
      </c>
    </row>
    <row r="48" spans="1:20" ht="15.75" customHeight="1">
      <c r="A48" s="259"/>
      <c r="B48" s="2" t="s">
        <v>25</v>
      </c>
      <c r="C48" s="2" t="s">
        <v>170</v>
      </c>
      <c r="D48" s="2"/>
      <c r="E48" s="2" t="s">
        <v>12</v>
      </c>
      <c r="F48" s="9" t="s">
        <v>299</v>
      </c>
      <c r="G48" s="2" t="s">
        <v>300</v>
      </c>
      <c r="H48" s="2" t="s">
        <v>56</v>
      </c>
      <c r="I48" s="13" t="s">
        <v>27</v>
      </c>
      <c r="J48" s="275">
        <v>0</v>
      </c>
      <c r="K48" s="275">
        <v>0</v>
      </c>
      <c r="L48" s="275">
        <v>0</v>
      </c>
      <c r="M48" s="275">
        <v>0</v>
      </c>
      <c r="N48" s="275">
        <v>0</v>
      </c>
      <c r="O48" s="275">
        <v>0</v>
      </c>
      <c r="P48" s="247">
        <f t="shared" si="2"/>
        <v>0</v>
      </c>
      <c r="Q48" s="248" t="s">
        <v>1209</v>
      </c>
      <c r="R48" s="249"/>
      <c r="S48" s="276" t="s">
        <v>1210</v>
      </c>
    </row>
    <row r="49" spans="1:26" ht="15.75" customHeight="1">
      <c r="A49" s="259"/>
      <c r="B49" s="2" t="s">
        <v>25</v>
      </c>
      <c r="C49" s="2" t="s">
        <v>170</v>
      </c>
      <c r="D49" s="2"/>
      <c r="E49" s="2" t="s">
        <v>19</v>
      </c>
      <c r="F49" s="2" t="s">
        <v>304</v>
      </c>
      <c r="G49" s="2" t="s">
        <v>1211</v>
      </c>
      <c r="H49" s="2" t="s">
        <v>42</v>
      </c>
      <c r="I49" s="13" t="s">
        <v>27</v>
      </c>
      <c r="J49" s="275">
        <v>1</v>
      </c>
      <c r="K49" s="275">
        <v>1</v>
      </c>
      <c r="L49" s="275">
        <v>1</v>
      </c>
      <c r="M49" s="275">
        <v>1</v>
      </c>
      <c r="N49" s="275">
        <v>1</v>
      </c>
      <c r="O49" s="275">
        <v>1</v>
      </c>
      <c r="P49" s="247">
        <f t="shared" si="2"/>
        <v>4</v>
      </c>
      <c r="Q49" s="248" t="s">
        <v>1073</v>
      </c>
      <c r="R49" s="260" t="s">
        <v>1074</v>
      </c>
      <c r="S49" s="260" t="s">
        <v>1212</v>
      </c>
    </row>
    <row r="50" spans="1:26" ht="15.75" customHeight="1">
      <c r="A50" s="259"/>
      <c r="B50" s="2" t="s">
        <v>25</v>
      </c>
      <c r="C50" s="2" t="s">
        <v>170</v>
      </c>
      <c r="D50" s="2"/>
      <c r="E50" s="2" t="s">
        <v>19</v>
      </c>
      <c r="F50" s="9" t="s">
        <v>311</v>
      </c>
      <c r="G50" s="2" t="s">
        <v>1213</v>
      </c>
      <c r="H50" s="2" t="s">
        <v>42</v>
      </c>
      <c r="I50" s="13" t="s">
        <v>27</v>
      </c>
      <c r="J50" s="275">
        <v>1</v>
      </c>
      <c r="K50" s="275">
        <v>1</v>
      </c>
      <c r="L50" s="275">
        <v>1</v>
      </c>
      <c r="M50" s="275">
        <v>0.5</v>
      </c>
      <c r="N50" s="275">
        <v>1</v>
      </c>
      <c r="O50" s="275">
        <v>1</v>
      </c>
      <c r="P50" s="247">
        <f t="shared" si="2"/>
        <v>3.5</v>
      </c>
      <c r="Q50" s="252" t="s">
        <v>1214</v>
      </c>
      <c r="R50" s="260" t="s">
        <v>1215</v>
      </c>
      <c r="S50" s="260" t="s">
        <v>1212</v>
      </c>
    </row>
    <row r="51" spans="1:26" ht="15.75" customHeight="1">
      <c r="A51" s="259"/>
      <c r="B51" s="2" t="s">
        <v>25</v>
      </c>
      <c r="C51" s="2" t="s">
        <v>170</v>
      </c>
      <c r="D51" s="2"/>
      <c r="E51" s="2" t="s">
        <v>19</v>
      </c>
      <c r="F51" s="9" t="s">
        <v>299</v>
      </c>
      <c r="G51" s="2" t="s">
        <v>1216</v>
      </c>
      <c r="H51" s="2" t="s">
        <v>56</v>
      </c>
      <c r="I51" s="13" t="s">
        <v>27</v>
      </c>
      <c r="J51" s="275">
        <v>1</v>
      </c>
      <c r="K51" s="275">
        <v>1</v>
      </c>
      <c r="L51" s="275">
        <v>1</v>
      </c>
      <c r="M51" s="275">
        <v>1</v>
      </c>
      <c r="N51" s="275">
        <v>1</v>
      </c>
      <c r="O51" s="275">
        <v>1</v>
      </c>
      <c r="P51" s="247">
        <f t="shared" si="2"/>
        <v>4</v>
      </c>
      <c r="Q51" s="248" t="s">
        <v>1076</v>
      </c>
      <c r="R51" s="260" t="s">
        <v>1077</v>
      </c>
    </row>
    <row r="52" spans="1:26" ht="15.75" customHeight="1">
      <c r="A52" s="259"/>
      <c r="B52" s="2" t="s">
        <v>194</v>
      </c>
      <c r="C52" s="2" t="s">
        <v>195</v>
      </c>
      <c r="D52" s="2" t="s">
        <v>196</v>
      </c>
      <c r="E52" s="2" t="s">
        <v>12</v>
      </c>
      <c r="F52" s="2" t="s">
        <v>326</v>
      </c>
      <c r="G52" s="2" t="s">
        <v>327</v>
      </c>
      <c r="H52" s="2" t="s">
        <v>42</v>
      </c>
      <c r="I52" s="13" t="s">
        <v>27</v>
      </c>
      <c r="J52" s="275">
        <v>1</v>
      </c>
      <c r="K52" s="275">
        <v>1</v>
      </c>
      <c r="L52" s="275">
        <v>1</v>
      </c>
      <c r="M52" s="275">
        <v>0</v>
      </c>
      <c r="N52" s="275">
        <v>0.5</v>
      </c>
      <c r="O52" s="275">
        <v>0.5</v>
      </c>
      <c r="P52" s="247">
        <f t="shared" si="2"/>
        <v>1.25</v>
      </c>
      <c r="Q52" s="248" t="s">
        <v>1217</v>
      </c>
      <c r="R52" s="260" t="s">
        <v>1218</v>
      </c>
    </row>
    <row r="53" spans="1:26" ht="55.5" customHeight="1">
      <c r="A53" s="259"/>
      <c r="B53" s="2" t="s">
        <v>194</v>
      </c>
      <c r="C53" s="2" t="s">
        <v>195</v>
      </c>
      <c r="D53" s="2" t="s">
        <v>196</v>
      </c>
      <c r="E53" s="2" t="s">
        <v>19</v>
      </c>
      <c r="F53" s="2" t="s">
        <v>326</v>
      </c>
      <c r="G53" s="2" t="s">
        <v>327</v>
      </c>
      <c r="H53" s="2" t="s">
        <v>42</v>
      </c>
      <c r="I53" s="13" t="s">
        <v>27</v>
      </c>
      <c r="J53" s="275">
        <v>1</v>
      </c>
      <c r="K53" s="275">
        <v>1</v>
      </c>
      <c r="L53" s="275">
        <v>1</v>
      </c>
      <c r="M53" s="275">
        <v>0</v>
      </c>
      <c r="N53" s="277">
        <v>0.5</v>
      </c>
      <c r="O53" s="275">
        <v>0.5</v>
      </c>
      <c r="P53" s="247">
        <f t="shared" si="2"/>
        <v>1.25</v>
      </c>
      <c r="Q53" s="248" t="s">
        <v>1219</v>
      </c>
      <c r="R53" s="260" t="s">
        <v>1220</v>
      </c>
    </row>
    <row r="54" spans="1:26" ht="15.75" customHeight="1">
      <c r="A54" s="259"/>
      <c r="B54" s="14" t="s">
        <v>194</v>
      </c>
      <c r="C54" s="14" t="s">
        <v>195</v>
      </c>
      <c r="D54" s="14" t="s">
        <v>196</v>
      </c>
      <c r="E54" s="14" t="s">
        <v>19</v>
      </c>
      <c r="F54" s="14" t="s">
        <v>350</v>
      </c>
      <c r="G54" s="14" t="s">
        <v>351</v>
      </c>
      <c r="H54" s="14" t="s">
        <v>352</v>
      </c>
      <c r="I54" s="15" t="s">
        <v>4</v>
      </c>
      <c r="J54" s="277">
        <v>1</v>
      </c>
      <c r="K54" s="277">
        <v>1</v>
      </c>
      <c r="L54" s="277">
        <v>1</v>
      </c>
      <c r="M54" s="277">
        <v>1</v>
      </c>
      <c r="N54" s="277">
        <v>1</v>
      </c>
      <c r="O54" s="277">
        <v>1</v>
      </c>
      <c r="P54" s="251">
        <f t="shared" si="2"/>
        <v>4</v>
      </c>
      <c r="Q54" s="252" t="s">
        <v>1221</v>
      </c>
      <c r="R54" s="278" t="s">
        <v>1222</v>
      </c>
      <c r="S54" s="279" t="s">
        <v>1223</v>
      </c>
      <c r="T54" s="280"/>
      <c r="U54" s="280"/>
      <c r="V54" s="280"/>
      <c r="W54" s="280"/>
      <c r="X54" s="280"/>
      <c r="Y54" s="280"/>
      <c r="Z54" s="280"/>
    </row>
    <row r="55" spans="1:26" ht="15.75" customHeight="1">
      <c r="A55" s="2" t="s">
        <v>1014</v>
      </c>
      <c r="B55" s="2" t="s">
        <v>194</v>
      </c>
      <c r="C55" s="2" t="s">
        <v>195</v>
      </c>
      <c r="D55" s="2" t="s">
        <v>209</v>
      </c>
      <c r="E55" s="2" t="s">
        <v>12</v>
      </c>
      <c r="F55" s="9" t="s">
        <v>357</v>
      </c>
      <c r="G55" s="2" t="s">
        <v>358</v>
      </c>
      <c r="H55" s="2" t="s">
        <v>42</v>
      </c>
      <c r="I55" s="13" t="s">
        <v>4</v>
      </c>
      <c r="J55" s="275"/>
      <c r="K55" s="275"/>
      <c r="L55" s="275"/>
      <c r="M55" s="275"/>
      <c r="N55" s="275"/>
      <c r="O55" s="275"/>
      <c r="P55" s="247"/>
      <c r="Q55" s="248"/>
      <c r="R55" s="250"/>
    </row>
    <row r="56" spans="1:26" ht="15.75" customHeight="1">
      <c r="A56" s="2" t="s">
        <v>1014</v>
      </c>
      <c r="B56" s="2" t="s">
        <v>194</v>
      </c>
      <c r="C56" s="2" t="s">
        <v>195</v>
      </c>
      <c r="D56" s="2" t="s">
        <v>209</v>
      </c>
      <c r="E56" s="2" t="s">
        <v>19</v>
      </c>
      <c r="F56" s="9" t="s">
        <v>363</v>
      </c>
      <c r="G56" s="2" t="s">
        <v>358</v>
      </c>
      <c r="H56" s="2" t="s">
        <v>42</v>
      </c>
      <c r="I56" s="13" t="s">
        <v>4</v>
      </c>
      <c r="J56" s="275"/>
      <c r="K56" s="275"/>
      <c r="L56" s="275"/>
      <c r="M56" s="275"/>
      <c r="N56" s="275"/>
      <c r="O56" s="275"/>
      <c r="P56" s="247"/>
      <c r="Q56" s="248"/>
      <c r="R56" s="250"/>
    </row>
    <row r="57" spans="1:26" ht="15.75" customHeight="1">
      <c r="A57" s="259"/>
      <c r="B57" s="2" t="s">
        <v>194</v>
      </c>
      <c r="C57" s="2" t="s">
        <v>218</v>
      </c>
      <c r="D57" s="2"/>
      <c r="E57" s="2" t="s">
        <v>12</v>
      </c>
      <c r="F57" s="9" t="s">
        <v>367</v>
      </c>
      <c r="G57" s="2" t="s">
        <v>368</v>
      </c>
      <c r="H57" s="2" t="s">
        <v>42</v>
      </c>
      <c r="I57" s="13" t="s">
        <v>4</v>
      </c>
      <c r="J57" s="275">
        <v>1</v>
      </c>
      <c r="K57" s="275">
        <v>1</v>
      </c>
      <c r="L57" s="275">
        <v>1</v>
      </c>
      <c r="M57" s="275">
        <v>1</v>
      </c>
      <c r="N57" s="275">
        <v>1</v>
      </c>
      <c r="O57" s="275">
        <v>0.5</v>
      </c>
      <c r="P57" s="247">
        <f t="shared" ref="P57:P64" si="3">J57*(SUM(K57:N57))*O57</f>
        <v>2</v>
      </c>
      <c r="Q57" s="248" t="s">
        <v>1224</v>
      </c>
      <c r="R57" s="260" t="s">
        <v>1087</v>
      </c>
    </row>
    <row r="58" spans="1:26" ht="15.75" customHeight="1">
      <c r="A58" s="259"/>
      <c r="B58" s="2" t="s">
        <v>194</v>
      </c>
      <c r="C58" s="2" t="s">
        <v>218</v>
      </c>
      <c r="D58" s="2"/>
      <c r="E58" s="2" t="s">
        <v>19</v>
      </c>
      <c r="F58" s="9" t="s">
        <v>373</v>
      </c>
      <c r="G58" s="2" t="s">
        <v>1225</v>
      </c>
      <c r="H58" s="2" t="s">
        <v>42</v>
      </c>
      <c r="I58" s="13" t="s">
        <v>4</v>
      </c>
      <c r="J58" s="275">
        <v>1</v>
      </c>
      <c r="K58" s="275">
        <v>1</v>
      </c>
      <c r="L58" s="275">
        <v>1</v>
      </c>
      <c r="M58" s="275">
        <v>1</v>
      </c>
      <c r="N58" s="275">
        <v>1</v>
      </c>
      <c r="O58" s="275">
        <v>0.5</v>
      </c>
      <c r="P58" s="247">
        <f t="shared" si="3"/>
        <v>2</v>
      </c>
      <c r="Q58" s="248" t="s">
        <v>1226</v>
      </c>
      <c r="R58" s="260" t="s">
        <v>1087</v>
      </c>
    </row>
    <row r="59" spans="1:26" ht="15.75" customHeight="1">
      <c r="A59" s="259"/>
      <c r="B59" s="2" t="s">
        <v>194</v>
      </c>
      <c r="C59" s="2" t="s">
        <v>230</v>
      </c>
      <c r="D59" s="2" t="s">
        <v>231</v>
      </c>
      <c r="E59" s="2" t="s">
        <v>12</v>
      </c>
      <c r="F59" s="9" t="s">
        <v>386</v>
      </c>
      <c r="G59" s="2" t="s">
        <v>387</v>
      </c>
      <c r="H59" s="2" t="s">
        <v>15</v>
      </c>
      <c r="I59" s="13" t="s">
        <v>4</v>
      </c>
      <c r="J59" s="247">
        <v>0</v>
      </c>
      <c r="K59" s="247">
        <v>0</v>
      </c>
      <c r="L59" s="247">
        <v>0</v>
      </c>
      <c r="M59" s="247">
        <v>0</v>
      </c>
      <c r="N59" s="247">
        <v>0</v>
      </c>
      <c r="O59" s="247">
        <v>0</v>
      </c>
      <c r="P59" s="247">
        <f t="shared" si="3"/>
        <v>0</v>
      </c>
      <c r="Q59" s="248" t="s">
        <v>1227</v>
      </c>
      <c r="R59" s="249"/>
    </row>
    <row r="60" spans="1:26" ht="15.75" customHeight="1">
      <c r="A60" s="259"/>
      <c r="B60" s="2" t="s">
        <v>194</v>
      </c>
      <c r="C60" s="2" t="s">
        <v>230</v>
      </c>
      <c r="D60" s="2" t="s">
        <v>231</v>
      </c>
      <c r="E60" s="2" t="s">
        <v>12</v>
      </c>
      <c r="F60" s="129" t="s">
        <v>394</v>
      </c>
      <c r="G60" s="2" t="s">
        <v>395</v>
      </c>
      <c r="H60" s="2" t="s">
        <v>15</v>
      </c>
      <c r="I60" s="13" t="s">
        <v>4</v>
      </c>
      <c r="J60" s="247">
        <v>1</v>
      </c>
      <c r="K60" s="247">
        <v>1</v>
      </c>
      <c r="L60" s="247">
        <v>1</v>
      </c>
      <c r="M60" s="247">
        <v>1</v>
      </c>
      <c r="N60" s="247">
        <v>1</v>
      </c>
      <c r="O60" s="247">
        <v>1</v>
      </c>
      <c r="P60" s="247">
        <f t="shared" si="3"/>
        <v>4</v>
      </c>
      <c r="Q60" s="248" t="s">
        <v>1089</v>
      </c>
      <c r="R60" s="260" t="s">
        <v>1090</v>
      </c>
    </row>
    <row r="61" spans="1:26" ht="15.75" customHeight="1">
      <c r="A61" s="259"/>
      <c r="B61" s="2" t="s">
        <v>194</v>
      </c>
      <c r="C61" s="2" t="s">
        <v>230</v>
      </c>
      <c r="D61" s="2" t="s">
        <v>231</v>
      </c>
      <c r="E61" s="2" t="s">
        <v>19</v>
      </c>
      <c r="F61" s="129" t="s">
        <v>399</v>
      </c>
      <c r="G61" s="2" t="s">
        <v>400</v>
      </c>
      <c r="H61" s="2" t="s">
        <v>15</v>
      </c>
      <c r="I61" s="13" t="s">
        <v>4</v>
      </c>
      <c r="J61" s="247">
        <v>0</v>
      </c>
      <c r="K61" s="247">
        <v>0</v>
      </c>
      <c r="L61" s="247">
        <v>0</v>
      </c>
      <c r="M61" s="247">
        <v>0</v>
      </c>
      <c r="N61" s="247">
        <v>0</v>
      </c>
      <c r="O61" s="247">
        <v>0</v>
      </c>
      <c r="P61" s="247">
        <f t="shared" si="3"/>
        <v>0</v>
      </c>
      <c r="Q61" s="248" t="s">
        <v>1091</v>
      </c>
      <c r="R61" s="249"/>
    </row>
    <row r="62" spans="1:26" ht="15.75" customHeight="1">
      <c r="A62" s="259"/>
      <c r="B62" s="2" t="s">
        <v>194</v>
      </c>
      <c r="C62" s="2" t="s">
        <v>230</v>
      </c>
      <c r="D62" s="2" t="s">
        <v>231</v>
      </c>
      <c r="E62" s="2" t="s">
        <v>19</v>
      </c>
      <c r="F62" s="129" t="s">
        <v>405</v>
      </c>
      <c r="G62" s="2" t="s">
        <v>406</v>
      </c>
      <c r="H62" s="2" t="s">
        <v>15</v>
      </c>
      <c r="I62" s="13" t="s">
        <v>4</v>
      </c>
      <c r="J62" s="247">
        <v>1</v>
      </c>
      <c r="K62" s="247">
        <v>1</v>
      </c>
      <c r="L62" s="247">
        <v>1</v>
      </c>
      <c r="M62" s="247">
        <v>1</v>
      </c>
      <c r="N62" s="247">
        <v>1</v>
      </c>
      <c r="O62" s="247">
        <v>1</v>
      </c>
      <c r="P62" s="247">
        <f t="shared" si="3"/>
        <v>4</v>
      </c>
      <c r="Q62" s="248" t="s">
        <v>1092</v>
      </c>
      <c r="R62" s="260" t="s">
        <v>1090</v>
      </c>
    </row>
    <row r="63" spans="1:26" ht="15.75" customHeight="1">
      <c r="A63" s="259"/>
      <c r="B63" s="2" t="s">
        <v>194</v>
      </c>
      <c r="C63" s="2" t="s">
        <v>230</v>
      </c>
      <c r="D63" s="2" t="s">
        <v>249</v>
      </c>
      <c r="E63" s="2" t="s">
        <v>12</v>
      </c>
      <c r="F63" s="9" t="s">
        <v>411</v>
      </c>
      <c r="G63" s="2" t="s">
        <v>412</v>
      </c>
      <c r="H63" s="2" t="s">
        <v>413</v>
      </c>
      <c r="I63" s="13" t="s">
        <v>4</v>
      </c>
      <c r="J63" s="247">
        <v>1</v>
      </c>
      <c r="K63" s="247">
        <v>1</v>
      </c>
      <c r="L63" s="247">
        <v>1</v>
      </c>
      <c r="M63" s="247">
        <v>1</v>
      </c>
      <c r="N63" s="247">
        <v>1</v>
      </c>
      <c r="O63" s="247">
        <v>1</v>
      </c>
      <c r="P63" s="247">
        <f t="shared" si="3"/>
        <v>4</v>
      </c>
      <c r="Q63" s="248" t="s">
        <v>1093</v>
      </c>
      <c r="R63" s="260" t="s">
        <v>1070</v>
      </c>
    </row>
    <row r="64" spans="1:26" ht="15.75" customHeight="1">
      <c r="A64" s="259"/>
      <c r="B64" s="2" t="s">
        <v>194</v>
      </c>
      <c r="C64" s="2" t="s">
        <v>230</v>
      </c>
      <c r="D64" s="2" t="s">
        <v>249</v>
      </c>
      <c r="E64" s="2" t="s">
        <v>19</v>
      </c>
      <c r="F64" s="9" t="s">
        <v>421</v>
      </c>
      <c r="G64" s="2" t="s">
        <v>1228</v>
      </c>
      <c r="H64" s="2" t="s">
        <v>423</v>
      </c>
      <c r="I64" s="3" t="s">
        <v>4</v>
      </c>
      <c r="J64" s="247">
        <v>1</v>
      </c>
      <c r="K64" s="247">
        <v>1</v>
      </c>
      <c r="L64" s="247">
        <v>1</v>
      </c>
      <c r="M64" s="247">
        <v>1</v>
      </c>
      <c r="N64" s="247">
        <v>1</v>
      </c>
      <c r="O64" s="247">
        <v>1</v>
      </c>
      <c r="P64" s="247">
        <f t="shared" si="3"/>
        <v>4</v>
      </c>
      <c r="Q64" s="248" t="s">
        <v>1094</v>
      </c>
      <c r="R64" s="260" t="s">
        <v>1095</v>
      </c>
    </row>
    <row r="65" spans="1:19" ht="15.75" customHeight="1">
      <c r="A65" s="2" t="s">
        <v>1014</v>
      </c>
      <c r="B65" s="2" t="s">
        <v>194</v>
      </c>
      <c r="C65" s="2" t="s">
        <v>230</v>
      </c>
      <c r="D65" s="2" t="s">
        <v>258</v>
      </c>
      <c r="E65" s="2" t="s">
        <v>12</v>
      </c>
      <c r="F65" s="2" t="s">
        <v>453</v>
      </c>
      <c r="G65" s="2" t="s">
        <v>454</v>
      </c>
      <c r="H65" s="2" t="s">
        <v>455</v>
      </c>
      <c r="I65" s="3" t="s">
        <v>4</v>
      </c>
      <c r="J65" s="247"/>
      <c r="K65" s="247"/>
      <c r="L65" s="247"/>
      <c r="M65" s="247"/>
      <c r="N65" s="247"/>
      <c r="O65" s="247"/>
      <c r="P65" s="247"/>
      <c r="Q65" s="248"/>
      <c r="R65" s="250"/>
    </row>
    <row r="66" spans="1:19" ht="15.75" customHeight="1">
      <c r="A66" s="2" t="s">
        <v>1014</v>
      </c>
      <c r="B66" s="2" t="s">
        <v>194</v>
      </c>
      <c r="C66" s="2" t="s">
        <v>230</v>
      </c>
      <c r="D66" s="2" t="s">
        <v>258</v>
      </c>
      <c r="E66" s="2" t="s">
        <v>19</v>
      </c>
      <c r="F66" s="9" t="s">
        <v>459</v>
      </c>
      <c r="G66" s="2" t="s">
        <v>1229</v>
      </c>
      <c r="H66" s="2" t="s">
        <v>461</v>
      </c>
      <c r="I66" s="3" t="s">
        <v>4</v>
      </c>
      <c r="J66" s="247"/>
      <c r="K66" s="247"/>
      <c r="L66" s="247"/>
      <c r="M66" s="247"/>
      <c r="N66" s="247"/>
      <c r="O66" s="247"/>
      <c r="P66" s="247"/>
      <c r="Q66" s="248"/>
      <c r="R66" s="250"/>
    </row>
    <row r="67" spans="1:19" ht="15.75" customHeight="1">
      <c r="A67" s="259"/>
      <c r="B67" s="2" t="s">
        <v>194</v>
      </c>
      <c r="C67" s="2" t="s">
        <v>230</v>
      </c>
      <c r="D67" s="2" t="s">
        <v>258</v>
      </c>
      <c r="E67" s="2" t="s">
        <v>12</v>
      </c>
      <c r="F67" s="2" t="s">
        <v>468</v>
      </c>
      <c r="G67" s="2" t="s">
        <v>469</v>
      </c>
      <c r="H67" s="2" t="s">
        <v>42</v>
      </c>
      <c r="I67" s="3" t="s">
        <v>4</v>
      </c>
      <c r="J67" s="247">
        <v>1</v>
      </c>
      <c r="K67" s="247">
        <v>1</v>
      </c>
      <c r="L67" s="247">
        <v>1</v>
      </c>
      <c r="M67" s="247">
        <v>1</v>
      </c>
      <c r="N67" s="247">
        <v>1</v>
      </c>
      <c r="O67" s="247">
        <v>0.5</v>
      </c>
      <c r="P67" s="247">
        <f t="shared" ref="P67:P70" si="4">J67*(SUM(K67:N67))*O67</f>
        <v>2</v>
      </c>
      <c r="Q67" s="248" t="s">
        <v>1230</v>
      </c>
      <c r="R67" s="250"/>
    </row>
    <row r="68" spans="1:19" ht="15.75" customHeight="1">
      <c r="A68" s="259"/>
      <c r="B68" s="2" t="s">
        <v>194</v>
      </c>
      <c r="C68" s="2" t="s">
        <v>230</v>
      </c>
      <c r="D68" s="2" t="s">
        <v>258</v>
      </c>
      <c r="E68" s="2" t="s">
        <v>19</v>
      </c>
      <c r="F68" s="2" t="s">
        <v>468</v>
      </c>
      <c r="G68" s="2" t="s">
        <v>1231</v>
      </c>
      <c r="H68" s="2" t="s">
        <v>42</v>
      </c>
      <c r="I68" s="3" t="s">
        <v>4</v>
      </c>
      <c r="J68" s="247">
        <v>1</v>
      </c>
      <c r="K68" s="247">
        <v>1</v>
      </c>
      <c r="L68" s="247">
        <v>1</v>
      </c>
      <c r="M68" s="247">
        <v>1</v>
      </c>
      <c r="N68" s="247">
        <v>1</v>
      </c>
      <c r="O68" s="247">
        <v>0.5</v>
      </c>
      <c r="P68" s="247">
        <f t="shared" si="4"/>
        <v>2</v>
      </c>
      <c r="Q68" s="248" t="s">
        <v>1232</v>
      </c>
      <c r="R68" s="250"/>
    </row>
    <row r="69" spans="1:19" ht="15.75" customHeight="1">
      <c r="A69" s="259"/>
      <c r="B69" s="14" t="s">
        <v>194</v>
      </c>
      <c r="C69" s="14" t="s">
        <v>230</v>
      </c>
      <c r="D69" s="14" t="s">
        <v>273</v>
      </c>
      <c r="E69" s="14" t="s">
        <v>12</v>
      </c>
      <c r="F69" s="2" t="s">
        <v>477</v>
      </c>
      <c r="G69" s="2" t="s">
        <v>478</v>
      </c>
      <c r="H69" s="2" t="s">
        <v>42</v>
      </c>
      <c r="I69" s="3" t="s">
        <v>4</v>
      </c>
      <c r="J69" s="247">
        <v>1</v>
      </c>
      <c r="K69" s="247">
        <v>1</v>
      </c>
      <c r="L69" s="247">
        <v>1</v>
      </c>
      <c r="M69" s="247">
        <v>1</v>
      </c>
      <c r="N69" s="247">
        <v>1</v>
      </c>
      <c r="O69" s="247">
        <v>0.5</v>
      </c>
      <c r="P69" s="247">
        <f t="shared" si="4"/>
        <v>2</v>
      </c>
      <c r="Q69" s="248" t="s">
        <v>1233</v>
      </c>
      <c r="R69" s="260" t="s">
        <v>1234</v>
      </c>
    </row>
    <row r="70" spans="1:19" ht="15.75" customHeight="1">
      <c r="A70" s="259"/>
      <c r="B70" s="14" t="s">
        <v>194</v>
      </c>
      <c r="C70" s="14" t="s">
        <v>230</v>
      </c>
      <c r="D70" s="14" t="s">
        <v>273</v>
      </c>
      <c r="E70" s="14" t="s">
        <v>19</v>
      </c>
      <c r="F70" s="2" t="s">
        <v>483</v>
      </c>
      <c r="G70" s="2" t="s">
        <v>478</v>
      </c>
      <c r="H70" s="2" t="s">
        <v>42</v>
      </c>
      <c r="I70" s="3" t="s">
        <v>4</v>
      </c>
      <c r="J70" s="247">
        <v>1</v>
      </c>
      <c r="K70" s="247">
        <v>1</v>
      </c>
      <c r="L70" s="247">
        <v>1</v>
      </c>
      <c r="M70" s="247">
        <v>1</v>
      </c>
      <c r="N70" s="247">
        <v>1</v>
      </c>
      <c r="O70" s="247">
        <v>1</v>
      </c>
      <c r="P70" s="247">
        <f t="shared" si="4"/>
        <v>4</v>
      </c>
      <c r="Q70" s="248" t="s">
        <v>1235</v>
      </c>
      <c r="R70" s="260" t="s">
        <v>1234</v>
      </c>
    </row>
    <row r="71" spans="1:19" ht="15.75" customHeight="1">
      <c r="A71" s="2" t="s">
        <v>1014</v>
      </c>
      <c r="B71" s="2" t="s">
        <v>278</v>
      </c>
      <c r="C71" s="2" t="s">
        <v>279</v>
      </c>
      <c r="D71" s="2"/>
      <c r="E71" s="2" t="s">
        <v>12</v>
      </c>
      <c r="F71" s="9" t="s">
        <v>489</v>
      </c>
      <c r="G71" s="2" t="s">
        <v>1236</v>
      </c>
      <c r="H71" s="2" t="s">
        <v>491</v>
      </c>
      <c r="I71" s="3" t="s">
        <v>4</v>
      </c>
      <c r="J71" s="275"/>
      <c r="K71" s="275"/>
      <c r="L71" s="275"/>
      <c r="M71" s="275"/>
      <c r="N71" s="275"/>
      <c r="O71" s="275"/>
      <c r="P71" s="247"/>
      <c r="Q71" s="248"/>
      <c r="R71" s="250"/>
    </row>
    <row r="72" spans="1:19" ht="15.75" customHeight="1">
      <c r="A72" s="259"/>
      <c r="B72" s="2" t="s">
        <v>278</v>
      </c>
      <c r="C72" s="2" t="s">
        <v>279</v>
      </c>
      <c r="D72" s="2"/>
      <c r="E72" s="2" t="s">
        <v>19</v>
      </c>
      <c r="F72" s="9" t="s">
        <v>494</v>
      </c>
      <c r="G72" s="2" t="s">
        <v>1237</v>
      </c>
      <c r="H72" s="2" t="s">
        <v>56</v>
      </c>
      <c r="I72" s="3" t="s">
        <v>4</v>
      </c>
      <c r="J72" s="275">
        <v>1</v>
      </c>
      <c r="K72" s="275">
        <v>1</v>
      </c>
      <c r="L72" s="275">
        <v>1</v>
      </c>
      <c r="M72" s="275">
        <v>1</v>
      </c>
      <c r="N72" s="275">
        <v>1</v>
      </c>
      <c r="O72" s="275">
        <v>1</v>
      </c>
      <c r="P72" s="247">
        <f t="shared" ref="P72:P84" si="5">J72*(SUM(K72:N72))*O72</f>
        <v>4</v>
      </c>
      <c r="Q72" s="248" t="s">
        <v>1099</v>
      </c>
      <c r="R72" s="260" t="s">
        <v>1100</v>
      </c>
    </row>
    <row r="73" spans="1:19" ht="15.75" customHeight="1">
      <c r="A73" s="259"/>
      <c r="B73" s="2" t="s">
        <v>278</v>
      </c>
      <c r="C73" s="9" t="s">
        <v>288</v>
      </c>
      <c r="D73" s="2"/>
      <c r="E73" s="2" t="s">
        <v>12</v>
      </c>
      <c r="F73" s="9" t="s">
        <v>508</v>
      </c>
      <c r="G73" s="9" t="s">
        <v>509</v>
      </c>
      <c r="H73" s="2" t="s">
        <v>352</v>
      </c>
      <c r="I73" s="3" t="s">
        <v>4</v>
      </c>
      <c r="J73" s="275">
        <v>0</v>
      </c>
      <c r="K73" s="275">
        <v>0</v>
      </c>
      <c r="L73" s="275">
        <v>0</v>
      </c>
      <c r="M73" s="275">
        <v>0</v>
      </c>
      <c r="N73" s="275">
        <v>0</v>
      </c>
      <c r="O73" s="275">
        <v>0</v>
      </c>
      <c r="P73" s="247">
        <f t="shared" si="5"/>
        <v>0</v>
      </c>
      <c r="Q73" s="248"/>
      <c r="R73" s="250"/>
    </row>
    <row r="74" spans="1:19" ht="15.75" customHeight="1">
      <c r="A74" s="259"/>
      <c r="B74" s="2" t="s">
        <v>278</v>
      </c>
      <c r="C74" s="9" t="s">
        <v>288</v>
      </c>
      <c r="D74" s="2"/>
      <c r="E74" s="2" t="s">
        <v>19</v>
      </c>
      <c r="F74" s="9" t="s">
        <v>517</v>
      </c>
      <c r="G74" s="29" t="s">
        <v>518</v>
      </c>
      <c r="H74" s="2" t="s">
        <v>56</v>
      </c>
      <c r="I74" s="3" t="s">
        <v>4</v>
      </c>
      <c r="J74" s="275">
        <v>0</v>
      </c>
      <c r="K74" s="275">
        <v>0</v>
      </c>
      <c r="L74" s="275">
        <v>0</v>
      </c>
      <c r="M74" s="275">
        <v>0</v>
      </c>
      <c r="N74" s="275">
        <v>0</v>
      </c>
      <c r="O74" s="275">
        <v>0</v>
      </c>
      <c r="P74" s="247">
        <f t="shared" si="5"/>
        <v>0</v>
      </c>
      <c r="Q74" s="248"/>
      <c r="R74" s="281"/>
    </row>
    <row r="75" spans="1:19" ht="15.75" customHeight="1">
      <c r="A75" s="259"/>
      <c r="B75" s="2" t="s">
        <v>278</v>
      </c>
      <c r="C75" s="2" t="s">
        <v>295</v>
      </c>
      <c r="D75" s="2"/>
      <c r="E75" s="2" t="s">
        <v>12</v>
      </c>
      <c r="F75" s="23" t="s">
        <v>536</v>
      </c>
      <c r="G75" s="2" t="s">
        <v>537</v>
      </c>
      <c r="H75" s="2" t="s">
        <v>352</v>
      </c>
      <c r="I75" s="3" t="s">
        <v>4</v>
      </c>
      <c r="J75" s="275">
        <v>1</v>
      </c>
      <c r="K75" s="275">
        <v>1</v>
      </c>
      <c r="L75" s="275">
        <v>1</v>
      </c>
      <c r="M75" s="275">
        <v>1</v>
      </c>
      <c r="N75" s="275">
        <v>1</v>
      </c>
      <c r="O75" s="275">
        <v>1</v>
      </c>
      <c r="P75" s="247">
        <f t="shared" si="5"/>
        <v>4</v>
      </c>
      <c r="Q75" s="248"/>
      <c r="R75" s="260" t="s">
        <v>1106</v>
      </c>
      <c r="S75" s="261" t="s">
        <v>1238</v>
      </c>
    </row>
    <row r="76" spans="1:19" ht="15.75" customHeight="1">
      <c r="A76" s="259"/>
      <c r="B76" s="2" t="s">
        <v>278</v>
      </c>
      <c r="C76" s="2" t="s">
        <v>295</v>
      </c>
      <c r="D76" s="2"/>
      <c r="E76" s="2" t="s">
        <v>19</v>
      </c>
      <c r="F76" s="23" t="s">
        <v>540</v>
      </c>
      <c r="G76" s="9" t="s">
        <v>541</v>
      </c>
      <c r="H76" s="2" t="s">
        <v>56</v>
      </c>
      <c r="I76" s="3" t="s">
        <v>4</v>
      </c>
      <c r="J76" s="275">
        <v>1</v>
      </c>
      <c r="K76" s="275">
        <v>1</v>
      </c>
      <c r="L76" s="275">
        <v>1</v>
      </c>
      <c r="M76" s="275">
        <v>1</v>
      </c>
      <c r="N76" s="275">
        <v>1</v>
      </c>
      <c r="O76" s="275">
        <v>1</v>
      </c>
      <c r="P76" s="247">
        <f t="shared" si="5"/>
        <v>4</v>
      </c>
      <c r="Q76" s="252" t="s">
        <v>1239</v>
      </c>
      <c r="R76" s="260" t="s">
        <v>1240</v>
      </c>
      <c r="S76" s="261" t="s">
        <v>1241</v>
      </c>
    </row>
    <row r="77" spans="1:19" ht="15.75" customHeight="1">
      <c r="A77" s="259"/>
      <c r="B77" s="2" t="s">
        <v>278</v>
      </c>
      <c r="C77" s="2" t="s">
        <v>295</v>
      </c>
      <c r="D77" s="2"/>
      <c r="E77" s="2" t="s">
        <v>19</v>
      </c>
      <c r="F77" s="23" t="s">
        <v>551</v>
      </c>
      <c r="G77" s="9" t="s">
        <v>1242</v>
      </c>
      <c r="H77" s="2" t="s">
        <v>352</v>
      </c>
      <c r="I77" s="3" t="s">
        <v>4</v>
      </c>
      <c r="J77" s="275">
        <v>1</v>
      </c>
      <c r="K77" s="275">
        <v>1</v>
      </c>
      <c r="L77" s="275">
        <v>1</v>
      </c>
      <c r="M77" s="275">
        <v>1</v>
      </c>
      <c r="N77" s="275">
        <v>1</v>
      </c>
      <c r="O77" s="275">
        <v>1</v>
      </c>
      <c r="P77" s="247">
        <f t="shared" si="5"/>
        <v>4</v>
      </c>
      <c r="Q77" s="248" t="s">
        <v>1243</v>
      </c>
      <c r="R77" s="260" t="s">
        <v>1114</v>
      </c>
      <c r="S77" s="276" t="s">
        <v>1244</v>
      </c>
    </row>
    <row r="78" spans="1:19" ht="15.75" customHeight="1">
      <c r="A78" s="259"/>
      <c r="B78" s="2" t="s">
        <v>309</v>
      </c>
      <c r="C78" s="2" t="s">
        <v>310</v>
      </c>
      <c r="D78" s="2"/>
      <c r="E78" s="2" t="s">
        <v>12</v>
      </c>
      <c r="F78" s="9" t="s">
        <v>562</v>
      </c>
      <c r="G78" s="9" t="s">
        <v>1245</v>
      </c>
      <c r="H78" s="9" t="s">
        <v>42</v>
      </c>
      <c r="I78" s="3" t="s">
        <v>4</v>
      </c>
      <c r="J78" s="247">
        <v>0</v>
      </c>
      <c r="K78" s="247">
        <v>0</v>
      </c>
      <c r="L78" s="247">
        <v>0</v>
      </c>
      <c r="M78" s="247">
        <v>0</v>
      </c>
      <c r="N78" s="247">
        <v>0</v>
      </c>
      <c r="O78" s="247">
        <v>0</v>
      </c>
      <c r="P78" s="247">
        <f t="shared" si="5"/>
        <v>0</v>
      </c>
      <c r="Q78" s="248" t="s">
        <v>1246</v>
      </c>
      <c r="R78" s="250"/>
    </row>
    <row r="79" spans="1:19" ht="15.75" customHeight="1">
      <c r="A79" s="259"/>
      <c r="B79" s="2" t="s">
        <v>309</v>
      </c>
      <c r="C79" s="2" t="s">
        <v>310</v>
      </c>
      <c r="D79" s="2"/>
      <c r="E79" s="2" t="s">
        <v>12</v>
      </c>
      <c r="F79" s="9" t="s">
        <v>567</v>
      </c>
      <c r="G79" s="2" t="s">
        <v>1247</v>
      </c>
      <c r="H79" s="9" t="s">
        <v>42</v>
      </c>
      <c r="I79" s="3" t="s">
        <v>4</v>
      </c>
      <c r="J79" s="247">
        <v>0</v>
      </c>
      <c r="K79" s="247">
        <v>0</v>
      </c>
      <c r="L79" s="247">
        <v>0</v>
      </c>
      <c r="M79" s="247">
        <v>0</v>
      </c>
      <c r="N79" s="247">
        <v>0</v>
      </c>
      <c r="O79" s="247">
        <v>0</v>
      </c>
      <c r="P79" s="247">
        <f t="shared" si="5"/>
        <v>0</v>
      </c>
      <c r="Q79" s="248" t="s">
        <v>1246</v>
      </c>
      <c r="R79" s="249"/>
    </row>
    <row r="80" spans="1:19" ht="15.75" customHeight="1">
      <c r="A80" s="259"/>
      <c r="B80" s="2" t="s">
        <v>309</v>
      </c>
      <c r="C80" s="2" t="s">
        <v>310</v>
      </c>
      <c r="D80" s="2"/>
      <c r="E80" s="2" t="s">
        <v>19</v>
      </c>
      <c r="F80" s="9" t="s">
        <v>572</v>
      </c>
      <c r="G80" s="2" t="s">
        <v>1248</v>
      </c>
      <c r="H80" s="9" t="s">
        <v>42</v>
      </c>
      <c r="I80" s="3" t="s">
        <v>4</v>
      </c>
      <c r="J80" s="247">
        <v>1</v>
      </c>
      <c r="K80" s="247">
        <v>1</v>
      </c>
      <c r="L80" s="247">
        <v>0</v>
      </c>
      <c r="M80" s="247">
        <v>1</v>
      </c>
      <c r="N80" s="247">
        <v>1</v>
      </c>
      <c r="O80" s="247">
        <v>1</v>
      </c>
      <c r="P80" s="247">
        <f t="shared" si="5"/>
        <v>3</v>
      </c>
      <c r="Q80" s="248" t="s">
        <v>1249</v>
      </c>
      <c r="R80" s="250"/>
      <c r="S80" s="261" t="s">
        <v>1250</v>
      </c>
    </row>
    <row r="81" spans="1:26" ht="15.75" customHeight="1">
      <c r="A81" s="259"/>
      <c r="B81" s="2" t="s">
        <v>309</v>
      </c>
      <c r="C81" s="2" t="s">
        <v>310</v>
      </c>
      <c r="D81" s="2"/>
      <c r="E81" s="2" t="s">
        <v>19</v>
      </c>
      <c r="F81" s="9" t="s">
        <v>577</v>
      </c>
      <c r="G81" s="2" t="s">
        <v>1251</v>
      </c>
      <c r="H81" s="9" t="s">
        <v>42</v>
      </c>
      <c r="I81" s="3" t="s">
        <v>4</v>
      </c>
      <c r="J81" s="247">
        <v>0</v>
      </c>
      <c r="K81" s="247">
        <v>0</v>
      </c>
      <c r="L81" s="247">
        <v>0</v>
      </c>
      <c r="M81" s="247">
        <v>0</v>
      </c>
      <c r="N81" s="247">
        <v>0</v>
      </c>
      <c r="O81" s="247">
        <v>0</v>
      </c>
      <c r="P81" s="247">
        <f t="shared" si="5"/>
        <v>0</v>
      </c>
      <c r="Q81" s="248" t="s">
        <v>1252</v>
      </c>
      <c r="R81" s="250"/>
    </row>
    <row r="82" spans="1:26" ht="15.75" customHeight="1">
      <c r="A82" s="259"/>
      <c r="B82" s="2" t="s">
        <v>309</v>
      </c>
      <c r="C82" s="2" t="s">
        <v>319</v>
      </c>
      <c r="D82" s="2"/>
      <c r="E82" s="2" t="s">
        <v>19</v>
      </c>
      <c r="F82" s="9" t="s">
        <v>1253</v>
      </c>
      <c r="G82" s="2" t="s">
        <v>584</v>
      </c>
      <c r="H82" s="2" t="s">
        <v>42</v>
      </c>
      <c r="I82" s="3" t="s">
        <v>4</v>
      </c>
      <c r="J82" s="247">
        <v>1</v>
      </c>
      <c r="K82" s="247">
        <v>1</v>
      </c>
      <c r="L82" s="247">
        <v>1</v>
      </c>
      <c r="M82" s="247">
        <v>1</v>
      </c>
      <c r="N82" s="247">
        <v>1</v>
      </c>
      <c r="O82" s="247">
        <v>1</v>
      </c>
      <c r="P82" s="247">
        <f t="shared" si="5"/>
        <v>4</v>
      </c>
      <c r="Q82" s="248" t="s">
        <v>1254</v>
      </c>
      <c r="R82" s="260" t="s">
        <v>1255</v>
      </c>
    </row>
    <row r="83" spans="1:26" ht="15.75" customHeight="1">
      <c r="A83" s="259"/>
      <c r="B83" s="2" t="s">
        <v>309</v>
      </c>
      <c r="C83" s="2" t="s">
        <v>319</v>
      </c>
      <c r="D83" s="2"/>
      <c r="E83" s="2" t="s">
        <v>12</v>
      </c>
      <c r="F83" s="9" t="s">
        <v>1256</v>
      </c>
      <c r="G83" s="2" t="s">
        <v>594</v>
      </c>
      <c r="H83" s="2" t="s">
        <v>42</v>
      </c>
      <c r="I83" s="3" t="s">
        <v>4</v>
      </c>
      <c r="J83" s="282">
        <v>1</v>
      </c>
      <c r="K83" s="282">
        <v>1</v>
      </c>
      <c r="L83" s="282">
        <v>1</v>
      </c>
      <c r="M83" s="282">
        <v>1</v>
      </c>
      <c r="N83" s="282">
        <v>1</v>
      </c>
      <c r="O83" s="247">
        <v>1</v>
      </c>
      <c r="P83" s="247">
        <f t="shared" si="5"/>
        <v>4</v>
      </c>
      <c r="Q83" s="248" t="s">
        <v>1254</v>
      </c>
      <c r="R83" s="264" t="s">
        <v>1255</v>
      </c>
    </row>
    <row r="84" spans="1:26" ht="15.75" customHeight="1">
      <c r="A84" s="259"/>
      <c r="B84" s="2" t="s">
        <v>309</v>
      </c>
      <c r="C84" s="2" t="s">
        <v>330</v>
      </c>
      <c r="D84" s="2" t="s">
        <v>331</v>
      </c>
      <c r="E84" s="2" t="s">
        <v>12</v>
      </c>
      <c r="F84" s="9" t="s">
        <v>641</v>
      </c>
      <c r="G84" s="2" t="s">
        <v>642</v>
      </c>
      <c r="H84" s="2" t="s">
        <v>643</v>
      </c>
      <c r="I84" s="3" t="s">
        <v>150</v>
      </c>
      <c r="J84" s="283">
        <f>Georgia_samples!B34</f>
        <v>1</v>
      </c>
      <c r="K84" s="283">
        <f>Georgia_samples!C34</f>
        <v>1</v>
      </c>
      <c r="L84" s="283">
        <f>Georgia_samples!D34</f>
        <v>1</v>
      </c>
      <c r="M84" s="283">
        <f>Georgia_samples!E34</f>
        <v>1</v>
      </c>
      <c r="N84" s="283">
        <f>Georgia_samples!F34</f>
        <v>1</v>
      </c>
      <c r="O84" s="283">
        <f>Georgia_samples!G34</f>
        <v>1</v>
      </c>
      <c r="P84" s="247">
        <f t="shared" si="5"/>
        <v>4</v>
      </c>
      <c r="Q84" s="248" t="s">
        <v>1124</v>
      </c>
      <c r="R84" s="249"/>
    </row>
    <row r="85" spans="1:26" ht="15.75" customHeight="1">
      <c r="A85" s="14" t="s">
        <v>1014</v>
      </c>
      <c r="B85" s="14" t="s">
        <v>309</v>
      </c>
      <c r="C85" s="14" t="s">
        <v>330</v>
      </c>
      <c r="D85" s="14" t="s">
        <v>331</v>
      </c>
      <c r="E85" s="14" t="s">
        <v>12</v>
      </c>
      <c r="F85" s="23" t="s">
        <v>648</v>
      </c>
      <c r="G85" s="14" t="s">
        <v>649</v>
      </c>
      <c r="H85" s="14" t="s">
        <v>42</v>
      </c>
      <c r="I85" s="21" t="s">
        <v>4</v>
      </c>
      <c r="J85" s="251"/>
      <c r="K85" s="251"/>
      <c r="L85" s="251"/>
      <c r="M85" s="251"/>
      <c r="N85" s="251"/>
      <c r="O85" s="251"/>
      <c r="P85" s="251"/>
      <c r="Q85" s="252" t="s">
        <v>1257</v>
      </c>
      <c r="R85" s="284"/>
      <c r="S85" s="278" t="s">
        <v>1258</v>
      </c>
      <c r="T85" s="279" t="s">
        <v>1259</v>
      </c>
      <c r="U85" s="280"/>
      <c r="V85" s="280"/>
      <c r="W85" s="280"/>
      <c r="X85" s="280"/>
      <c r="Y85" s="280"/>
      <c r="Z85" s="280"/>
    </row>
    <row r="86" spans="1:26" ht="15.75" customHeight="1">
      <c r="A86" s="259"/>
      <c r="B86" s="2" t="s">
        <v>309</v>
      </c>
      <c r="C86" s="2" t="s">
        <v>330</v>
      </c>
      <c r="D86" s="2" t="s">
        <v>331</v>
      </c>
      <c r="E86" s="2" t="s">
        <v>19</v>
      </c>
      <c r="F86" s="2" t="s">
        <v>658</v>
      </c>
      <c r="G86" s="2" t="s">
        <v>642</v>
      </c>
      <c r="H86" s="2" t="s">
        <v>643</v>
      </c>
      <c r="I86" s="3" t="s">
        <v>150</v>
      </c>
      <c r="J86" s="274">
        <f>Georgia_samples!B41</f>
        <v>1</v>
      </c>
      <c r="K86" s="274">
        <f>Georgia_samples!C41</f>
        <v>1</v>
      </c>
      <c r="L86" s="274">
        <f>Georgia_samples!D41</f>
        <v>1</v>
      </c>
      <c r="M86" s="274">
        <f>Georgia_samples!E41</f>
        <v>1</v>
      </c>
      <c r="N86" s="274">
        <f>Georgia_samples!F41</f>
        <v>1</v>
      </c>
      <c r="O86" s="274">
        <f>Georgia_samples!G41</f>
        <v>1</v>
      </c>
      <c r="P86" s="247">
        <f>J86*(SUM(K86:N86))*O86</f>
        <v>4</v>
      </c>
      <c r="Q86" s="248" t="s">
        <v>1124</v>
      </c>
      <c r="R86" s="249"/>
    </row>
    <row r="87" spans="1:26" ht="15.75" customHeight="1">
      <c r="A87" s="14" t="s">
        <v>1014</v>
      </c>
      <c r="B87" s="14" t="s">
        <v>309</v>
      </c>
      <c r="C87" s="14" t="s">
        <v>330</v>
      </c>
      <c r="D87" s="14" t="s">
        <v>331</v>
      </c>
      <c r="E87" s="14" t="s">
        <v>19</v>
      </c>
      <c r="F87" s="23" t="s">
        <v>661</v>
      </c>
      <c r="G87" s="14" t="s">
        <v>649</v>
      </c>
      <c r="H87" s="14" t="s">
        <v>42</v>
      </c>
      <c r="I87" s="21" t="s">
        <v>4</v>
      </c>
      <c r="J87" s="251"/>
      <c r="K87" s="251"/>
      <c r="L87" s="251"/>
      <c r="M87" s="251"/>
      <c r="N87" s="251"/>
      <c r="O87" s="251"/>
      <c r="P87" s="251"/>
      <c r="Q87" s="252" t="s">
        <v>1260</v>
      </c>
      <c r="R87" s="284"/>
      <c r="S87" s="278" t="s">
        <v>1258</v>
      </c>
      <c r="T87" s="279" t="s">
        <v>1259</v>
      </c>
      <c r="U87" s="280"/>
      <c r="V87" s="280"/>
      <c r="W87" s="280"/>
      <c r="X87" s="280"/>
      <c r="Y87" s="280"/>
      <c r="Z87" s="280"/>
    </row>
    <row r="88" spans="1:26" ht="15.75" customHeight="1">
      <c r="A88" s="259"/>
      <c r="B88" s="2" t="s">
        <v>309</v>
      </c>
      <c r="C88" s="2" t="s">
        <v>330</v>
      </c>
      <c r="D88" s="2" t="s">
        <v>340</v>
      </c>
      <c r="E88" s="2" t="s">
        <v>676</v>
      </c>
      <c r="F88" s="9" t="s">
        <v>677</v>
      </c>
      <c r="G88" s="2" t="s">
        <v>678</v>
      </c>
      <c r="H88" s="9" t="s">
        <v>602</v>
      </c>
      <c r="I88" s="3" t="s">
        <v>4</v>
      </c>
      <c r="J88" s="282">
        <v>1</v>
      </c>
      <c r="K88" s="282">
        <v>1</v>
      </c>
      <c r="L88" s="282">
        <v>1</v>
      </c>
      <c r="M88" s="282">
        <v>1</v>
      </c>
      <c r="N88" s="282">
        <v>1</v>
      </c>
      <c r="O88" s="247">
        <v>1</v>
      </c>
      <c r="P88" s="247">
        <f t="shared" ref="P88:P118" si="6">J88*(SUM(K88:N88))*O88</f>
        <v>4</v>
      </c>
      <c r="Q88" s="262" t="s">
        <v>1261</v>
      </c>
      <c r="R88" s="260" t="s">
        <v>1128</v>
      </c>
    </row>
    <row r="89" spans="1:26" ht="15.75" customHeight="1">
      <c r="A89" s="259"/>
      <c r="B89" s="2" t="s">
        <v>309</v>
      </c>
      <c r="C89" s="2" t="s">
        <v>330</v>
      </c>
      <c r="D89" s="9" t="s">
        <v>341</v>
      </c>
      <c r="E89" s="2" t="s">
        <v>676</v>
      </c>
      <c r="F89" s="9" t="s">
        <v>684</v>
      </c>
      <c r="G89" s="9" t="s">
        <v>1262</v>
      </c>
      <c r="H89" s="2" t="s">
        <v>973</v>
      </c>
      <c r="I89" s="3" t="s">
        <v>4</v>
      </c>
      <c r="J89" s="282">
        <v>1</v>
      </c>
      <c r="K89" s="282">
        <v>1</v>
      </c>
      <c r="L89" s="282">
        <v>1</v>
      </c>
      <c r="M89" s="282">
        <v>1</v>
      </c>
      <c r="N89" s="282">
        <v>1</v>
      </c>
      <c r="O89" s="247">
        <v>0.5</v>
      </c>
      <c r="P89" s="247">
        <f t="shared" si="6"/>
        <v>2</v>
      </c>
      <c r="Q89" s="285" t="s">
        <v>1129</v>
      </c>
      <c r="R89" s="260"/>
    </row>
    <row r="90" spans="1:26" ht="15.75" customHeight="1">
      <c r="A90" s="259"/>
      <c r="B90" s="2" t="s">
        <v>309</v>
      </c>
      <c r="C90" s="2" t="s">
        <v>330</v>
      </c>
      <c r="D90" s="9" t="s">
        <v>341</v>
      </c>
      <c r="E90" s="2" t="s">
        <v>676</v>
      </c>
      <c r="F90" s="9" t="s">
        <v>691</v>
      </c>
      <c r="G90" s="2" t="s">
        <v>1263</v>
      </c>
      <c r="H90" s="2" t="s">
        <v>973</v>
      </c>
      <c r="I90" s="3" t="s">
        <v>4</v>
      </c>
      <c r="J90" s="282">
        <v>1</v>
      </c>
      <c r="K90" s="282">
        <v>1</v>
      </c>
      <c r="L90" s="282">
        <v>1</v>
      </c>
      <c r="M90" s="282">
        <v>1</v>
      </c>
      <c r="N90" s="282">
        <v>1</v>
      </c>
      <c r="O90" s="247">
        <v>0.5</v>
      </c>
      <c r="P90" s="247">
        <f t="shared" si="6"/>
        <v>2</v>
      </c>
      <c r="Q90" s="285" t="s">
        <v>1129</v>
      </c>
      <c r="R90" s="250"/>
    </row>
    <row r="91" spans="1:26" ht="15.75" customHeight="1">
      <c r="A91" s="259"/>
      <c r="B91" s="2" t="s">
        <v>345</v>
      </c>
      <c r="C91" s="2" t="s">
        <v>346</v>
      </c>
      <c r="D91" s="9" t="s">
        <v>347</v>
      </c>
      <c r="E91" s="2" t="s">
        <v>676</v>
      </c>
      <c r="F91" s="9" t="s">
        <v>706</v>
      </c>
      <c r="G91" s="9" t="s">
        <v>707</v>
      </c>
      <c r="H91" s="2" t="s">
        <v>708</v>
      </c>
      <c r="I91" s="3" t="s">
        <v>150</v>
      </c>
      <c r="J91" s="247">
        <f>Georgia_samples!B51</f>
        <v>1</v>
      </c>
      <c r="K91" s="247">
        <f>Georgia_samples!C51</f>
        <v>1</v>
      </c>
      <c r="L91" s="247">
        <f>Georgia_samples!D51</f>
        <v>1</v>
      </c>
      <c r="M91" s="247">
        <f>Georgia_samples!E51</f>
        <v>1</v>
      </c>
      <c r="N91" s="247">
        <f>Georgia_samples!F51</f>
        <v>1</v>
      </c>
      <c r="O91" s="247">
        <f>Georgia_samples!G51</f>
        <v>1</v>
      </c>
      <c r="P91" s="247">
        <f t="shared" si="6"/>
        <v>4</v>
      </c>
      <c r="Q91" s="248" t="s">
        <v>1130</v>
      </c>
      <c r="R91" s="248"/>
      <c r="S91" s="843" t="s">
        <v>1264</v>
      </c>
    </row>
    <row r="92" spans="1:26" ht="15.75" customHeight="1">
      <c r="A92" s="259"/>
      <c r="B92" s="2" t="s">
        <v>345</v>
      </c>
      <c r="C92" s="2" t="s">
        <v>346</v>
      </c>
      <c r="D92" s="9" t="s">
        <v>347</v>
      </c>
      <c r="E92" s="2" t="s">
        <v>676</v>
      </c>
      <c r="F92" s="2" t="s">
        <v>713</v>
      </c>
      <c r="G92" s="2" t="s">
        <v>714</v>
      </c>
      <c r="H92" s="2" t="s">
        <v>708</v>
      </c>
      <c r="I92" s="3" t="s">
        <v>150</v>
      </c>
      <c r="J92" s="247">
        <v>1</v>
      </c>
      <c r="K92" s="247">
        <v>1</v>
      </c>
      <c r="L92" s="247">
        <v>1</v>
      </c>
      <c r="M92" s="247">
        <v>1</v>
      </c>
      <c r="N92" s="247">
        <v>1</v>
      </c>
      <c r="O92" s="247">
        <v>1</v>
      </c>
      <c r="P92" s="247">
        <f t="shared" si="6"/>
        <v>4</v>
      </c>
      <c r="Q92" s="248" t="s">
        <v>1131</v>
      </c>
      <c r="R92" s="248"/>
      <c r="S92" s="837"/>
    </row>
    <row r="93" spans="1:26" ht="15.75" customHeight="1">
      <c r="A93" s="259"/>
      <c r="B93" s="2" t="s">
        <v>345</v>
      </c>
      <c r="C93" s="2" t="s">
        <v>346</v>
      </c>
      <c r="D93" s="2" t="s">
        <v>356</v>
      </c>
      <c r="E93" s="2" t="s">
        <v>676</v>
      </c>
      <c r="F93" s="9" t="s">
        <v>719</v>
      </c>
      <c r="G93" s="9" t="s">
        <v>720</v>
      </c>
      <c r="H93" s="2" t="s">
        <v>708</v>
      </c>
      <c r="I93" s="3" t="s">
        <v>150</v>
      </c>
      <c r="J93" s="247">
        <f>Georgia_samples!B69</f>
        <v>1</v>
      </c>
      <c r="K93" s="247">
        <f>Georgia_samples!C69</f>
        <v>1</v>
      </c>
      <c r="L93" s="247">
        <f>Georgia_samples!D69</f>
        <v>1</v>
      </c>
      <c r="M93" s="247">
        <f>Georgia_samples!E69</f>
        <v>1</v>
      </c>
      <c r="N93" s="247">
        <f>Georgia_samples!F69</f>
        <v>1</v>
      </c>
      <c r="O93" s="247">
        <f>Georgia_samples!G69</f>
        <v>0.5</v>
      </c>
      <c r="P93" s="247">
        <f t="shared" si="6"/>
        <v>2</v>
      </c>
      <c r="Q93" s="248" t="s">
        <v>1265</v>
      </c>
      <c r="R93" s="248"/>
    </row>
    <row r="94" spans="1:26" ht="15.75" customHeight="1">
      <c r="A94" s="259"/>
      <c r="B94" s="2" t="s">
        <v>345</v>
      </c>
      <c r="C94" s="2" t="s">
        <v>361</v>
      </c>
      <c r="D94" s="2" t="s">
        <v>362</v>
      </c>
      <c r="E94" s="2" t="s">
        <v>676</v>
      </c>
      <c r="F94" s="9" t="s">
        <v>729</v>
      </c>
      <c r="G94" s="2" t="s">
        <v>730</v>
      </c>
      <c r="H94" s="2" t="s">
        <v>708</v>
      </c>
      <c r="I94" s="3" t="s">
        <v>150</v>
      </c>
      <c r="J94" s="247">
        <v>1</v>
      </c>
      <c r="K94" s="247">
        <v>1</v>
      </c>
      <c r="L94" s="247">
        <v>1</v>
      </c>
      <c r="M94" s="247">
        <v>1</v>
      </c>
      <c r="N94" s="247">
        <v>1</v>
      </c>
      <c r="O94" s="247">
        <v>1</v>
      </c>
      <c r="P94" s="247">
        <f t="shared" si="6"/>
        <v>4</v>
      </c>
      <c r="Q94" s="248" t="s">
        <v>1266</v>
      </c>
      <c r="R94" s="248"/>
      <c r="S94" s="276" t="s">
        <v>1267</v>
      </c>
    </row>
    <row r="95" spans="1:26" ht="15.75" customHeight="1">
      <c r="A95" s="259"/>
      <c r="B95" s="2" t="s">
        <v>345</v>
      </c>
      <c r="C95" s="2" t="s">
        <v>361</v>
      </c>
      <c r="D95" s="2" t="s">
        <v>362</v>
      </c>
      <c r="E95" s="2" t="s">
        <v>676</v>
      </c>
      <c r="F95" s="9" t="s">
        <v>735</v>
      </c>
      <c r="G95" s="2" t="s">
        <v>736</v>
      </c>
      <c r="H95" s="2" t="s">
        <v>708</v>
      </c>
      <c r="I95" s="3" t="s">
        <v>150</v>
      </c>
      <c r="J95" s="247" t="e">
        <f t="shared" ref="J95:O95" si="7">#REF!</f>
        <v>#REF!</v>
      </c>
      <c r="K95" s="247" t="e">
        <f t="shared" si="7"/>
        <v>#REF!</v>
      </c>
      <c r="L95" s="247" t="e">
        <f t="shared" si="7"/>
        <v>#REF!</v>
      </c>
      <c r="M95" s="247" t="e">
        <f t="shared" si="7"/>
        <v>#REF!</v>
      </c>
      <c r="N95" s="247" t="e">
        <f t="shared" si="7"/>
        <v>#REF!</v>
      </c>
      <c r="O95" s="247" t="e">
        <f t="shared" si="7"/>
        <v>#REF!</v>
      </c>
      <c r="P95" s="247" t="e">
        <f t="shared" si="6"/>
        <v>#REF!</v>
      </c>
      <c r="Q95" s="248" t="s">
        <v>1268</v>
      </c>
      <c r="R95" s="252"/>
      <c r="S95" s="280"/>
      <c r="T95" s="280"/>
      <c r="U95" s="280"/>
      <c r="V95" s="280"/>
      <c r="W95" s="280"/>
      <c r="X95" s="280"/>
      <c r="Y95" s="280"/>
      <c r="Z95" s="280"/>
    </row>
    <row r="96" spans="1:26" ht="15.75" customHeight="1">
      <c r="A96" s="259"/>
      <c r="B96" s="2" t="s">
        <v>345</v>
      </c>
      <c r="C96" s="2" t="s">
        <v>361</v>
      </c>
      <c r="D96" s="2" t="s">
        <v>372</v>
      </c>
      <c r="E96" s="2" t="s">
        <v>676</v>
      </c>
      <c r="F96" s="9" t="s">
        <v>740</v>
      </c>
      <c r="G96" s="9" t="s">
        <v>741</v>
      </c>
      <c r="H96" s="2" t="s">
        <v>708</v>
      </c>
      <c r="I96" s="3" t="s">
        <v>150</v>
      </c>
      <c r="J96" s="247">
        <v>0</v>
      </c>
      <c r="K96" s="247">
        <v>0</v>
      </c>
      <c r="L96" s="247">
        <v>0</v>
      </c>
      <c r="M96" s="247">
        <v>0</v>
      </c>
      <c r="N96" s="247">
        <v>0</v>
      </c>
      <c r="O96" s="247">
        <v>0</v>
      </c>
      <c r="P96" s="247">
        <f t="shared" si="6"/>
        <v>0</v>
      </c>
      <c r="Q96" s="248" t="s">
        <v>1132</v>
      </c>
      <c r="R96" s="248"/>
    </row>
    <row r="97" spans="1:26" ht="15.75" customHeight="1">
      <c r="A97" s="259"/>
      <c r="B97" s="2" t="s">
        <v>345</v>
      </c>
      <c r="C97" s="2" t="s">
        <v>377</v>
      </c>
      <c r="D97" s="2"/>
      <c r="E97" s="2" t="s">
        <v>676</v>
      </c>
      <c r="F97" s="9" t="s">
        <v>747</v>
      </c>
      <c r="G97" s="2" t="s">
        <v>748</v>
      </c>
      <c r="H97" s="2" t="s">
        <v>708</v>
      </c>
      <c r="I97" s="3" t="s">
        <v>150</v>
      </c>
      <c r="J97" s="247">
        <v>1</v>
      </c>
      <c r="K97" s="247">
        <v>1</v>
      </c>
      <c r="L97" s="247">
        <v>1</v>
      </c>
      <c r="M97" s="247">
        <v>1</v>
      </c>
      <c r="N97" s="247">
        <v>1</v>
      </c>
      <c r="O97" s="247">
        <v>1</v>
      </c>
      <c r="P97" s="247">
        <f t="shared" si="6"/>
        <v>4</v>
      </c>
      <c r="Q97" s="248" t="s">
        <v>1269</v>
      </c>
      <c r="R97" s="248"/>
      <c r="S97" s="276" t="s">
        <v>1267</v>
      </c>
    </row>
    <row r="98" spans="1:26" ht="15.75" customHeight="1">
      <c r="A98" s="259"/>
      <c r="B98" s="2" t="s">
        <v>381</v>
      </c>
      <c r="C98" s="2" t="s">
        <v>382</v>
      </c>
      <c r="D98" s="2"/>
      <c r="E98" s="2" t="s">
        <v>676</v>
      </c>
      <c r="F98" s="9" t="s">
        <v>767</v>
      </c>
      <c r="G98" s="9" t="s">
        <v>260</v>
      </c>
      <c r="H98" s="9" t="s">
        <v>974</v>
      </c>
      <c r="I98" s="3" t="s">
        <v>4</v>
      </c>
      <c r="J98" s="247">
        <v>0</v>
      </c>
      <c r="K98" s="247">
        <v>0</v>
      </c>
      <c r="L98" s="247">
        <v>0</v>
      </c>
      <c r="M98" s="247">
        <v>0</v>
      </c>
      <c r="N98" s="247">
        <v>0</v>
      </c>
      <c r="O98" s="247">
        <v>0</v>
      </c>
      <c r="P98" s="247">
        <f t="shared" si="6"/>
        <v>0</v>
      </c>
      <c r="Q98" s="248" t="s">
        <v>1132</v>
      </c>
      <c r="R98" s="248"/>
    </row>
    <row r="99" spans="1:26" ht="15.75" customHeight="1">
      <c r="A99" s="259"/>
      <c r="B99" s="2" t="s">
        <v>381</v>
      </c>
      <c r="C99" s="2" t="s">
        <v>382</v>
      </c>
      <c r="D99" s="2"/>
      <c r="E99" s="2" t="s">
        <v>676</v>
      </c>
      <c r="F99" s="2" t="s">
        <v>777</v>
      </c>
      <c r="G99" s="9" t="s">
        <v>778</v>
      </c>
      <c r="H99" s="2" t="s">
        <v>975</v>
      </c>
      <c r="I99" s="3" t="s">
        <v>4</v>
      </c>
      <c r="J99" s="247">
        <v>1</v>
      </c>
      <c r="K99" s="247">
        <v>1</v>
      </c>
      <c r="L99" s="247">
        <v>1</v>
      </c>
      <c r="M99" s="247">
        <v>1</v>
      </c>
      <c r="N99" s="247">
        <v>1</v>
      </c>
      <c r="O99" s="247">
        <v>1</v>
      </c>
      <c r="P99" s="247">
        <f t="shared" si="6"/>
        <v>4</v>
      </c>
      <c r="Q99" s="262" t="s">
        <v>1270</v>
      </c>
      <c r="R99" s="260" t="s">
        <v>1134</v>
      </c>
    </row>
    <row r="100" spans="1:26" ht="15.75" customHeight="1">
      <c r="A100" s="259"/>
      <c r="B100" s="14" t="s">
        <v>381</v>
      </c>
      <c r="C100" s="14" t="s">
        <v>392</v>
      </c>
      <c r="D100" s="23" t="s">
        <v>393</v>
      </c>
      <c r="E100" s="14" t="s">
        <v>676</v>
      </c>
      <c r="F100" s="23" t="s">
        <v>785</v>
      </c>
      <c r="G100" s="14" t="s">
        <v>1271</v>
      </c>
      <c r="H100" s="14" t="s">
        <v>973</v>
      </c>
      <c r="I100" s="21" t="s">
        <v>4</v>
      </c>
      <c r="J100" s="251">
        <v>1</v>
      </c>
      <c r="K100" s="251">
        <v>1</v>
      </c>
      <c r="L100" s="251">
        <v>1</v>
      </c>
      <c r="M100" s="251">
        <v>1</v>
      </c>
      <c r="N100" s="251">
        <v>1</v>
      </c>
      <c r="O100" s="251">
        <v>1</v>
      </c>
      <c r="P100" s="251">
        <f t="shared" si="6"/>
        <v>4</v>
      </c>
      <c r="Q100" s="286" t="s">
        <v>1272</v>
      </c>
      <c r="R100" s="278" t="s">
        <v>1273</v>
      </c>
      <c r="S100" s="280"/>
      <c r="T100" s="280"/>
      <c r="U100" s="280"/>
      <c r="V100" s="280"/>
      <c r="W100" s="280"/>
      <c r="X100" s="280"/>
      <c r="Y100" s="280"/>
      <c r="Z100" s="280"/>
    </row>
    <row r="101" spans="1:26" ht="15.75" customHeight="1">
      <c r="A101" s="259"/>
      <c r="B101" s="2" t="s">
        <v>381</v>
      </c>
      <c r="C101" s="2" t="s">
        <v>392</v>
      </c>
      <c r="D101" s="2" t="s">
        <v>398</v>
      </c>
      <c r="E101" s="2" t="s">
        <v>676</v>
      </c>
      <c r="F101" s="9" t="s">
        <v>793</v>
      </c>
      <c r="G101" s="2" t="s">
        <v>1274</v>
      </c>
      <c r="H101" s="2" t="s">
        <v>973</v>
      </c>
      <c r="I101" s="3" t="s">
        <v>4</v>
      </c>
      <c r="J101" s="247">
        <v>1</v>
      </c>
      <c r="K101" s="247">
        <v>1</v>
      </c>
      <c r="L101" s="247">
        <v>1</v>
      </c>
      <c r="M101" s="247">
        <v>1</v>
      </c>
      <c r="N101" s="247">
        <v>1</v>
      </c>
      <c r="O101" s="247">
        <v>1</v>
      </c>
      <c r="P101" s="247">
        <f t="shared" si="6"/>
        <v>4</v>
      </c>
      <c r="Q101" s="248" t="s">
        <v>1275</v>
      </c>
      <c r="R101" s="260" t="s">
        <v>1141</v>
      </c>
      <c r="S101" s="276" t="s">
        <v>1276</v>
      </c>
    </row>
    <row r="102" spans="1:26" ht="15.75" customHeight="1">
      <c r="A102" s="259"/>
      <c r="B102" s="2" t="s">
        <v>381</v>
      </c>
      <c r="C102" s="2" t="s">
        <v>403</v>
      </c>
      <c r="D102" s="9" t="s">
        <v>404</v>
      </c>
      <c r="E102" s="2" t="s">
        <v>676</v>
      </c>
      <c r="F102" s="9" t="s">
        <v>809</v>
      </c>
      <c r="G102" s="2" t="s">
        <v>810</v>
      </c>
      <c r="H102" s="2" t="s">
        <v>352</v>
      </c>
      <c r="I102" s="3" t="s">
        <v>4</v>
      </c>
      <c r="J102" s="247">
        <v>1</v>
      </c>
      <c r="K102" s="247">
        <v>1</v>
      </c>
      <c r="L102" s="247">
        <v>1</v>
      </c>
      <c r="M102" s="247">
        <v>1</v>
      </c>
      <c r="N102" s="247">
        <v>1</v>
      </c>
      <c r="O102" s="247">
        <v>0.5</v>
      </c>
      <c r="P102" s="247">
        <f t="shared" si="6"/>
        <v>2</v>
      </c>
      <c r="Q102" s="287" t="s">
        <v>1277</v>
      </c>
      <c r="R102" s="260" t="s">
        <v>1278</v>
      </c>
      <c r="S102" s="261" t="s">
        <v>1279</v>
      </c>
    </row>
    <row r="103" spans="1:26" ht="15.75" customHeight="1">
      <c r="A103" s="259"/>
      <c r="B103" s="2" t="s">
        <v>381</v>
      </c>
      <c r="C103" s="2" t="s">
        <v>403</v>
      </c>
      <c r="D103" s="9" t="s">
        <v>404</v>
      </c>
      <c r="E103" s="2" t="s">
        <v>676</v>
      </c>
      <c r="F103" s="9" t="s">
        <v>815</v>
      </c>
      <c r="G103" s="9" t="s">
        <v>1280</v>
      </c>
      <c r="H103" s="2" t="s">
        <v>352</v>
      </c>
      <c r="I103" s="3" t="s">
        <v>4</v>
      </c>
      <c r="J103" s="247">
        <v>0</v>
      </c>
      <c r="K103" s="247">
        <v>0</v>
      </c>
      <c r="L103" s="247">
        <v>0</v>
      </c>
      <c r="M103" s="247">
        <v>0</v>
      </c>
      <c r="N103" s="247">
        <v>0</v>
      </c>
      <c r="O103" s="247">
        <v>0</v>
      </c>
      <c r="P103" s="247">
        <f t="shared" si="6"/>
        <v>0</v>
      </c>
      <c r="Q103" s="262" t="s">
        <v>1281</v>
      </c>
      <c r="R103" s="250"/>
    </row>
    <row r="104" spans="1:26" ht="15.75" customHeight="1">
      <c r="A104" s="259"/>
      <c r="B104" s="14" t="s">
        <v>381</v>
      </c>
      <c r="C104" s="14" t="s">
        <v>403</v>
      </c>
      <c r="D104" s="23" t="s">
        <v>404</v>
      </c>
      <c r="E104" s="14" t="s">
        <v>676</v>
      </c>
      <c r="F104" s="23" t="s">
        <v>821</v>
      </c>
      <c r="G104" s="23" t="s">
        <v>822</v>
      </c>
      <c r="H104" s="14" t="s">
        <v>352</v>
      </c>
      <c r="I104" s="21" t="s">
        <v>4</v>
      </c>
      <c r="J104" s="251">
        <v>0</v>
      </c>
      <c r="K104" s="251">
        <v>0</v>
      </c>
      <c r="L104" s="251">
        <v>0</v>
      </c>
      <c r="M104" s="251">
        <v>0</v>
      </c>
      <c r="N104" s="251">
        <v>0</v>
      </c>
      <c r="O104" s="251">
        <v>0</v>
      </c>
      <c r="P104" s="251">
        <f t="shared" si="6"/>
        <v>0</v>
      </c>
      <c r="Q104" s="252" t="s">
        <v>1282</v>
      </c>
      <c r="R104" s="284"/>
      <c r="S104" s="280" t="s">
        <v>1283</v>
      </c>
      <c r="T104" s="280"/>
      <c r="U104" s="280"/>
      <c r="V104" s="280"/>
      <c r="W104" s="280"/>
      <c r="X104" s="280"/>
      <c r="Y104" s="280"/>
      <c r="Z104" s="280"/>
    </row>
    <row r="105" spans="1:26" ht="15.75" customHeight="1">
      <c r="A105" s="259"/>
      <c r="B105" s="2" t="s">
        <v>381</v>
      </c>
      <c r="C105" s="2" t="s">
        <v>403</v>
      </c>
      <c r="D105" s="9" t="s">
        <v>428</v>
      </c>
      <c r="E105" s="2" t="s">
        <v>676</v>
      </c>
      <c r="F105" s="9" t="s">
        <v>834</v>
      </c>
      <c r="G105" s="2" t="s">
        <v>1284</v>
      </c>
      <c r="H105" s="2" t="s">
        <v>352</v>
      </c>
      <c r="I105" s="3" t="s">
        <v>4</v>
      </c>
      <c r="J105" s="247">
        <v>1</v>
      </c>
      <c r="K105" s="247">
        <v>1</v>
      </c>
      <c r="L105" s="247">
        <v>1</v>
      </c>
      <c r="M105" s="247">
        <v>1</v>
      </c>
      <c r="N105" s="247">
        <v>1</v>
      </c>
      <c r="O105" s="247">
        <v>1</v>
      </c>
      <c r="P105" s="247">
        <f t="shared" si="6"/>
        <v>4</v>
      </c>
      <c r="Q105" s="252" t="s">
        <v>1149</v>
      </c>
      <c r="R105" s="288" t="s">
        <v>1150</v>
      </c>
      <c r="S105" s="276" t="s">
        <v>1276</v>
      </c>
    </row>
    <row r="106" spans="1:26" ht="15.75" customHeight="1">
      <c r="A106" s="259"/>
      <c r="B106" s="2" t="s">
        <v>381</v>
      </c>
      <c r="C106" s="2" t="s">
        <v>403</v>
      </c>
      <c r="D106" s="9" t="s">
        <v>428</v>
      </c>
      <c r="E106" s="2" t="s">
        <v>676</v>
      </c>
      <c r="F106" s="9" t="s">
        <v>839</v>
      </c>
      <c r="G106" s="9" t="s">
        <v>840</v>
      </c>
      <c r="H106" s="2" t="s">
        <v>352</v>
      </c>
      <c r="I106" s="3" t="s">
        <v>4</v>
      </c>
      <c r="J106" s="247">
        <v>0</v>
      </c>
      <c r="K106" s="247">
        <v>0</v>
      </c>
      <c r="L106" s="247">
        <v>0</v>
      </c>
      <c r="M106" s="247">
        <v>0</v>
      </c>
      <c r="N106" s="247">
        <v>0</v>
      </c>
      <c r="O106" s="247">
        <v>0</v>
      </c>
      <c r="P106" s="247">
        <f t="shared" si="6"/>
        <v>0</v>
      </c>
      <c r="Q106" s="248" t="s">
        <v>1132</v>
      </c>
      <c r="R106" s="250"/>
    </row>
    <row r="107" spans="1:26" ht="15.75" customHeight="1">
      <c r="A107" s="259"/>
      <c r="B107" s="2" t="s">
        <v>381</v>
      </c>
      <c r="C107" s="2" t="s">
        <v>403</v>
      </c>
      <c r="D107" s="2" t="s">
        <v>436</v>
      </c>
      <c r="E107" s="2" t="s">
        <v>676</v>
      </c>
      <c r="F107" s="9" t="s">
        <v>844</v>
      </c>
      <c r="G107" s="9" t="s">
        <v>845</v>
      </c>
      <c r="H107" s="2" t="s">
        <v>352</v>
      </c>
      <c r="I107" s="3" t="s">
        <v>4</v>
      </c>
      <c r="J107" s="247">
        <v>1</v>
      </c>
      <c r="K107" s="247">
        <v>1</v>
      </c>
      <c r="L107" s="247">
        <v>1</v>
      </c>
      <c r="M107" s="247">
        <v>1</v>
      </c>
      <c r="N107" s="247">
        <v>1</v>
      </c>
      <c r="O107" s="247">
        <v>1</v>
      </c>
      <c r="P107" s="247">
        <f t="shared" si="6"/>
        <v>4</v>
      </c>
      <c r="Q107" s="248" t="s">
        <v>1285</v>
      </c>
      <c r="R107" s="260" t="s">
        <v>1155</v>
      </c>
    </row>
    <row r="108" spans="1:26" ht="15.75" customHeight="1">
      <c r="A108" s="259"/>
      <c r="B108" s="2" t="s">
        <v>381</v>
      </c>
      <c r="C108" s="2" t="s">
        <v>441</v>
      </c>
      <c r="D108" s="9" t="s">
        <v>442</v>
      </c>
      <c r="E108" s="2" t="s">
        <v>676</v>
      </c>
      <c r="F108" s="9" t="s">
        <v>854</v>
      </c>
      <c r="G108" s="9" t="s">
        <v>1286</v>
      </c>
      <c r="H108" s="2" t="s">
        <v>973</v>
      </c>
      <c r="I108" s="3" t="s">
        <v>4</v>
      </c>
      <c r="J108" s="247">
        <v>1</v>
      </c>
      <c r="K108" s="247">
        <v>1</v>
      </c>
      <c r="L108" s="247">
        <v>1</v>
      </c>
      <c r="M108" s="247">
        <v>1</v>
      </c>
      <c r="N108" s="247">
        <v>1</v>
      </c>
      <c r="O108" s="247">
        <v>1</v>
      </c>
      <c r="P108" s="247">
        <f t="shared" si="6"/>
        <v>4</v>
      </c>
      <c r="Q108" s="248" t="s">
        <v>1287</v>
      </c>
      <c r="R108" s="260" t="s">
        <v>1288</v>
      </c>
    </row>
    <row r="109" spans="1:26" ht="15.75" customHeight="1">
      <c r="A109" s="259"/>
      <c r="B109" s="2" t="s">
        <v>381</v>
      </c>
      <c r="C109" s="2" t="s">
        <v>441</v>
      </c>
      <c r="D109" s="9" t="s">
        <v>447</v>
      </c>
      <c r="E109" s="2" t="s">
        <v>676</v>
      </c>
      <c r="F109" s="9" t="s">
        <v>860</v>
      </c>
      <c r="G109" s="2" t="s">
        <v>1289</v>
      </c>
      <c r="H109" s="2" t="s">
        <v>973</v>
      </c>
      <c r="I109" s="3" t="s">
        <v>4</v>
      </c>
      <c r="J109" s="247">
        <v>0</v>
      </c>
      <c r="K109" s="247">
        <v>0</v>
      </c>
      <c r="L109" s="247">
        <v>0</v>
      </c>
      <c r="M109" s="247">
        <v>0</v>
      </c>
      <c r="N109" s="247">
        <v>0</v>
      </c>
      <c r="O109" s="247">
        <v>0</v>
      </c>
      <c r="P109" s="247">
        <f t="shared" si="6"/>
        <v>0</v>
      </c>
      <c r="Q109" s="248" t="s">
        <v>1290</v>
      </c>
      <c r="R109" s="250"/>
    </row>
    <row r="110" spans="1:26" ht="15.75" customHeight="1">
      <c r="A110" s="259"/>
      <c r="B110" s="2" t="s">
        <v>450</v>
      </c>
      <c r="C110" s="2" t="s">
        <v>451</v>
      </c>
      <c r="D110" s="2" t="s">
        <v>452</v>
      </c>
      <c r="E110" s="2" t="s">
        <v>676</v>
      </c>
      <c r="F110" s="2" t="s">
        <v>868</v>
      </c>
      <c r="G110" s="9" t="s">
        <v>869</v>
      </c>
      <c r="H110" s="9" t="s">
        <v>870</v>
      </c>
      <c r="I110" s="3" t="s">
        <v>150</v>
      </c>
      <c r="J110" s="247">
        <v>0</v>
      </c>
      <c r="K110" s="247">
        <v>0</v>
      </c>
      <c r="L110" s="247">
        <v>0</v>
      </c>
      <c r="M110" s="247">
        <v>0</v>
      </c>
      <c r="N110" s="247">
        <v>0</v>
      </c>
      <c r="O110" s="247">
        <v>0</v>
      </c>
      <c r="P110" s="247">
        <f t="shared" si="6"/>
        <v>0</v>
      </c>
      <c r="Q110" s="248" t="s">
        <v>1291</v>
      </c>
      <c r="R110" s="249"/>
    </row>
    <row r="111" spans="1:26" ht="15.75" customHeight="1">
      <c r="A111" s="259"/>
      <c r="B111" s="2" t="s">
        <v>450</v>
      </c>
      <c r="C111" s="2" t="s">
        <v>451</v>
      </c>
      <c r="D111" s="2" t="s">
        <v>452</v>
      </c>
      <c r="E111" s="2" t="s">
        <v>676</v>
      </c>
      <c r="F111" s="9" t="s">
        <v>875</v>
      </c>
      <c r="G111" s="9" t="s">
        <v>869</v>
      </c>
      <c r="H111" s="9" t="s">
        <v>870</v>
      </c>
      <c r="I111" s="3" t="s">
        <v>150</v>
      </c>
      <c r="J111" s="247">
        <f>Georgia_samples!B113</f>
        <v>1</v>
      </c>
      <c r="K111" s="247">
        <f>Georgia_samples!C113</f>
        <v>1</v>
      </c>
      <c r="L111" s="247">
        <f>Georgia_samples!D113</f>
        <v>1</v>
      </c>
      <c r="M111" s="247">
        <f>Georgia_samples!E113</f>
        <v>1</v>
      </c>
      <c r="N111" s="247">
        <f>Georgia_samples!F113</f>
        <v>1</v>
      </c>
      <c r="O111" s="247">
        <f>Georgia_samples!G113</f>
        <v>1</v>
      </c>
      <c r="P111" s="247">
        <f t="shared" si="6"/>
        <v>4</v>
      </c>
      <c r="Q111" s="248" t="s">
        <v>1158</v>
      </c>
      <c r="R111" s="249"/>
    </row>
    <row r="112" spans="1:26" ht="15.75" customHeight="1">
      <c r="A112" s="259"/>
      <c r="B112" s="2" t="s">
        <v>450</v>
      </c>
      <c r="C112" s="2" t="s">
        <v>451</v>
      </c>
      <c r="D112" s="2" t="s">
        <v>452</v>
      </c>
      <c r="E112" s="2" t="s">
        <v>676</v>
      </c>
      <c r="F112" s="9" t="s">
        <v>882</v>
      </c>
      <c r="G112" s="2" t="s">
        <v>883</v>
      </c>
      <c r="H112" s="9" t="s">
        <v>870</v>
      </c>
      <c r="I112" s="3" t="s">
        <v>150</v>
      </c>
      <c r="J112" s="247">
        <f>Georgia_samples!B121</f>
        <v>0.66666666666666663</v>
      </c>
      <c r="K112" s="247">
        <f>Georgia_samples!C121</f>
        <v>0.66666666666666663</v>
      </c>
      <c r="L112" s="247">
        <f>Georgia_samples!D121</f>
        <v>0.66666666666666663</v>
      </c>
      <c r="M112" s="247">
        <f>Georgia_samples!E121</f>
        <v>0.66666666666666663</v>
      </c>
      <c r="N112" s="247">
        <f>Georgia_samples!F121</f>
        <v>0.66666666666666663</v>
      </c>
      <c r="O112" s="247">
        <f>Georgia_samples!G121</f>
        <v>0.66666666666666663</v>
      </c>
      <c r="P112" s="247">
        <f t="shared" si="6"/>
        <v>1.1851851851851851</v>
      </c>
      <c r="Q112" s="248" t="s">
        <v>1290</v>
      </c>
      <c r="R112" s="249"/>
      <c r="S112" s="261"/>
    </row>
    <row r="113" spans="1:26" ht="15.75" customHeight="1">
      <c r="A113" s="259"/>
      <c r="B113" s="2" t="s">
        <v>450</v>
      </c>
      <c r="C113" s="2" t="s">
        <v>451</v>
      </c>
      <c r="D113" s="2" t="s">
        <v>467</v>
      </c>
      <c r="E113" s="2" t="s">
        <v>676</v>
      </c>
      <c r="F113" s="9" t="s">
        <v>888</v>
      </c>
      <c r="G113" s="9" t="s">
        <v>889</v>
      </c>
      <c r="H113" s="2" t="s">
        <v>989</v>
      </c>
      <c r="I113" s="3" t="s">
        <v>4</v>
      </c>
      <c r="J113" s="247">
        <v>0</v>
      </c>
      <c r="K113" s="247">
        <v>0</v>
      </c>
      <c r="L113" s="247">
        <v>0</v>
      </c>
      <c r="M113" s="247">
        <v>0</v>
      </c>
      <c r="N113" s="247">
        <v>0</v>
      </c>
      <c r="O113" s="247">
        <v>0</v>
      </c>
      <c r="P113" s="247">
        <f t="shared" si="6"/>
        <v>0</v>
      </c>
      <c r="Q113" s="248" t="s">
        <v>1160</v>
      </c>
      <c r="R113" s="250"/>
    </row>
    <row r="114" spans="1:26" ht="15.75" customHeight="1">
      <c r="A114" s="259"/>
      <c r="B114" s="2" t="s">
        <v>450</v>
      </c>
      <c r="C114" s="2" t="s">
        <v>451</v>
      </c>
      <c r="D114" s="2" t="s">
        <v>467</v>
      </c>
      <c r="E114" s="2" t="s">
        <v>676</v>
      </c>
      <c r="F114" s="9" t="s">
        <v>893</v>
      </c>
      <c r="G114" s="9" t="s">
        <v>889</v>
      </c>
      <c r="H114" s="2" t="s">
        <v>989</v>
      </c>
      <c r="I114" s="3" t="s">
        <v>4</v>
      </c>
      <c r="J114" s="247">
        <v>0</v>
      </c>
      <c r="K114" s="247">
        <v>0</v>
      </c>
      <c r="L114" s="247">
        <v>0</v>
      </c>
      <c r="M114" s="247">
        <v>0</v>
      </c>
      <c r="N114" s="247">
        <v>0</v>
      </c>
      <c r="O114" s="247">
        <v>0</v>
      </c>
      <c r="P114" s="247">
        <f t="shared" si="6"/>
        <v>0</v>
      </c>
      <c r="Q114" s="248" t="s">
        <v>1292</v>
      </c>
      <c r="R114" s="250"/>
    </row>
    <row r="115" spans="1:26" ht="15.75" customHeight="1">
      <c r="A115" s="259"/>
      <c r="B115" s="2" t="s">
        <v>450</v>
      </c>
      <c r="C115" s="2" t="s">
        <v>451</v>
      </c>
      <c r="D115" s="2" t="s">
        <v>467</v>
      </c>
      <c r="E115" s="2" t="s">
        <v>676</v>
      </c>
      <c r="F115" s="9" t="s">
        <v>895</v>
      </c>
      <c r="G115" s="9" t="s">
        <v>889</v>
      </c>
      <c r="H115" s="2" t="s">
        <v>989</v>
      </c>
      <c r="I115" s="3" t="s">
        <v>4</v>
      </c>
      <c r="J115" s="247">
        <v>0</v>
      </c>
      <c r="K115" s="247">
        <v>0</v>
      </c>
      <c r="L115" s="247">
        <v>0</v>
      </c>
      <c r="M115" s="247">
        <v>0</v>
      </c>
      <c r="N115" s="247">
        <v>0</v>
      </c>
      <c r="O115" s="247">
        <v>0</v>
      </c>
      <c r="P115" s="247">
        <f t="shared" si="6"/>
        <v>0</v>
      </c>
      <c r="Q115" s="248" t="s">
        <v>1293</v>
      </c>
      <c r="R115" s="250"/>
    </row>
    <row r="116" spans="1:26" ht="15.75" customHeight="1">
      <c r="A116" s="259"/>
      <c r="B116" s="2" t="s">
        <v>450</v>
      </c>
      <c r="C116" s="2" t="s">
        <v>481</v>
      </c>
      <c r="D116" s="9" t="s">
        <v>482</v>
      </c>
      <c r="E116" s="2" t="s">
        <v>676</v>
      </c>
      <c r="F116" s="9" t="s">
        <v>905</v>
      </c>
      <c r="G116" s="9" t="s">
        <v>906</v>
      </c>
      <c r="H116" s="2" t="s">
        <v>907</v>
      </c>
      <c r="I116" s="3" t="s">
        <v>150</v>
      </c>
      <c r="J116" s="247">
        <f>Georgia_samples!B129</f>
        <v>1</v>
      </c>
      <c r="K116" s="247">
        <f>Georgia_samples!C129</f>
        <v>1</v>
      </c>
      <c r="L116" s="247">
        <f>Georgia_samples!D129</f>
        <v>1</v>
      </c>
      <c r="M116" s="247">
        <f>Georgia_samples!E129</f>
        <v>1</v>
      </c>
      <c r="N116" s="247">
        <f>Georgia_samples!F129</f>
        <v>1</v>
      </c>
      <c r="O116" s="247">
        <f>Georgia_samples!G129</f>
        <v>0.5</v>
      </c>
      <c r="P116" s="247">
        <f t="shared" si="6"/>
        <v>2</v>
      </c>
      <c r="Q116" s="248" t="s">
        <v>1294</v>
      </c>
      <c r="R116" s="249"/>
      <c r="S116" s="261" t="s">
        <v>1295</v>
      </c>
    </row>
    <row r="117" spans="1:26" ht="15.75" customHeight="1">
      <c r="A117" s="259"/>
      <c r="B117" s="14" t="s">
        <v>450</v>
      </c>
      <c r="C117" s="14" t="s">
        <v>481</v>
      </c>
      <c r="D117" s="23" t="s">
        <v>482</v>
      </c>
      <c r="E117" s="14" t="s">
        <v>676</v>
      </c>
      <c r="F117" s="14" t="s">
        <v>914</v>
      </c>
      <c r="G117" s="23" t="s">
        <v>906</v>
      </c>
      <c r="H117" s="14" t="s">
        <v>907</v>
      </c>
      <c r="I117" s="21" t="s">
        <v>150</v>
      </c>
      <c r="J117" s="251">
        <f>Georgia_samples!B137</f>
        <v>1</v>
      </c>
      <c r="K117" s="251">
        <f>Georgia_samples!C137</f>
        <v>1</v>
      </c>
      <c r="L117" s="251">
        <f>Georgia_samples!D137</f>
        <v>1</v>
      </c>
      <c r="M117" s="251">
        <f>Georgia_samples!E137</f>
        <v>1</v>
      </c>
      <c r="N117" s="251">
        <f>Georgia_samples!F137</f>
        <v>1</v>
      </c>
      <c r="O117" s="251">
        <f>Georgia_samples!G137</f>
        <v>1</v>
      </c>
      <c r="P117" s="251">
        <f t="shared" si="6"/>
        <v>4</v>
      </c>
      <c r="Q117" s="252" t="s">
        <v>1164</v>
      </c>
      <c r="R117" s="253"/>
      <c r="S117" s="280" t="s">
        <v>1296</v>
      </c>
      <c r="T117" s="280"/>
      <c r="U117" s="280"/>
      <c r="V117" s="280"/>
      <c r="W117" s="280"/>
      <c r="X117" s="280"/>
      <c r="Y117" s="280"/>
      <c r="Z117" s="280"/>
    </row>
    <row r="118" spans="1:26" ht="15.75" customHeight="1">
      <c r="A118" s="259"/>
      <c r="B118" s="2" t="s">
        <v>450</v>
      </c>
      <c r="C118" s="2" t="s">
        <v>481</v>
      </c>
      <c r="D118" s="9" t="s">
        <v>482</v>
      </c>
      <c r="E118" s="2" t="s">
        <v>676</v>
      </c>
      <c r="F118" s="2" t="s">
        <v>917</v>
      </c>
      <c r="G118" s="9" t="s">
        <v>918</v>
      </c>
      <c r="H118" s="2" t="s">
        <v>907</v>
      </c>
      <c r="I118" s="3" t="s">
        <v>150</v>
      </c>
      <c r="J118" s="247">
        <f>Georgia_samples!B145</f>
        <v>1</v>
      </c>
      <c r="K118" s="247">
        <f>Georgia_samples!C145</f>
        <v>1</v>
      </c>
      <c r="L118" s="247">
        <f>Georgia_samples!D145</f>
        <v>1</v>
      </c>
      <c r="M118" s="247">
        <f>Georgia_samples!E145</f>
        <v>1</v>
      </c>
      <c r="N118" s="247">
        <f>Georgia_samples!F145</f>
        <v>1</v>
      </c>
      <c r="O118" s="247">
        <f>Georgia_samples!G145</f>
        <v>0.5</v>
      </c>
      <c r="P118" s="247">
        <f t="shared" si="6"/>
        <v>2</v>
      </c>
      <c r="Q118" s="248" t="s">
        <v>1158</v>
      </c>
      <c r="R118" s="249"/>
    </row>
    <row r="119" spans="1:26" ht="15.75" customHeight="1">
      <c r="J119" s="289"/>
      <c r="K119" s="289"/>
      <c r="L119" s="289"/>
      <c r="M119" s="289"/>
      <c r="N119" s="289"/>
      <c r="O119" s="289"/>
    </row>
    <row r="120" spans="1:26" ht="15.75" customHeight="1"/>
    <row r="121" spans="1:26" ht="15.75" customHeight="1">
      <c r="J121" s="290"/>
    </row>
    <row r="122" spans="1:26" ht="15.75" customHeight="1">
      <c r="J122" s="290"/>
    </row>
    <row r="123" spans="1:26" ht="15.75" customHeight="1"/>
    <row r="124" spans="1:26" ht="15.75" customHeight="1"/>
    <row r="125" spans="1:26" ht="15.75" customHeight="1"/>
    <row r="126" spans="1:26" ht="15.75" customHeight="1"/>
    <row r="127" spans="1:26" ht="15.75" customHeight="1"/>
    <row r="128" spans="1:26"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R118" xr:uid="{00000000-0009-0000-0000-000004000000}"/>
  <mergeCells count="2">
    <mergeCell ref="S2:S5"/>
    <mergeCell ref="S91:S92"/>
  </mergeCells>
  <hyperlinks>
    <hyperlink ref="R2" r:id="rId1" xr:uid="{00000000-0004-0000-0400-000000000000}"/>
    <hyperlink ref="R3" r:id="rId2" xr:uid="{00000000-0004-0000-0400-000001000000}"/>
    <hyperlink ref="R4" r:id="rId3" xr:uid="{00000000-0004-0000-0400-000002000000}"/>
    <hyperlink ref="R5" r:id="rId4" xr:uid="{00000000-0004-0000-0400-000003000000}"/>
    <hyperlink ref="R6" r:id="rId5" xr:uid="{00000000-0004-0000-0400-000004000000}"/>
    <hyperlink ref="R7" r:id="rId6" xr:uid="{00000000-0004-0000-0400-000005000000}"/>
    <hyperlink ref="R8" r:id="rId7" xr:uid="{00000000-0004-0000-0400-000006000000}"/>
    <hyperlink ref="R9" r:id="rId8" xr:uid="{00000000-0004-0000-0400-000007000000}"/>
    <hyperlink ref="R10" r:id="rId9" xr:uid="{00000000-0004-0000-0400-000008000000}"/>
    <hyperlink ref="R17" r:id="rId10" xr:uid="{00000000-0004-0000-0400-000009000000}"/>
    <hyperlink ref="R19" r:id="rId11" xr:uid="{00000000-0004-0000-0400-00000A000000}"/>
    <hyperlink ref="R20" r:id="rId12" xr:uid="{00000000-0004-0000-0400-00000B000000}"/>
    <hyperlink ref="R21" r:id="rId13" xr:uid="{00000000-0004-0000-0400-00000C000000}"/>
    <hyperlink ref="R22" r:id="rId14" xr:uid="{00000000-0004-0000-0400-00000D000000}"/>
    <hyperlink ref="R23" r:id="rId15" xr:uid="{00000000-0004-0000-0400-00000E000000}"/>
    <hyperlink ref="R24" r:id="rId16" xr:uid="{00000000-0004-0000-0400-00000F000000}"/>
    <hyperlink ref="R26" r:id="rId17" xr:uid="{00000000-0004-0000-0400-000010000000}"/>
    <hyperlink ref="R27" r:id="rId18" xr:uid="{00000000-0004-0000-0400-000011000000}"/>
    <hyperlink ref="R28" r:id="rId19" xr:uid="{00000000-0004-0000-0400-000012000000}"/>
    <hyperlink ref="R29" r:id="rId20" xr:uid="{00000000-0004-0000-0400-000013000000}"/>
    <hyperlink ref="R30" r:id="rId21" xr:uid="{00000000-0004-0000-0400-000014000000}"/>
    <hyperlink ref="R31" r:id="rId22" xr:uid="{00000000-0004-0000-0400-000015000000}"/>
    <hyperlink ref="R32" r:id="rId23" xr:uid="{00000000-0004-0000-0400-000016000000}"/>
    <hyperlink ref="R33" r:id="rId24" xr:uid="{00000000-0004-0000-0400-000017000000}"/>
    <hyperlink ref="R34" r:id="rId25" xr:uid="{00000000-0004-0000-0400-000018000000}"/>
    <hyperlink ref="S34" r:id="rId26" xr:uid="{00000000-0004-0000-0400-000019000000}"/>
    <hyperlink ref="T34" r:id="rId27" xr:uid="{00000000-0004-0000-0400-00001A000000}"/>
    <hyperlink ref="R35" r:id="rId28" xr:uid="{00000000-0004-0000-0400-00001B000000}"/>
    <hyperlink ref="R36" r:id="rId29" xr:uid="{00000000-0004-0000-0400-00001C000000}"/>
    <hyperlink ref="R37" r:id="rId30" xr:uid="{00000000-0004-0000-0400-00001D000000}"/>
    <hyperlink ref="S37" r:id="rId31" xr:uid="{00000000-0004-0000-0400-00001E000000}"/>
    <hyperlink ref="R42" r:id="rId32" xr:uid="{00000000-0004-0000-0400-00001F000000}"/>
    <hyperlink ref="R44" r:id="rId33" xr:uid="{00000000-0004-0000-0400-000020000000}"/>
    <hyperlink ref="S44" r:id="rId34" xr:uid="{00000000-0004-0000-0400-000021000000}"/>
    <hyperlink ref="R46" r:id="rId35" xr:uid="{00000000-0004-0000-0400-000022000000}"/>
    <hyperlink ref="S46" r:id="rId36" xr:uid="{00000000-0004-0000-0400-000023000000}"/>
    <hyperlink ref="R47" r:id="rId37" xr:uid="{00000000-0004-0000-0400-000024000000}"/>
    <hyperlink ref="R49" r:id="rId38" xr:uid="{00000000-0004-0000-0400-000025000000}"/>
    <hyperlink ref="S49" r:id="rId39" xr:uid="{00000000-0004-0000-0400-000026000000}"/>
    <hyperlink ref="R50" r:id="rId40" xr:uid="{00000000-0004-0000-0400-000027000000}"/>
    <hyperlink ref="S50" r:id="rId41" xr:uid="{00000000-0004-0000-0400-000028000000}"/>
    <hyperlink ref="R51" r:id="rId42" xr:uid="{00000000-0004-0000-0400-000029000000}"/>
    <hyperlink ref="R52" r:id="rId43" xr:uid="{00000000-0004-0000-0400-00002A000000}"/>
    <hyperlink ref="R53" r:id="rId44" xr:uid="{00000000-0004-0000-0400-00002B000000}"/>
    <hyperlink ref="R54" r:id="rId45" xr:uid="{00000000-0004-0000-0400-00002C000000}"/>
    <hyperlink ref="R57" r:id="rId46" xr:uid="{00000000-0004-0000-0400-00002D000000}"/>
    <hyperlink ref="R58" r:id="rId47" xr:uid="{00000000-0004-0000-0400-00002E000000}"/>
    <hyperlink ref="R60" r:id="rId48" xr:uid="{00000000-0004-0000-0400-00002F000000}"/>
    <hyperlink ref="R62" r:id="rId49" xr:uid="{00000000-0004-0000-0400-000030000000}"/>
    <hyperlink ref="R63" r:id="rId50" xr:uid="{00000000-0004-0000-0400-000031000000}"/>
    <hyperlink ref="R64" r:id="rId51" xr:uid="{00000000-0004-0000-0400-000032000000}"/>
    <hyperlink ref="R69" r:id="rId52" xr:uid="{00000000-0004-0000-0400-000033000000}"/>
    <hyperlink ref="R70" r:id="rId53" xr:uid="{00000000-0004-0000-0400-000034000000}"/>
    <hyperlink ref="R72" r:id="rId54" xr:uid="{00000000-0004-0000-0400-000035000000}"/>
    <hyperlink ref="R75" r:id="rId55" xr:uid="{00000000-0004-0000-0400-000036000000}"/>
    <hyperlink ref="R76" r:id="rId56" xr:uid="{00000000-0004-0000-0400-000037000000}"/>
    <hyperlink ref="R77" r:id="rId57" xr:uid="{00000000-0004-0000-0400-000038000000}"/>
    <hyperlink ref="R82" r:id="rId58" xr:uid="{00000000-0004-0000-0400-000039000000}"/>
    <hyperlink ref="R83" r:id="rId59" xr:uid="{00000000-0004-0000-0400-00003A000000}"/>
    <hyperlink ref="S85" r:id="rId60" xr:uid="{00000000-0004-0000-0400-00003B000000}"/>
    <hyperlink ref="S87" r:id="rId61" xr:uid="{00000000-0004-0000-0400-00003C000000}"/>
    <hyperlink ref="R88" r:id="rId62" xr:uid="{00000000-0004-0000-0400-00003D000000}"/>
    <hyperlink ref="R99" r:id="rId63" xr:uid="{00000000-0004-0000-0400-00003E000000}"/>
    <hyperlink ref="R100" r:id="rId64" xr:uid="{00000000-0004-0000-0400-00003F000000}"/>
    <hyperlink ref="R101" r:id="rId65" xr:uid="{00000000-0004-0000-0400-000040000000}"/>
    <hyperlink ref="Q102" r:id="rId66" xr:uid="{00000000-0004-0000-0400-000041000000}"/>
    <hyperlink ref="R102" r:id="rId67" xr:uid="{00000000-0004-0000-0400-000042000000}"/>
    <hyperlink ref="R105" r:id="rId68" xr:uid="{00000000-0004-0000-0400-000043000000}"/>
    <hyperlink ref="R107" r:id="rId69" xr:uid="{00000000-0004-0000-0400-000044000000}"/>
    <hyperlink ref="R108" r:id="rId70" xr:uid="{00000000-0004-0000-0400-000045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Z998"/>
  <sheetViews>
    <sheetView workbookViewId="0"/>
  </sheetViews>
  <sheetFormatPr defaultColWidth="12.59765625" defaultRowHeight="15" customHeight="1"/>
  <cols>
    <col min="1" max="1" width="7.59765625" customWidth="1"/>
    <col min="2" max="2" width="14.265625" customWidth="1"/>
    <col min="3" max="3" width="15.86328125" customWidth="1"/>
    <col min="4" max="4" width="12" customWidth="1"/>
    <col min="5" max="5" width="9.1328125" customWidth="1"/>
    <col min="6" max="6" width="29.59765625" customWidth="1"/>
    <col min="7" max="7" width="28.265625" customWidth="1"/>
    <col min="8" max="8" width="14.59765625" customWidth="1"/>
    <col min="9" max="9" width="12" customWidth="1"/>
    <col min="10" max="10" width="12.59765625" customWidth="1"/>
    <col min="11" max="17" width="7.59765625" customWidth="1"/>
    <col min="18" max="18" width="40.86328125" customWidth="1"/>
    <col min="19" max="19" width="24.3984375" customWidth="1"/>
    <col min="20" max="26" width="7.59765625" customWidth="1"/>
  </cols>
  <sheetData>
    <row r="1" spans="1:20" ht="12.75" customHeight="1">
      <c r="A1" s="116" t="s">
        <v>990</v>
      </c>
      <c r="B1" s="116" t="s">
        <v>952</v>
      </c>
      <c r="C1" s="116" t="s">
        <v>953</v>
      </c>
      <c r="D1" s="116" t="s">
        <v>954</v>
      </c>
      <c r="E1" s="116" t="s">
        <v>955</v>
      </c>
      <c r="F1" s="116" t="s">
        <v>956</v>
      </c>
      <c r="G1" s="116" t="s">
        <v>957</v>
      </c>
      <c r="H1" s="116" t="s">
        <v>958</v>
      </c>
      <c r="I1" s="116" t="s">
        <v>991</v>
      </c>
      <c r="J1" s="117" t="s">
        <v>959</v>
      </c>
      <c r="K1" s="349" t="s">
        <v>992</v>
      </c>
      <c r="L1" s="349" t="s">
        <v>993</v>
      </c>
      <c r="M1" s="349" t="s">
        <v>994</v>
      </c>
      <c r="N1" s="349" t="s">
        <v>995</v>
      </c>
      <c r="O1" s="349" t="s">
        <v>996</v>
      </c>
      <c r="P1" s="349" t="s">
        <v>997</v>
      </c>
      <c r="Q1" s="349" t="s">
        <v>998</v>
      </c>
      <c r="R1" s="116" t="s">
        <v>999</v>
      </c>
      <c r="S1" s="116" t="s">
        <v>1165</v>
      </c>
    </row>
    <row r="2" spans="1:20" ht="12.75" hidden="1" customHeight="1">
      <c r="A2" s="128"/>
      <c r="B2" s="52" t="s">
        <v>2</v>
      </c>
      <c r="C2" s="52" t="s">
        <v>3</v>
      </c>
      <c r="D2" s="52"/>
      <c r="E2" s="52" t="s">
        <v>12</v>
      </c>
      <c r="F2" s="164" t="s">
        <v>1000</v>
      </c>
      <c r="G2" s="52" t="s">
        <v>14</v>
      </c>
      <c r="H2" s="164" t="s">
        <v>1534</v>
      </c>
      <c r="I2" s="128"/>
      <c r="J2" s="121" t="s">
        <v>4</v>
      </c>
      <c r="K2" s="166">
        <v>1</v>
      </c>
      <c r="L2" s="166">
        <v>1</v>
      </c>
      <c r="M2" s="166">
        <v>1</v>
      </c>
      <c r="N2" s="166">
        <v>1</v>
      </c>
      <c r="O2" s="166">
        <v>1</v>
      </c>
      <c r="P2" s="166">
        <v>1</v>
      </c>
      <c r="Q2" s="166">
        <f t="shared" ref="Q2:Q37" si="0">K2*(SUM(L2:O2)*P2)</f>
        <v>4</v>
      </c>
      <c r="R2" s="170" t="s">
        <v>1535</v>
      </c>
      <c r="S2" s="350" t="s">
        <v>1536</v>
      </c>
    </row>
    <row r="3" spans="1:20" ht="12.75" hidden="1" customHeight="1">
      <c r="A3" s="128"/>
      <c r="B3" s="52" t="s">
        <v>2</v>
      </c>
      <c r="C3" s="52" t="s">
        <v>3</v>
      </c>
      <c r="D3" s="52"/>
      <c r="E3" s="52" t="s">
        <v>19</v>
      </c>
      <c r="F3" s="52" t="s">
        <v>20</v>
      </c>
      <c r="G3" s="52" t="s">
        <v>14</v>
      </c>
      <c r="H3" s="164" t="s">
        <v>1534</v>
      </c>
      <c r="I3" s="128"/>
      <c r="J3" s="121" t="s">
        <v>4</v>
      </c>
      <c r="K3" s="166">
        <v>1</v>
      </c>
      <c r="L3" s="166">
        <v>1</v>
      </c>
      <c r="M3" s="166">
        <v>1</v>
      </c>
      <c r="N3" s="166">
        <v>1</v>
      </c>
      <c r="O3" s="166">
        <v>1</v>
      </c>
      <c r="P3" s="166">
        <v>1</v>
      </c>
      <c r="Q3" s="166">
        <f t="shared" si="0"/>
        <v>4</v>
      </c>
      <c r="R3" s="170" t="s">
        <v>1535</v>
      </c>
      <c r="S3" s="350" t="s">
        <v>1536</v>
      </c>
    </row>
    <row r="4" spans="1:20" ht="12.75" hidden="1" customHeight="1">
      <c r="A4" s="128"/>
      <c r="B4" s="52" t="s">
        <v>2</v>
      </c>
      <c r="C4" s="52" t="s">
        <v>18</v>
      </c>
      <c r="D4" s="52"/>
      <c r="E4" s="52" t="s">
        <v>12</v>
      </c>
      <c r="F4" s="52" t="s">
        <v>33</v>
      </c>
      <c r="G4" s="52" t="s">
        <v>34</v>
      </c>
      <c r="H4" s="164" t="s">
        <v>1534</v>
      </c>
      <c r="I4" s="128"/>
      <c r="J4" s="121" t="s">
        <v>4</v>
      </c>
      <c r="K4" s="166">
        <v>1</v>
      </c>
      <c r="L4" s="166">
        <v>1</v>
      </c>
      <c r="M4" s="166">
        <v>1</v>
      </c>
      <c r="N4" s="351">
        <v>1</v>
      </c>
      <c r="O4" s="166">
        <v>1</v>
      </c>
      <c r="P4" s="351">
        <v>1</v>
      </c>
      <c r="Q4" s="166">
        <f t="shared" si="0"/>
        <v>4</v>
      </c>
      <c r="R4" s="170" t="s">
        <v>1537</v>
      </c>
      <c r="S4" s="352" t="s">
        <v>1538</v>
      </c>
      <c r="T4" s="112" t="s">
        <v>1539</v>
      </c>
    </row>
    <row r="5" spans="1:20" ht="12.75" hidden="1" customHeight="1">
      <c r="A5" s="128"/>
      <c r="B5" s="52" t="s">
        <v>2</v>
      </c>
      <c r="C5" s="52" t="s">
        <v>18</v>
      </c>
      <c r="D5" s="52"/>
      <c r="E5" s="52" t="s">
        <v>19</v>
      </c>
      <c r="F5" s="52" t="s">
        <v>36</v>
      </c>
      <c r="G5" s="52" t="s">
        <v>34</v>
      </c>
      <c r="H5" s="164" t="s">
        <v>1534</v>
      </c>
      <c r="I5" s="128"/>
      <c r="J5" s="121" t="s">
        <v>4</v>
      </c>
      <c r="K5" s="166">
        <v>1</v>
      </c>
      <c r="L5" s="166">
        <v>1</v>
      </c>
      <c r="M5" s="166">
        <v>1</v>
      </c>
      <c r="N5" s="351">
        <v>1</v>
      </c>
      <c r="O5" s="166">
        <v>1</v>
      </c>
      <c r="P5" s="351">
        <v>1</v>
      </c>
      <c r="Q5" s="166">
        <f t="shared" si="0"/>
        <v>4</v>
      </c>
      <c r="R5" s="170" t="s">
        <v>1540</v>
      </c>
      <c r="S5" s="353" t="s">
        <v>1541</v>
      </c>
    </row>
    <row r="6" spans="1:20" ht="12.75" hidden="1" customHeight="1">
      <c r="A6" s="128"/>
      <c r="B6" s="296" t="s">
        <v>25</v>
      </c>
      <c r="C6" s="123" t="s">
        <v>26</v>
      </c>
      <c r="D6" s="52"/>
      <c r="E6" s="52" t="s">
        <v>12</v>
      </c>
      <c r="F6" s="123" t="s">
        <v>40</v>
      </c>
      <c r="G6" s="123" t="s">
        <v>41</v>
      </c>
      <c r="H6" s="132" t="s">
        <v>1542</v>
      </c>
      <c r="I6" s="169" t="s">
        <v>42</v>
      </c>
      <c r="J6" s="121" t="s">
        <v>27</v>
      </c>
      <c r="K6" s="166">
        <v>1</v>
      </c>
      <c r="L6" s="166">
        <v>1</v>
      </c>
      <c r="M6" s="166">
        <v>1</v>
      </c>
      <c r="N6" s="166">
        <v>1</v>
      </c>
      <c r="O6" s="166">
        <v>1</v>
      </c>
      <c r="P6" s="166">
        <v>1</v>
      </c>
      <c r="Q6" s="166">
        <f t="shared" si="0"/>
        <v>4</v>
      </c>
      <c r="R6" s="170" t="s">
        <v>1543</v>
      </c>
      <c r="S6" s="354" t="s">
        <v>1544</v>
      </c>
    </row>
    <row r="7" spans="1:20" ht="12.75" hidden="1" customHeight="1">
      <c r="A7" s="128"/>
      <c r="B7" s="296" t="s">
        <v>25</v>
      </c>
      <c r="C7" s="123" t="s">
        <v>26</v>
      </c>
      <c r="D7" s="52"/>
      <c r="E7" s="52" t="s">
        <v>12</v>
      </c>
      <c r="F7" s="52" t="s">
        <v>49</v>
      </c>
      <c r="G7" s="52" t="s">
        <v>50</v>
      </c>
      <c r="H7" s="132" t="s">
        <v>1542</v>
      </c>
      <c r="I7" s="169" t="s">
        <v>42</v>
      </c>
      <c r="J7" s="121" t="s">
        <v>27</v>
      </c>
      <c r="K7" s="166">
        <v>1</v>
      </c>
      <c r="L7" s="166">
        <v>1</v>
      </c>
      <c r="M7" s="166">
        <v>1</v>
      </c>
      <c r="N7" s="166">
        <v>1</v>
      </c>
      <c r="O7" s="166">
        <v>1</v>
      </c>
      <c r="P7" s="166">
        <v>1</v>
      </c>
      <c r="Q7" s="166">
        <f t="shared" si="0"/>
        <v>4</v>
      </c>
      <c r="R7" s="170" t="s">
        <v>1545</v>
      </c>
      <c r="S7" s="355" t="s">
        <v>1546</v>
      </c>
    </row>
    <row r="8" spans="1:20" ht="12.75" hidden="1" customHeight="1">
      <c r="A8" s="128"/>
      <c r="B8" s="296" t="s">
        <v>25</v>
      </c>
      <c r="C8" s="123" t="s">
        <v>26</v>
      </c>
      <c r="D8" s="52"/>
      <c r="E8" s="52" t="s">
        <v>12</v>
      </c>
      <c r="F8" s="123" t="s">
        <v>54</v>
      </c>
      <c r="G8" s="52" t="s">
        <v>55</v>
      </c>
      <c r="H8" s="164" t="s">
        <v>1547</v>
      </c>
      <c r="I8" s="169" t="s">
        <v>947</v>
      </c>
      <c r="J8" s="121" t="s">
        <v>27</v>
      </c>
      <c r="K8" s="166">
        <v>1</v>
      </c>
      <c r="L8" s="166">
        <v>1</v>
      </c>
      <c r="M8" s="166">
        <v>1</v>
      </c>
      <c r="N8" s="166">
        <v>1</v>
      </c>
      <c r="O8" s="166">
        <v>1</v>
      </c>
      <c r="P8" s="166">
        <v>1</v>
      </c>
      <c r="Q8" s="166">
        <f t="shared" si="0"/>
        <v>4</v>
      </c>
      <c r="R8" s="170" t="s">
        <v>1543</v>
      </c>
      <c r="S8" s="354" t="s">
        <v>1548</v>
      </c>
    </row>
    <row r="9" spans="1:20" ht="12.75" hidden="1" customHeight="1">
      <c r="A9" s="128"/>
      <c r="B9" s="296" t="s">
        <v>25</v>
      </c>
      <c r="C9" s="123" t="s">
        <v>26</v>
      </c>
      <c r="D9" s="52"/>
      <c r="E9" s="52" t="s">
        <v>12</v>
      </c>
      <c r="F9" s="52" t="s">
        <v>59</v>
      </c>
      <c r="G9" s="52" t="s">
        <v>60</v>
      </c>
      <c r="H9" s="164" t="s">
        <v>1547</v>
      </c>
      <c r="I9" s="169" t="s">
        <v>947</v>
      </c>
      <c r="J9" s="121" t="s">
        <v>27</v>
      </c>
      <c r="K9" s="166">
        <v>1</v>
      </c>
      <c r="L9" s="166">
        <v>1</v>
      </c>
      <c r="M9" s="166">
        <v>1</v>
      </c>
      <c r="N9" s="166">
        <v>1</v>
      </c>
      <c r="O9" s="166">
        <v>1</v>
      </c>
      <c r="P9" s="166">
        <v>1</v>
      </c>
      <c r="Q9" s="166">
        <f t="shared" si="0"/>
        <v>4</v>
      </c>
      <c r="R9" s="167" t="s">
        <v>1549</v>
      </c>
      <c r="S9" s="354" t="s">
        <v>1550</v>
      </c>
    </row>
    <row r="10" spans="1:20" ht="12.75" hidden="1" customHeight="1">
      <c r="A10" s="128"/>
      <c r="B10" s="296" t="s">
        <v>25</v>
      </c>
      <c r="C10" s="123" t="s">
        <v>26</v>
      </c>
      <c r="D10" s="52"/>
      <c r="E10" s="52" t="s">
        <v>12</v>
      </c>
      <c r="F10" s="123" t="s">
        <v>63</v>
      </c>
      <c r="G10" s="52" t="s">
        <v>64</v>
      </c>
      <c r="H10" s="164" t="s">
        <v>1547</v>
      </c>
      <c r="I10" s="169" t="s">
        <v>947</v>
      </c>
      <c r="J10" s="121" t="s">
        <v>27</v>
      </c>
      <c r="K10" s="166">
        <v>1</v>
      </c>
      <c r="L10" s="166">
        <v>1</v>
      </c>
      <c r="M10" s="166">
        <v>1</v>
      </c>
      <c r="N10" s="166">
        <v>1</v>
      </c>
      <c r="O10" s="166">
        <v>1</v>
      </c>
      <c r="P10" s="166">
        <v>1</v>
      </c>
      <c r="Q10" s="166">
        <f t="shared" si="0"/>
        <v>4</v>
      </c>
      <c r="R10" s="167" t="s">
        <v>1551</v>
      </c>
      <c r="S10" s="354" t="s">
        <v>1552</v>
      </c>
    </row>
    <row r="11" spans="1:20" ht="12.75" hidden="1" customHeight="1">
      <c r="A11" s="128"/>
      <c r="B11" s="296" t="s">
        <v>25</v>
      </c>
      <c r="C11" s="123" t="s">
        <v>26</v>
      </c>
      <c r="D11" s="52"/>
      <c r="E11" s="52" t="s">
        <v>12</v>
      </c>
      <c r="F11" s="52" t="s">
        <v>77</v>
      </c>
      <c r="G11" s="52" t="s">
        <v>78</v>
      </c>
      <c r="H11" s="164" t="s">
        <v>1547</v>
      </c>
      <c r="I11" s="169" t="s">
        <v>947</v>
      </c>
      <c r="J11" s="121" t="s">
        <v>27</v>
      </c>
      <c r="K11" s="166">
        <v>1</v>
      </c>
      <c r="L11" s="166">
        <v>1</v>
      </c>
      <c r="M11" s="166">
        <v>1</v>
      </c>
      <c r="N11" s="166">
        <v>1</v>
      </c>
      <c r="O11" s="166">
        <v>1</v>
      </c>
      <c r="P11" s="166">
        <v>1</v>
      </c>
      <c r="Q11" s="166">
        <f t="shared" si="0"/>
        <v>4</v>
      </c>
      <c r="R11" s="167" t="s">
        <v>1553</v>
      </c>
      <c r="S11" s="356" t="s">
        <v>1554</v>
      </c>
    </row>
    <row r="12" spans="1:20" ht="12.75" hidden="1" customHeight="1">
      <c r="A12" s="128"/>
      <c r="B12" s="296" t="s">
        <v>25</v>
      </c>
      <c r="C12" s="123" t="s">
        <v>26</v>
      </c>
      <c r="D12" s="52"/>
      <c r="E12" s="52" t="s">
        <v>12</v>
      </c>
      <c r="F12" s="52" t="s">
        <v>81</v>
      </c>
      <c r="G12" s="52" t="s">
        <v>82</v>
      </c>
      <c r="H12" s="164" t="s">
        <v>1547</v>
      </c>
      <c r="I12" s="169" t="s">
        <v>947</v>
      </c>
      <c r="J12" s="121" t="s">
        <v>27</v>
      </c>
      <c r="K12" s="166">
        <v>1</v>
      </c>
      <c r="L12" s="166">
        <v>1</v>
      </c>
      <c r="M12" s="166">
        <v>1</v>
      </c>
      <c r="N12" s="166">
        <v>1</v>
      </c>
      <c r="O12" s="166">
        <v>1</v>
      </c>
      <c r="P12" s="166">
        <v>1</v>
      </c>
      <c r="Q12" s="166">
        <f t="shared" si="0"/>
        <v>4</v>
      </c>
      <c r="R12" s="167" t="s">
        <v>1553</v>
      </c>
      <c r="S12" s="171" t="s">
        <v>1555</v>
      </c>
    </row>
    <row r="13" spans="1:20" ht="12.75" hidden="1" customHeight="1">
      <c r="A13" s="128"/>
      <c r="B13" s="296" t="s">
        <v>25</v>
      </c>
      <c r="C13" s="123" t="s">
        <v>26</v>
      </c>
      <c r="D13" s="52"/>
      <c r="E13" s="52" t="s">
        <v>12</v>
      </c>
      <c r="F13" s="52" t="s">
        <v>85</v>
      </c>
      <c r="G13" s="52" t="s">
        <v>86</v>
      </c>
      <c r="H13" s="164" t="s">
        <v>1547</v>
      </c>
      <c r="I13" s="169" t="s">
        <v>947</v>
      </c>
      <c r="J13" s="121" t="s">
        <v>27</v>
      </c>
      <c r="K13" s="166">
        <v>1</v>
      </c>
      <c r="L13" s="166">
        <v>1</v>
      </c>
      <c r="M13" s="166">
        <v>1</v>
      </c>
      <c r="N13" s="166">
        <v>1</v>
      </c>
      <c r="O13" s="166">
        <v>1</v>
      </c>
      <c r="P13" s="166">
        <v>1</v>
      </c>
      <c r="Q13" s="166">
        <f t="shared" si="0"/>
        <v>4</v>
      </c>
      <c r="R13" s="167" t="s">
        <v>1553</v>
      </c>
      <c r="S13" s="171" t="s">
        <v>1556</v>
      </c>
    </row>
    <row r="14" spans="1:20" ht="12.75" hidden="1" customHeight="1">
      <c r="A14" s="128"/>
      <c r="B14" s="296" t="s">
        <v>25</v>
      </c>
      <c r="C14" s="123" t="s">
        <v>26</v>
      </c>
      <c r="D14" s="52"/>
      <c r="E14" s="52" t="s">
        <v>12</v>
      </c>
      <c r="F14" s="52" t="s">
        <v>90</v>
      </c>
      <c r="G14" s="52" t="s">
        <v>91</v>
      </c>
      <c r="H14" s="164" t="s">
        <v>1547</v>
      </c>
      <c r="I14" s="169" t="s">
        <v>947</v>
      </c>
      <c r="J14" s="121" t="s">
        <v>27</v>
      </c>
      <c r="K14" s="166">
        <v>1</v>
      </c>
      <c r="L14" s="166">
        <v>1</v>
      </c>
      <c r="M14" s="166">
        <v>1</v>
      </c>
      <c r="N14" s="166">
        <v>1</v>
      </c>
      <c r="O14" s="166">
        <v>1</v>
      </c>
      <c r="P14" s="166">
        <v>1</v>
      </c>
      <c r="Q14" s="166">
        <f t="shared" si="0"/>
        <v>4</v>
      </c>
      <c r="R14" s="167" t="s">
        <v>1553</v>
      </c>
      <c r="S14" s="224" t="s">
        <v>1556</v>
      </c>
    </row>
    <row r="15" spans="1:20" ht="12.75" hidden="1" customHeight="1">
      <c r="A15" s="128"/>
      <c r="B15" s="296" t="s">
        <v>25</v>
      </c>
      <c r="C15" s="123" t="s">
        <v>26</v>
      </c>
      <c r="D15" s="52"/>
      <c r="E15" s="52" t="s">
        <v>12</v>
      </c>
      <c r="F15" s="52" t="s">
        <v>94</v>
      </c>
      <c r="G15" s="52" t="s">
        <v>95</v>
      </c>
      <c r="H15" s="164" t="s">
        <v>1547</v>
      </c>
      <c r="I15" s="169" t="s">
        <v>947</v>
      </c>
      <c r="J15" s="121" t="s">
        <v>27</v>
      </c>
      <c r="K15" s="166">
        <v>1</v>
      </c>
      <c r="L15" s="166">
        <v>1</v>
      </c>
      <c r="M15" s="166">
        <v>1</v>
      </c>
      <c r="N15" s="166">
        <v>1</v>
      </c>
      <c r="O15" s="166">
        <v>1</v>
      </c>
      <c r="P15" s="166">
        <v>1</v>
      </c>
      <c r="Q15" s="166">
        <f t="shared" si="0"/>
        <v>4</v>
      </c>
      <c r="R15" s="357" t="s">
        <v>1557</v>
      </c>
      <c r="S15" s="171" t="s">
        <v>1558</v>
      </c>
    </row>
    <row r="16" spans="1:20" ht="12.75" hidden="1" customHeight="1">
      <c r="A16" s="128"/>
      <c r="B16" s="296" t="s">
        <v>25</v>
      </c>
      <c r="C16" s="123" t="s">
        <v>26</v>
      </c>
      <c r="D16" s="52"/>
      <c r="E16" s="52" t="s">
        <v>12</v>
      </c>
      <c r="F16" s="52" t="s">
        <v>98</v>
      </c>
      <c r="G16" s="52" t="s">
        <v>99</v>
      </c>
      <c r="H16" s="164" t="s">
        <v>1547</v>
      </c>
      <c r="I16" s="169" t="s">
        <v>947</v>
      </c>
      <c r="J16" s="121" t="s">
        <v>27</v>
      </c>
      <c r="K16" s="166">
        <v>1</v>
      </c>
      <c r="L16" s="166">
        <v>1</v>
      </c>
      <c r="M16" s="166">
        <v>1</v>
      </c>
      <c r="N16" s="166">
        <v>1</v>
      </c>
      <c r="O16" s="166">
        <v>1</v>
      </c>
      <c r="P16" s="166">
        <v>1</v>
      </c>
      <c r="Q16" s="166">
        <f t="shared" si="0"/>
        <v>4</v>
      </c>
      <c r="R16" s="167" t="s">
        <v>1559</v>
      </c>
      <c r="S16" s="224" t="s">
        <v>1560</v>
      </c>
    </row>
    <row r="17" spans="1:19" ht="12.75" hidden="1" customHeight="1">
      <c r="A17" s="128"/>
      <c r="B17" s="296" t="s">
        <v>25</v>
      </c>
      <c r="C17" s="123" t="s">
        <v>26</v>
      </c>
      <c r="D17" s="52"/>
      <c r="E17" s="52" t="s">
        <v>12</v>
      </c>
      <c r="F17" s="52" t="s">
        <v>102</v>
      </c>
      <c r="G17" s="52" t="s">
        <v>103</v>
      </c>
      <c r="H17" s="164" t="s">
        <v>1547</v>
      </c>
      <c r="I17" s="169" t="s">
        <v>947</v>
      </c>
      <c r="J17" s="121" t="s">
        <v>27</v>
      </c>
      <c r="K17" s="166">
        <v>1</v>
      </c>
      <c r="L17" s="166">
        <v>1</v>
      </c>
      <c r="M17" s="166">
        <v>1</v>
      </c>
      <c r="N17" s="166">
        <v>1</v>
      </c>
      <c r="O17" s="166">
        <v>1</v>
      </c>
      <c r="P17" s="166">
        <v>1</v>
      </c>
      <c r="Q17" s="166">
        <f t="shared" si="0"/>
        <v>4</v>
      </c>
      <c r="R17" s="167" t="s">
        <v>1553</v>
      </c>
      <c r="S17" s="200" t="s">
        <v>1561</v>
      </c>
    </row>
    <row r="18" spans="1:19" ht="12.75" hidden="1" customHeight="1">
      <c r="A18" s="128"/>
      <c r="B18" s="296" t="s">
        <v>25</v>
      </c>
      <c r="C18" s="123" t="s">
        <v>26</v>
      </c>
      <c r="D18" s="52"/>
      <c r="E18" s="52" t="s">
        <v>12</v>
      </c>
      <c r="F18" s="52" t="s">
        <v>106</v>
      </c>
      <c r="G18" s="123" t="s">
        <v>107</v>
      </c>
      <c r="H18" s="164" t="s">
        <v>1547</v>
      </c>
      <c r="I18" s="169" t="s">
        <v>947</v>
      </c>
      <c r="J18" s="121" t="s">
        <v>27</v>
      </c>
      <c r="K18" s="166">
        <v>1</v>
      </c>
      <c r="L18" s="166">
        <v>1</v>
      </c>
      <c r="M18" s="166">
        <v>1</v>
      </c>
      <c r="N18" s="166">
        <v>1</v>
      </c>
      <c r="O18" s="166">
        <v>1</v>
      </c>
      <c r="P18" s="166">
        <v>1</v>
      </c>
      <c r="Q18" s="166">
        <f t="shared" si="0"/>
        <v>4</v>
      </c>
      <c r="R18" s="167" t="s">
        <v>1562</v>
      </c>
      <c r="S18" s="224" t="s">
        <v>1563</v>
      </c>
    </row>
    <row r="19" spans="1:19" ht="12.75" hidden="1" customHeight="1">
      <c r="A19" s="128"/>
      <c r="B19" s="296" t="s">
        <v>25</v>
      </c>
      <c r="C19" s="123" t="s">
        <v>26</v>
      </c>
      <c r="D19" s="52"/>
      <c r="E19" s="52" t="s">
        <v>12</v>
      </c>
      <c r="F19" s="52" t="s">
        <v>112</v>
      </c>
      <c r="G19" s="52" t="s">
        <v>113</v>
      </c>
      <c r="H19" s="164" t="s">
        <v>1547</v>
      </c>
      <c r="I19" s="169" t="s">
        <v>947</v>
      </c>
      <c r="J19" s="121" t="s">
        <v>4</v>
      </c>
      <c r="K19" s="166">
        <v>1</v>
      </c>
      <c r="L19" s="166">
        <v>1</v>
      </c>
      <c r="M19" s="166">
        <v>1</v>
      </c>
      <c r="N19" s="166">
        <v>1</v>
      </c>
      <c r="O19" s="166">
        <v>1</v>
      </c>
      <c r="P19" s="166">
        <v>1</v>
      </c>
      <c r="Q19" s="166">
        <f t="shared" si="0"/>
        <v>4</v>
      </c>
      <c r="R19" s="167" t="s">
        <v>1564</v>
      </c>
      <c r="S19" s="224" t="s">
        <v>1565</v>
      </c>
    </row>
    <row r="20" spans="1:19" ht="12.75" hidden="1" customHeight="1">
      <c r="A20" s="128"/>
      <c r="B20" s="296" t="s">
        <v>25</v>
      </c>
      <c r="C20" s="123" t="s">
        <v>26</v>
      </c>
      <c r="D20" s="52"/>
      <c r="E20" s="52" t="s">
        <v>12</v>
      </c>
      <c r="F20" s="52" t="s">
        <v>116</v>
      </c>
      <c r="G20" s="52" t="s">
        <v>117</v>
      </c>
      <c r="H20" s="164" t="s">
        <v>1547</v>
      </c>
      <c r="I20" s="169" t="s">
        <v>947</v>
      </c>
      <c r="J20" s="121" t="s">
        <v>4</v>
      </c>
      <c r="K20" s="166">
        <v>1</v>
      </c>
      <c r="L20" s="166">
        <v>1</v>
      </c>
      <c r="M20" s="166">
        <v>1</v>
      </c>
      <c r="N20" s="166">
        <v>1</v>
      </c>
      <c r="O20" s="166">
        <v>1</v>
      </c>
      <c r="P20" s="166">
        <v>1</v>
      </c>
      <c r="Q20" s="166">
        <f t="shared" si="0"/>
        <v>4</v>
      </c>
      <c r="R20" s="167" t="s">
        <v>1564</v>
      </c>
      <c r="S20" s="201" t="s">
        <v>1566</v>
      </c>
    </row>
    <row r="21" spans="1:19" ht="12.75" hidden="1" customHeight="1">
      <c r="A21" s="128"/>
      <c r="B21" s="296" t="s">
        <v>25</v>
      </c>
      <c r="C21" s="123" t="s">
        <v>26</v>
      </c>
      <c r="D21" s="52"/>
      <c r="E21" s="52" t="s">
        <v>19</v>
      </c>
      <c r="F21" s="52" t="s">
        <v>130</v>
      </c>
      <c r="G21" s="52" t="s">
        <v>131</v>
      </c>
      <c r="H21" s="132" t="s">
        <v>1542</v>
      </c>
      <c r="I21" s="169" t="s">
        <v>42</v>
      </c>
      <c r="J21" s="121" t="s">
        <v>4</v>
      </c>
      <c r="K21" s="166">
        <v>1</v>
      </c>
      <c r="L21" s="166">
        <v>1</v>
      </c>
      <c r="M21" s="166">
        <v>1</v>
      </c>
      <c r="N21" s="166">
        <v>1</v>
      </c>
      <c r="O21" s="166">
        <v>1</v>
      </c>
      <c r="P21" s="166">
        <v>1</v>
      </c>
      <c r="Q21" s="166">
        <f t="shared" si="0"/>
        <v>4</v>
      </c>
      <c r="R21" s="167" t="s">
        <v>1567</v>
      </c>
      <c r="S21" s="200" t="s">
        <v>1568</v>
      </c>
    </row>
    <row r="22" spans="1:19" ht="12.75" hidden="1" customHeight="1">
      <c r="A22" s="128"/>
      <c r="B22" s="296" t="s">
        <v>25</v>
      </c>
      <c r="C22" s="123" t="s">
        <v>26</v>
      </c>
      <c r="D22" s="52"/>
      <c r="E22" s="52" t="s">
        <v>19</v>
      </c>
      <c r="F22" s="123" t="s">
        <v>135</v>
      </c>
      <c r="G22" s="52" t="s">
        <v>136</v>
      </c>
      <c r="H22" s="132" t="s">
        <v>1542</v>
      </c>
      <c r="I22" s="169" t="s">
        <v>42</v>
      </c>
      <c r="J22" s="121" t="s">
        <v>4</v>
      </c>
      <c r="K22" s="166">
        <v>1</v>
      </c>
      <c r="L22" s="166">
        <v>1</v>
      </c>
      <c r="M22" s="166">
        <v>1</v>
      </c>
      <c r="N22" s="166">
        <v>1</v>
      </c>
      <c r="O22" s="166">
        <v>1</v>
      </c>
      <c r="P22" s="166">
        <v>1</v>
      </c>
      <c r="Q22" s="166">
        <f t="shared" si="0"/>
        <v>4</v>
      </c>
      <c r="R22" s="167" t="s">
        <v>1569</v>
      </c>
      <c r="S22" s="358" t="s">
        <v>1570</v>
      </c>
    </row>
    <row r="23" spans="1:19" ht="12.75" hidden="1" customHeight="1">
      <c r="A23" s="128"/>
      <c r="B23" s="296" t="s">
        <v>25</v>
      </c>
      <c r="C23" s="123" t="s">
        <v>26</v>
      </c>
      <c r="D23" s="52"/>
      <c r="E23" s="52" t="s">
        <v>19</v>
      </c>
      <c r="F23" s="52" t="s">
        <v>138</v>
      </c>
      <c r="G23" s="52" t="s">
        <v>139</v>
      </c>
      <c r="H23" s="132" t="s">
        <v>1571</v>
      </c>
      <c r="I23" s="169" t="s">
        <v>948</v>
      </c>
      <c r="J23" s="121" t="s">
        <v>27</v>
      </c>
      <c r="K23" s="166">
        <v>1</v>
      </c>
      <c r="L23" s="166">
        <v>1</v>
      </c>
      <c r="M23" s="166">
        <v>1</v>
      </c>
      <c r="N23" s="166">
        <v>1</v>
      </c>
      <c r="O23" s="166">
        <v>1</v>
      </c>
      <c r="P23" s="166">
        <v>1</v>
      </c>
      <c r="Q23" s="166">
        <f t="shared" si="0"/>
        <v>4</v>
      </c>
      <c r="R23" s="167" t="s">
        <v>1569</v>
      </c>
      <c r="S23" s="358" t="s">
        <v>1570</v>
      </c>
    </row>
    <row r="24" spans="1:19" ht="12.75" hidden="1" customHeight="1">
      <c r="A24" s="128"/>
      <c r="B24" s="296" t="s">
        <v>25</v>
      </c>
      <c r="C24" s="123" t="s">
        <v>26</v>
      </c>
      <c r="D24" s="52"/>
      <c r="E24" s="52" t="s">
        <v>19</v>
      </c>
      <c r="F24" s="52" t="s">
        <v>144</v>
      </c>
      <c r="G24" s="52" t="s">
        <v>145</v>
      </c>
      <c r="H24" s="164" t="s">
        <v>1571</v>
      </c>
      <c r="I24" s="169" t="s">
        <v>948</v>
      </c>
      <c r="J24" s="121" t="s">
        <v>27</v>
      </c>
      <c r="K24" s="166">
        <v>1</v>
      </c>
      <c r="L24" s="166">
        <v>1</v>
      </c>
      <c r="M24" s="166">
        <v>1</v>
      </c>
      <c r="N24" s="166">
        <v>1</v>
      </c>
      <c r="O24" s="166">
        <v>1</v>
      </c>
      <c r="P24" s="166">
        <v>1</v>
      </c>
      <c r="Q24" s="166">
        <f t="shared" si="0"/>
        <v>4</v>
      </c>
      <c r="R24" s="167" t="s">
        <v>1572</v>
      </c>
      <c r="S24" s="224" t="s">
        <v>1573</v>
      </c>
    </row>
    <row r="25" spans="1:19" ht="12.75" hidden="1" customHeight="1">
      <c r="A25" s="128"/>
      <c r="B25" s="296" t="s">
        <v>25</v>
      </c>
      <c r="C25" s="123" t="s">
        <v>26</v>
      </c>
      <c r="D25" s="52"/>
      <c r="E25" s="52" t="s">
        <v>19</v>
      </c>
      <c r="F25" s="123" t="s">
        <v>148</v>
      </c>
      <c r="G25" s="123" t="s">
        <v>149</v>
      </c>
      <c r="H25" s="164" t="s">
        <v>1571</v>
      </c>
      <c r="I25" s="169" t="s">
        <v>948</v>
      </c>
      <c r="J25" s="121" t="s">
        <v>4</v>
      </c>
      <c r="K25" s="166">
        <v>1</v>
      </c>
      <c r="L25" s="166">
        <v>1</v>
      </c>
      <c r="M25" s="166">
        <v>1</v>
      </c>
      <c r="N25" s="166">
        <v>1</v>
      </c>
      <c r="O25" s="166">
        <v>1</v>
      </c>
      <c r="P25" s="166">
        <v>1</v>
      </c>
      <c r="Q25" s="166">
        <f t="shared" si="0"/>
        <v>4</v>
      </c>
      <c r="R25" s="167" t="s">
        <v>1574</v>
      </c>
      <c r="S25" s="357" t="s">
        <v>1573</v>
      </c>
    </row>
    <row r="26" spans="1:19" ht="12.75" hidden="1" customHeight="1">
      <c r="A26" s="128"/>
      <c r="B26" s="296" t="s">
        <v>25</v>
      </c>
      <c r="C26" s="123" t="s">
        <v>26</v>
      </c>
      <c r="D26" s="52"/>
      <c r="E26" s="52" t="s">
        <v>19</v>
      </c>
      <c r="F26" s="123" t="s">
        <v>171</v>
      </c>
      <c r="G26" s="123" t="s">
        <v>172</v>
      </c>
      <c r="H26" s="164" t="s">
        <v>1571</v>
      </c>
      <c r="I26" s="169" t="s">
        <v>948</v>
      </c>
      <c r="J26" s="121" t="s">
        <v>4</v>
      </c>
      <c r="K26" s="166">
        <v>1</v>
      </c>
      <c r="L26" s="166">
        <v>1</v>
      </c>
      <c r="M26" s="166">
        <v>1</v>
      </c>
      <c r="N26" s="166">
        <v>1</v>
      </c>
      <c r="O26" s="166">
        <v>1</v>
      </c>
      <c r="P26" s="166">
        <v>1</v>
      </c>
      <c r="Q26" s="166">
        <f t="shared" si="0"/>
        <v>4</v>
      </c>
      <c r="R26" s="167" t="s">
        <v>1575</v>
      </c>
      <c r="S26" s="224" t="s">
        <v>1576</v>
      </c>
    </row>
    <row r="27" spans="1:19" ht="12.75" hidden="1" customHeight="1">
      <c r="A27" s="128"/>
      <c r="B27" s="296" t="s">
        <v>25</v>
      </c>
      <c r="C27" s="123" t="s">
        <v>26</v>
      </c>
      <c r="D27" s="52"/>
      <c r="E27" s="52" t="s">
        <v>19</v>
      </c>
      <c r="F27" s="52" t="s">
        <v>178</v>
      </c>
      <c r="G27" s="52" t="s">
        <v>179</v>
      </c>
      <c r="H27" s="164" t="s">
        <v>1571</v>
      </c>
      <c r="I27" s="169" t="s">
        <v>948</v>
      </c>
      <c r="J27" s="121" t="s">
        <v>27</v>
      </c>
      <c r="K27" s="166">
        <v>1</v>
      </c>
      <c r="L27" s="166">
        <v>1</v>
      </c>
      <c r="M27" s="166">
        <v>1</v>
      </c>
      <c r="N27" s="166">
        <v>1</v>
      </c>
      <c r="O27" s="166">
        <v>1</v>
      </c>
      <c r="P27" s="166">
        <v>1</v>
      </c>
      <c r="Q27" s="166">
        <f t="shared" si="0"/>
        <v>4</v>
      </c>
      <c r="R27" s="167" t="s">
        <v>1577</v>
      </c>
      <c r="S27" s="224" t="s">
        <v>1578</v>
      </c>
    </row>
    <row r="28" spans="1:19" ht="12.75" hidden="1" customHeight="1">
      <c r="A28" s="128"/>
      <c r="B28" s="296" t="s">
        <v>25</v>
      </c>
      <c r="C28" s="123" t="s">
        <v>26</v>
      </c>
      <c r="D28" s="52"/>
      <c r="E28" s="52" t="s">
        <v>19</v>
      </c>
      <c r="F28" s="52" t="s">
        <v>182</v>
      </c>
      <c r="G28" s="123" t="s">
        <v>183</v>
      </c>
      <c r="H28" s="164" t="s">
        <v>1571</v>
      </c>
      <c r="I28" s="169" t="s">
        <v>948</v>
      </c>
      <c r="J28" s="121" t="s">
        <v>27</v>
      </c>
      <c r="K28" s="359">
        <v>1</v>
      </c>
      <c r="L28" s="359">
        <v>1</v>
      </c>
      <c r="M28" s="359">
        <v>1</v>
      </c>
      <c r="N28" s="359">
        <v>1</v>
      </c>
      <c r="O28" s="359">
        <v>1</v>
      </c>
      <c r="P28" s="359">
        <v>1</v>
      </c>
      <c r="Q28" s="351">
        <f t="shared" si="0"/>
        <v>4</v>
      </c>
      <c r="R28" s="216" t="s">
        <v>1579</v>
      </c>
      <c r="S28" s="360" t="s">
        <v>1580</v>
      </c>
    </row>
    <row r="29" spans="1:19" ht="12.75" hidden="1" customHeight="1">
      <c r="A29" s="128"/>
      <c r="B29" s="296" t="s">
        <v>25</v>
      </c>
      <c r="C29" s="123" t="s">
        <v>26</v>
      </c>
      <c r="D29" s="52"/>
      <c r="E29" s="52" t="s">
        <v>19</v>
      </c>
      <c r="F29" s="52" t="s">
        <v>186</v>
      </c>
      <c r="G29" s="52" t="s">
        <v>187</v>
      </c>
      <c r="H29" s="164" t="s">
        <v>1571</v>
      </c>
      <c r="I29" s="169" t="s">
        <v>948</v>
      </c>
      <c r="J29" s="121" t="s">
        <v>27</v>
      </c>
      <c r="K29" s="166">
        <v>1</v>
      </c>
      <c r="L29" s="166">
        <v>1</v>
      </c>
      <c r="M29" s="166">
        <v>1</v>
      </c>
      <c r="N29" s="166">
        <v>1</v>
      </c>
      <c r="O29" s="166">
        <v>1</v>
      </c>
      <c r="P29" s="166">
        <v>1</v>
      </c>
      <c r="Q29" s="166">
        <f t="shared" si="0"/>
        <v>4</v>
      </c>
      <c r="R29" s="167" t="s">
        <v>1581</v>
      </c>
      <c r="S29" s="224" t="s">
        <v>1582</v>
      </c>
    </row>
    <row r="30" spans="1:19" ht="12.75" hidden="1" customHeight="1">
      <c r="A30" s="128"/>
      <c r="B30" s="296" t="s">
        <v>25</v>
      </c>
      <c r="C30" s="123" t="s">
        <v>26</v>
      </c>
      <c r="D30" s="52"/>
      <c r="E30" s="52" t="s">
        <v>19</v>
      </c>
      <c r="F30" s="52" t="s">
        <v>190</v>
      </c>
      <c r="G30" s="52" t="s">
        <v>191</v>
      </c>
      <c r="H30" s="164" t="s">
        <v>1571</v>
      </c>
      <c r="I30" s="169" t="s">
        <v>948</v>
      </c>
      <c r="J30" s="121" t="s">
        <v>27</v>
      </c>
      <c r="K30" s="166">
        <v>1</v>
      </c>
      <c r="L30" s="166">
        <v>1</v>
      </c>
      <c r="M30" s="166">
        <v>1</v>
      </c>
      <c r="N30" s="166">
        <v>1</v>
      </c>
      <c r="O30" s="166">
        <v>1</v>
      </c>
      <c r="P30" s="166">
        <v>1</v>
      </c>
      <c r="Q30" s="166">
        <f t="shared" si="0"/>
        <v>4</v>
      </c>
      <c r="R30" s="167" t="s">
        <v>1583</v>
      </c>
      <c r="S30" s="361" t="s">
        <v>1046</v>
      </c>
    </row>
    <row r="31" spans="1:19" ht="12.75" hidden="1" customHeight="1">
      <c r="A31" s="128"/>
      <c r="B31" s="296" t="s">
        <v>25</v>
      </c>
      <c r="C31" s="123" t="s">
        <v>26</v>
      </c>
      <c r="D31" s="52"/>
      <c r="E31" s="52" t="s">
        <v>19</v>
      </c>
      <c r="F31" s="52" t="s">
        <v>197</v>
      </c>
      <c r="G31" s="52" t="s">
        <v>198</v>
      </c>
      <c r="H31" s="164" t="s">
        <v>1571</v>
      </c>
      <c r="I31" s="169" t="s">
        <v>948</v>
      </c>
      <c r="J31" s="121" t="s">
        <v>27</v>
      </c>
      <c r="K31" s="166">
        <v>1</v>
      </c>
      <c r="L31" s="166">
        <v>1</v>
      </c>
      <c r="M31" s="166">
        <v>1</v>
      </c>
      <c r="N31" s="166">
        <v>1</v>
      </c>
      <c r="O31" s="166">
        <v>1</v>
      </c>
      <c r="P31" s="166">
        <v>1</v>
      </c>
      <c r="Q31" s="166">
        <f t="shared" si="0"/>
        <v>4</v>
      </c>
      <c r="R31" s="167" t="s">
        <v>1584</v>
      </c>
      <c r="S31" s="224" t="s">
        <v>1585</v>
      </c>
    </row>
    <row r="32" spans="1:19" ht="12.75" hidden="1" customHeight="1">
      <c r="A32" s="128"/>
      <c r="B32" s="296" t="s">
        <v>25</v>
      </c>
      <c r="C32" s="123" t="s">
        <v>26</v>
      </c>
      <c r="D32" s="52"/>
      <c r="E32" s="52" t="s">
        <v>19</v>
      </c>
      <c r="F32" s="52" t="s">
        <v>201</v>
      </c>
      <c r="G32" s="52" t="s">
        <v>202</v>
      </c>
      <c r="H32" s="164" t="s">
        <v>1571</v>
      </c>
      <c r="I32" s="169" t="s">
        <v>948</v>
      </c>
      <c r="J32" s="121" t="s">
        <v>27</v>
      </c>
      <c r="K32" s="166">
        <v>1</v>
      </c>
      <c r="L32" s="166">
        <v>1</v>
      </c>
      <c r="M32" s="166">
        <v>1</v>
      </c>
      <c r="N32" s="166">
        <v>1</v>
      </c>
      <c r="O32" s="166">
        <v>1</v>
      </c>
      <c r="P32" s="166">
        <v>1</v>
      </c>
      <c r="Q32" s="166">
        <f t="shared" si="0"/>
        <v>4</v>
      </c>
      <c r="R32" s="167" t="s">
        <v>1586</v>
      </c>
      <c r="S32" s="224" t="s">
        <v>1587</v>
      </c>
    </row>
    <row r="33" spans="1:20" ht="12.75" hidden="1" customHeight="1">
      <c r="A33" s="128"/>
      <c r="B33" s="296" t="s">
        <v>25</v>
      </c>
      <c r="C33" s="123" t="s">
        <v>26</v>
      </c>
      <c r="D33" s="52"/>
      <c r="E33" s="52" t="s">
        <v>19</v>
      </c>
      <c r="F33" s="123" t="s">
        <v>205</v>
      </c>
      <c r="G33" s="123" t="s">
        <v>206</v>
      </c>
      <c r="H33" s="164" t="s">
        <v>1571</v>
      </c>
      <c r="I33" s="169" t="s">
        <v>948</v>
      </c>
      <c r="J33" s="121" t="s">
        <v>27</v>
      </c>
      <c r="K33" s="166">
        <v>1</v>
      </c>
      <c r="L33" s="166">
        <v>1</v>
      </c>
      <c r="M33" s="166">
        <v>1</v>
      </c>
      <c r="N33" s="166">
        <v>1</v>
      </c>
      <c r="O33" s="166">
        <v>1</v>
      </c>
      <c r="P33" s="166">
        <v>1</v>
      </c>
      <c r="Q33" s="166">
        <f t="shared" si="0"/>
        <v>4</v>
      </c>
      <c r="R33" s="167" t="s">
        <v>1575</v>
      </c>
      <c r="S33" s="200" t="s">
        <v>1588</v>
      </c>
    </row>
    <row r="34" spans="1:20" ht="12.75" hidden="1" customHeight="1">
      <c r="A34" s="128"/>
      <c r="B34" s="296" t="s">
        <v>25</v>
      </c>
      <c r="C34" s="123" t="s">
        <v>26</v>
      </c>
      <c r="D34" s="124"/>
      <c r="E34" s="52" t="s">
        <v>19</v>
      </c>
      <c r="F34" s="123" t="s">
        <v>210</v>
      </c>
      <c r="G34" s="123" t="s">
        <v>211</v>
      </c>
      <c r="H34" s="164" t="s">
        <v>1571</v>
      </c>
      <c r="I34" s="169" t="s">
        <v>948</v>
      </c>
      <c r="J34" s="121" t="s">
        <v>27</v>
      </c>
      <c r="K34" s="166">
        <v>1</v>
      </c>
      <c r="L34" s="166">
        <v>1</v>
      </c>
      <c r="M34" s="166">
        <v>1</v>
      </c>
      <c r="N34" s="166">
        <v>1</v>
      </c>
      <c r="O34" s="166">
        <v>1</v>
      </c>
      <c r="P34" s="166">
        <v>1</v>
      </c>
      <c r="Q34" s="166">
        <f t="shared" si="0"/>
        <v>4</v>
      </c>
      <c r="R34" s="362" t="s">
        <v>1589</v>
      </c>
      <c r="S34" s="224" t="s">
        <v>1590</v>
      </c>
    </row>
    <row r="35" spans="1:20" ht="12.75" hidden="1" customHeight="1">
      <c r="A35" s="128"/>
      <c r="B35" s="296" t="s">
        <v>25</v>
      </c>
      <c r="C35" s="123" t="s">
        <v>26</v>
      </c>
      <c r="D35" s="52"/>
      <c r="E35" s="52" t="s">
        <v>19</v>
      </c>
      <c r="F35" s="52" t="s">
        <v>214</v>
      </c>
      <c r="G35" s="52" t="s">
        <v>215</v>
      </c>
      <c r="H35" s="164" t="s">
        <v>1571</v>
      </c>
      <c r="I35" s="169" t="s">
        <v>948</v>
      </c>
      <c r="J35" s="121" t="s">
        <v>27</v>
      </c>
      <c r="K35" s="166">
        <v>1</v>
      </c>
      <c r="L35" s="166">
        <v>1</v>
      </c>
      <c r="M35" s="166">
        <v>1</v>
      </c>
      <c r="N35" s="166">
        <v>1</v>
      </c>
      <c r="O35" s="166">
        <v>1</v>
      </c>
      <c r="P35" s="166">
        <v>1</v>
      </c>
      <c r="Q35" s="166">
        <f t="shared" si="0"/>
        <v>4</v>
      </c>
      <c r="R35" s="170" t="s">
        <v>1591</v>
      </c>
      <c r="S35" s="357" t="s">
        <v>1592</v>
      </c>
    </row>
    <row r="36" spans="1:20" ht="12.75" hidden="1" customHeight="1">
      <c r="A36" s="128"/>
      <c r="B36" s="296" t="s">
        <v>25</v>
      </c>
      <c r="C36" s="123" t="s">
        <v>26</v>
      </c>
      <c r="D36" s="52"/>
      <c r="E36" s="52" t="s">
        <v>19</v>
      </c>
      <c r="F36" s="123" t="s">
        <v>219</v>
      </c>
      <c r="G36" s="123" t="s">
        <v>220</v>
      </c>
      <c r="H36" s="164" t="s">
        <v>1571</v>
      </c>
      <c r="I36" s="169" t="s">
        <v>948</v>
      </c>
      <c r="J36" s="121" t="s">
        <v>27</v>
      </c>
      <c r="K36" s="166">
        <v>1</v>
      </c>
      <c r="L36" s="166">
        <v>1</v>
      </c>
      <c r="M36" s="166">
        <v>1</v>
      </c>
      <c r="N36" s="166">
        <v>1</v>
      </c>
      <c r="O36" s="166">
        <v>1</v>
      </c>
      <c r="P36" s="166">
        <v>1</v>
      </c>
      <c r="Q36" s="166">
        <f t="shared" si="0"/>
        <v>4</v>
      </c>
      <c r="R36" s="362" t="s">
        <v>1593</v>
      </c>
      <c r="S36" s="363" t="s">
        <v>1594</v>
      </c>
    </row>
    <row r="37" spans="1:20" ht="12.75" hidden="1" customHeight="1">
      <c r="A37" s="128"/>
      <c r="B37" s="296" t="s">
        <v>25</v>
      </c>
      <c r="C37" s="123" t="s">
        <v>26</v>
      </c>
      <c r="D37" s="52"/>
      <c r="E37" s="52" t="s">
        <v>19</v>
      </c>
      <c r="F37" s="52" t="s">
        <v>223</v>
      </c>
      <c r="G37" s="52" t="s">
        <v>224</v>
      </c>
      <c r="H37" s="123" t="s">
        <v>225</v>
      </c>
      <c r="I37" s="169" t="s">
        <v>948</v>
      </c>
      <c r="J37" s="121" t="s">
        <v>27</v>
      </c>
      <c r="K37" s="166">
        <v>1</v>
      </c>
      <c r="L37" s="166">
        <v>1</v>
      </c>
      <c r="M37" s="166">
        <v>1</v>
      </c>
      <c r="N37" s="166">
        <v>1</v>
      </c>
      <c r="O37" s="166">
        <v>1</v>
      </c>
      <c r="P37" s="166">
        <v>0.5</v>
      </c>
      <c r="Q37" s="166">
        <f t="shared" si="0"/>
        <v>2</v>
      </c>
      <c r="R37" s="167" t="s">
        <v>1595</v>
      </c>
      <c r="S37" s="360" t="s">
        <v>1596</v>
      </c>
      <c r="T37" s="171" t="s">
        <v>1597</v>
      </c>
    </row>
    <row r="38" spans="1:20" ht="12.75" hidden="1" customHeight="1">
      <c r="A38" s="128"/>
      <c r="B38" s="296" t="s">
        <v>25</v>
      </c>
      <c r="C38" s="52" t="s">
        <v>143</v>
      </c>
      <c r="D38" s="52"/>
      <c r="E38" s="52" t="s">
        <v>12</v>
      </c>
      <c r="F38" s="52" t="s">
        <v>232</v>
      </c>
      <c r="G38" s="52" t="s">
        <v>233</v>
      </c>
      <c r="H38" s="164" t="s">
        <v>1547</v>
      </c>
      <c r="I38" s="169" t="s">
        <v>947</v>
      </c>
      <c r="J38" s="125" t="s">
        <v>27</v>
      </c>
      <c r="K38" s="184"/>
      <c r="L38" s="184"/>
      <c r="M38" s="184"/>
      <c r="N38" s="184"/>
      <c r="O38" s="184"/>
      <c r="P38" s="184"/>
      <c r="Q38" s="166"/>
      <c r="R38" s="364" t="s">
        <v>1598</v>
      </c>
      <c r="S38" s="167"/>
      <c r="T38" s="112" t="s">
        <v>1599</v>
      </c>
    </row>
    <row r="39" spans="1:20" ht="12.75" hidden="1" customHeight="1">
      <c r="A39" s="128"/>
      <c r="B39" s="296" t="s">
        <v>25</v>
      </c>
      <c r="C39" s="52" t="s">
        <v>143</v>
      </c>
      <c r="D39" s="52"/>
      <c r="E39" s="52" t="s">
        <v>12</v>
      </c>
      <c r="F39" s="52" t="s">
        <v>238</v>
      </c>
      <c r="G39" s="52" t="s">
        <v>239</v>
      </c>
      <c r="H39" s="123" t="s">
        <v>240</v>
      </c>
      <c r="I39" s="128"/>
      <c r="J39" s="125" t="s">
        <v>150</v>
      </c>
      <c r="K39" s="365">
        <v>1</v>
      </c>
      <c r="L39" s="365">
        <v>1</v>
      </c>
      <c r="M39" s="365">
        <v>1</v>
      </c>
      <c r="N39" s="365">
        <v>1</v>
      </c>
      <c r="O39" s="365">
        <v>1</v>
      </c>
      <c r="P39" s="365">
        <v>1</v>
      </c>
      <c r="Q39" s="166">
        <f>K39*(SUM(L39:O39)*P39)</f>
        <v>4</v>
      </c>
      <c r="R39" s="170" t="s">
        <v>1600</v>
      </c>
      <c r="S39" s="366"/>
    </row>
    <row r="40" spans="1:20" ht="12.75" hidden="1" customHeight="1">
      <c r="A40" s="128"/>
      <c r="B40" s="296" t="s">
        <v>25</v>
      </c>
      <c r="C40" s="52" t="s">
        <v>143</v>
      </c>
      <c r="D40" s="52"/>
      <c r="E40" s="52" t="s">
        <v>19</v>
      </c>
      <c r="F40" s="52" t="s">
        <v>232</v>
      </c>
      <c r="G40" s="52" t="s">
        <v>245</v>
      </c>
      <c r="H40" s="164" t="s">
        <v>1571</v>
      </c>
      <c r="I40" s="169" t="s">
        <v>948</v>
      </c>
      <c r="J40" s="125" t="s">
        <v>4</v>
      </c>
      <c r="K40" s="359"/>
      <c r="L40" s="359"/>
      <c r="M40" s="359"/>
      <c r="N40" s="359"/>
      <c r="O40" s="359"/>
      <c r="P40" s="359"/>
      <c r="Q40" s="166"/>
      <c r="R40" s="364" t="s">
        <v>1601</v>
      </c>
      <c r="S40" s="167"/>
      <c r="T40" s="112" t="s">
        <v>1599</v>
      </c>
    </row>
    <row r="41" spans="1:20" ht="12.75" hidden="1" customHeight="1">
      <c r="A41" s="128"/>
      <c r="B41" s="296" t="s">
        <v>25</v>
      </c>
      <c r="C41" s="52" t="s">
        <v>143</v>
      </c>
      <c r="D41" s="52"/>
      <c r="E41" s="52" t="s">
        <v>19</v>
      </c>
      <c r="F41" s="52" t="s">
        <v>238</v>
      </c>
      <c r="G41" s="52" t="s">
        <v>250</v>
      </c>
      <c r="H41" s="123" t="s">
        <v>240</v>
      </c>
      <c r="I41" s="128"/>
      <c r="J41" s="125" t="s">
        <v>150</v>
      </c>
      <c r="K41" s="367">
        <v>1</v>
      </c>
      <c r="L41" s="367">
        <v>1</v>
      </c>
      <c r="M41" s="367">
        <v>1</v>
      </c>
      <c r="N41" s="367">
        <v>1</v>
      </c>
      <c r="O41" s="367">
        <v>1</v>
      </c>
      <c r="P41" s="367">
        <v>1</v>
      </c>
      <c r="Q41" s="166">
        <f t="shared" ref="Q41:Q74" si="1">K41*(SUM(L41:O41)*P41)</f>
        <v>4</v>
      </c>
      <c r="R41" s="170" t="s">
        <v>1602</v>
      </c>
      <c r="S41" s="366"/>
    </row>
    <row r="42" spans="1:20" ht="12.75" hidden="1" customHeight="1">
      <c r="A42" s="128"/>
      <c r="B42" s="296" t="s">
        <v>25</v>
      </c>
      <c r="C42" s="52" t="s">
        <v>159</v>
      </c>
      <c r="D42" s="52"/>
      <c r="E42" s="52" t="s">
        <v>12</v>
      </c>
      <c r="F42" s="123" t="s">
        <v>254</v>
      </c>
      <c r="G42" s="52" t="s">
        <v>255</v>
      </c>
      <c r="H42" s="164" t="s">
        <v>1547</v>
      </c>
      <c r="I42" s="169" t="s">
        <v>947</v>
      </c>
      <c r="J42" s="197" t="s">
        <v>27</v>
      </c>
      <c r="K42" s="198">
        <v>1</v>
      </c>
      <c r="L42" s="198">
        <v>1</v>
      </c>
      <c r="M42" s="198">
        <v>0</v>
      </c>
      <c r="N42" s="198">
        <v>0.5</v>
      </c>
      <c r="O42" s="198">
        <v>1</v>
      </c>
      <c r="P42" s="198">
        <v>0.5</v>
      </c>
      <c r="Q42" s="166">
        <f t="shared" si="1"/>
        <v>1.25</v>
      </c>
      <c r="R42" s="170" t="s">
        <v>1603</v>
      </c>
      <c r="S42" s="171" t="s">
        <v>1604</v>
      </c>
    </row>
    <row r="43" spans="1:20" ht="12.75" hidden="1" customHeight="1">
      <c r="A43" s="128"/>
      <c r="B43" s="296" t="s">
        <v>25</v>
      </c>
      <c r="C43" s="52" t="s">
        <v>159</v>
      </c>
      <c r="D43" s="52"/>
      <c r="E43" s="52" t="s">
        <v>12</v>
      </c>
      <c r="F43" s="123" t="s">
        <v>259</v>
      </c>
      <c r="G43" s="123" t="s">
        <v>260</v>
      </c>
      <c r="H43" s="123" t="s">
        <v>240</v>
      </c>
      <c r="I43" s="128"/>
      <c r="J43" s="125" t="s">
        <v>150</v>
      </c>
      <c r="K43" s="365">
        <v>0.75</v>
      </c>
      <c r="L43" s="368">
        <v>0.75</v>
      </c>
      <c r="M43" s="368">
        <v>0.75</v>
      </c>
      <c r="N43" s="368">
        <v>1</v>
      </c>
      <c r="O43" s="368">
        <v>0.75</v>
      </c>
      <c r="P43" s="368">
        <v>0</v>
      </c>
      <c r="Q43" s="166">
        <f t="shared" si="1"/>
        <v>0</v>
      </c>
      <c r="R43" s="366" t="s">
        <v>1605</v>
      </c>
      <c r="S43" s="350" t="s">
        <v>1606</v>
      </c>
    </row>
    <row r="44" spans="1:20" ht="12.75" hidden="1" customHeight="1">
      <c r="A44" s="128"/>
      <c r="B44" s="296" t="s">
        <v>25</v>
      </c>
      <c r="C44" s="52" t="s">
        <v>159</v>
      </c>
      <c r="D44" s="52"/>
      <c r="E44" s="52" t="s">
        <v>19</v>
      </c>
      <c r="F44" s="123" t="s">
        <v>254</v>
      </c>
      <c r="G44" s="123" t="s">
        <v>266</v>
      </c>
      <c r="H44" s="164" t="s">
        <v>1571</v>
      </c>
      <c r="I44" s="169" t="s">
        <v>948</v>
      </c>
      <c r="J44" s="197" t="s">
        <v>27</v>
      </c>
      <c r="K44" s="198">
        <v>1</v>
      </c>
      <c r="L44" s="198">
        <v>1</v>
      </c>
      <c r="M44" s="198">
        <v>0</v>
      </c>
      <c r="N44" s="198">
        <v>0.5</v>
      </c>
      <c r="O44" s="198">
        <v>1</v>
      </c>
      <c r="P44" s="198">
        <v>0.5</v>
      </c>
      <c r="Q44" s="166">
        <f t="shared" si="1"/>
        <v>1.25</v>
      </c>
      <c r="R44" s="170" t="s">
        <v>1607</v>
      </c>
      <c r="S44" s="168" t="s">
        <v>1608</v>
      </c>
    </row>
    <row r="45" spans="1:20" ht="12.75" hidden="1" customHeight="1">
      <c r="A45" s="128"/>
      <c r="B45" s="296" t="s">
        <v>25</v>
      </c>
      <c r="C45" s="52" t="s">
        <v>159</v>
      </c>
      <c r="D45" s="52"/>
      <c r="E45" s="52" t="s">
        <v>19</v>
      </c>
      <c r="F45" s="123" t="s">
        <v>259</v>
      </c>
      <c r="G45" s="123" t="s">
        <v>270</v>
      </c>
      <c r="H45" s="123" t="s">
        <v>240</v>
      </c>
      <c r="I45" s="128"/>
      <c r="J45" s="197" t="s">
        <v>150</v>
      </c>
      <c r="K45" s="223">
        <v>0.67</v>
      </c>
      <c r="L45" s="223">
        <v>0.67</v>
      </c>
      <c r="M45" s="223">
        <v>0.67</v>
      </c>
      <c r="N45" s="223">
        <v>1</v>
      </c>
      <c r="O45" s="223">
        <v>0.67</v>
      </c>
      <c r="P45" s="223">
        <v>0.33</v>
      </c>
      <c r="Q45" s="166">
        <f t="shared" si="1"/>
        <v>0.66551099999999996</v>
      </c>
      <c r="R45" s="167" t="s">
        <v>1609</v>
      </c>
      <c r="S45" s="357" t="s">
        <v>1610</v>
      </c>
    </row>
    <row r="46" spans="1:20" ht="12.75" hidden="1" customHeight="1">
      <c r="A46" s="128"/>
      <c r="B46" s="296" t="s">
        <v>25</v>
      </c>
      <c r="C46" s="52" t="s">
        <v>170</v>
      </c>
      <c r="D46" s="52"/>
      <c r="E46" s="52" t="s">
        <v>12</v>
      </c>
      <c r="F46" s="52" t="s">
        <v>284</v>
      </c>
      <c r="G46" s="52" t="s">
        <v>285</v>
      </c>
      <c r="H46" s="164" t="s">
        <v>1542</v>
      </c>
      <c r="I46" s="169" t="s">
        <v>42</v>
      </c>
      <c r="J46" s="197" t="s">
        <v>27</v>
      </c>
      <c r="K46" s="223">
        <v>1</v>
      </c>
      <c r="L46" s="223">
        <v>1</v>
      </c>
      <c r="M46" s="223">
        <v>1</v>
      </c>
      <c r="N46" s="223">
        <v>1</v>
      </c>
      <c r="O46" s="223">
        <v>1</v>
      </c>
      <c r="P46" s="223">
        <v>1</v>
      </c>
      <c r="Q46" s="166">
        <f t="shared" si="1"/>
        <v>4</v>
      </c>
      <c r="R46" s="170" t="s">
        <v>1611</v>
      </c>
      <c r="S46" s="363" t="s">
        <v>1612</v>
      </c>
      <c r="T46" s="363" t="s">
        <v>1613</v>
      </c>
    </row>
    <row r="47" spans="1:20" ht="12.75" hidden="1" customHeight="1">
      <c r="A47" s="128"/>
      <c r="B47" s="296" t="s">
        <v>25</v>
      </c>
      <c r="C47" s="52" t="s">
        <v>170</v>
      </c>
      <c r="D47" s="52"/>
      <c r="E47" s="52" t="s">
        <v>12</v>
      </c>
      <c r="F47" s="123" t="s">
        <v>289</v>
      </c>
      <c r="G47" s="52" t="s">
        <v>290</v>
      </c>
      <c r="H47" s="164" t="s">
        <v>1542</v>
      </c>
      <c r="I47" s="169" t="s">
        <v>42</v>
      </c>
      <c r="J47" s="197" t="s">
        <v>27</v>
      </c>
      <c r="K47" s="223">
        <v>1</v>
      </c>
      <c r="L47" s="223">
        <v>1</v>
      </c>
      <c r="M47" s="223">
        <v>1</v>
      </c>
      <c r="N47" s="223">
        <v>1</v>
      </c>
      <c r="O47" s="223">
        <v>1</v>
      </c>
      <c r="P47" s="223">
        <v>1</v>
      </c>
      <c r="Q47" s="166">
        <f t="shared" si="1"/>
        <v>4</v>
      </c>
      <c r="R47" s="170" t="s">
        <v>1611</v>
      </c>
      <c r="S47" s="363" t="s">
        <v>1614</v>
      </c>
    </row>
    <row r="48" spans="1:20" ht="12.75" hidden="1" customHeight="1">
      <c r="A48" s="128"/>
      <c r="B48" s="296" t="s">
        <v>25</v>
      </c>
      <c r="C48" s="52" t="s">
        <v>170</v>
      </c>
      <c r="D48" s="52"/>
      <c r="E48" s="52" t="s">
        <v>12</v>
      </c>
      <c r="F48" s="123" t="s">
        <v>299</v>
      </c>
      <c r="G48" s="52" t="s">
        <v>300</v>
      </c>
      <c r="H48" s="164" t="s">
        <v>1547</v>
      </c>
      <c r="I48" s="169" t="s">
        <v>947</v>
      </c>
      <c r="J48" s="197" t="s">
        <v>27</v>
      </c>
      <c r="K48" s="199">
        <v>0</v>
      </c>
      <c r="L48" s="199">
        <v>0</v>
      </c>
      <c r="M48" s="199">
        <v>0</v>
      </c>
      <c r="N48" s="199">
        <v>0</v>
      </c>
      <c r="O48" s="199">
        <v>0</v>
      </c>
      <c r="P48" s="199">
        <v>0</v>
      </c>
      <c r="Q48" s="166">
        <f t="shared" si="1"/>
        <v>0</v>
      </c>
      <c r="R48" s="170" t="s">
        <v>1615</v>
      </c>
      <c r="S48" s="369" t="s">
        <v>1616</v>
      </c>
    </row>
    <row r="49" spans="1:19" ht="12.75" hidden="1" customHeight="1">
      <c r="A49" s="128"/>
      <c r="B49" s="296" t="s">
        <v>25</v>
      </c>
      <c r="C49" s="52" t="s">
        <v>170</v>
      </c>
      <c r="D49" s="52"/>
      <c r="E49" s="52" t="s">
        <v>19</v>
      </c>
      <c r="F49" s="52" t="s">
        <v>304</v>
      </c>
      <c r="G49" s="52" t="s">
        <v>305</v>
      </c>
      <c r="H49" s="164" t="s">
        <v>1542</v>
      </c>
      <c r="I49" s="169" t="s">
        <v>42</v>
      </c>
      <c r="J49" s="197" t="s">
        <v>27</v>
      </c>
      <c r="K49" s="223">
        <v>1</v>
      </c>
      <c r="L49" s="223">
        <v>1</v>
      </c>
      <c r="M49" s="223">
        <v>1</v>
      </c>
      <c r="N49" s="223">
        <v>1</v>
      </c>
      <c r="O49" s="223">
        <v>1</v>
      </c>
      <c r="P49" s="223">
        <v>1</v>
      </c>
      <c r="Q49" s="166">
        <f t="shared" si="1"/>
        <v>4</v>
      </c>
      <c r="R49" s="170" t="s">
        <v>1617</v>
      </c>
      <c r="S49" s="214" t="s">
        <v>1618</v>
      </c>
    </row>
    <row r="50" spans="1:19" ht="12.75" hidden="1" customHeight="1">
      <c r="A50" s="128"/>
      <c r="B50" s="296" t="s">
        <v>25</v>
      </c>
      <c r="C50" s="52" t="s">
        <v>170</v>
      </c>
      <c r="D50" s="52"/>
      <c r="E50" s="52" t="s">
        <v>19</v>
      </c>
      <c r="F50" s="123" t="s">
        <v>311</v>
      </c>
      <c r="G50" s="52" t="s">
        <v>312</v>
      </c>
      <c r="H50" s="164" t="s">
        <v>1542</v>
      </c>
      <c r="I50" s="169" t="s">
        <v>42</v>
      </c>
      <c r="J50" s="197" t="s">
        <v>27</v>
      </c>
      <c r="K50" s="223">
        <v>1</v>
      </c>
      <c r="L50" s="223">
        <v>1</v>
      </c>
      <c r="M50" s="223">
        <v>1</v>
      </c>
      <c r="N50" s="223">
        <v>1</v>
      </c>
      <c r="O50" s="223">
        <v>1</v>
      </c>
      <c r="P50" s="223">
        <v>1</v>
      </c>
      <c r="Q50" s="166">
        <f t="shared" si="1"/>
        <v>4</v>
      </c>
      <c r="R50" s="170" t="s">
        <v>1619</v>
      </c>
      <c r="S50" s="214" t="s">
        <v>1618</v>
      </c>
    </row>
    <row r="51" spans="1:19" ht="12.75" hidden="1" customHeight="1">
      <c r="A51" s="128"/>
      <c r="B51" s="296" t="s">
        <v>25</v>
      </c>
      <c r="C51" s="52" t="s">
        <v>170</v>
      </c>
      <c r="D51" s="52"/>
      <c r="E51" s="52" t="s">
        <v>19</v>
      </c>
      <c r="F51" s="123" t="s">
        <v>299</v>
      </c>
      <c r="G51" s="52" t="s">
        <v>316</v>
      </c>
      <c r="H51" s="164" t="s">
        <v>1571</v>
      </c>
      <c r="I51" s="169" t="s">
        <v>948</v>
      </c>
      <c r="J51" s="197" t="s">
        <v>27</v>
      </c>
      <c r="K51" s="184">
        <v>0</v>
      </c>
      <c r="L51" s="184">
        <v>0</v>
      </c>
      <c r="M51" s="184">
        <v>0</v>
      </c>
      <c r="N51" s="184">
        <v>0</v>
      </c>
      <c r="O51" s="184">
        <v>0</v>
      </c>
      <c r="P51" s="184">
        <v>0</v>
      </c>
      <c r="Q51" s="166">
        <f t="shared" si="1"/>
        <v>0</v>
      </c>
      <c r="R51" s="170" t="s">
        <v>1620</v>
      </c>
      <c r="S51" s="370" t="s">
        <v>1621</v>
      </c>
    </row>
    <row r="52" spans="1:19" ht="12.75" hidden="1" customHeight="1">
      <c r="A52" s="128"/>
      <c r="B52" s="52" t="s">
        <v>194</v>
      </c>
      <c r="C52" s="52" t="s">
        <v>195</v>
      </c>
      <c r="D52" s="52" t="s">
        <v>196</v>
      </c>
      <c r="E52" s="52" t="s">
        <v>12</v>
      </c>
      <c r="F52" s="52" t="s">
        <v>326</v>
      </c>
      <c r="G52" s="52" t="s">
        <v>327</v>
      </c>
      <c r="H52" s="164" t="s">
        <v>1542</v>
      </c>
      <c r="I52" s="169" t="s">
        <v>42</v>
      </c>
      <c r="J52" s="197" t="s">
        <v>27</v>
      </c>
      <c r="K52" s="198">
        <v>1</v>
      </c>
      <c r="L52" s="198">
        <v>1</v>
      </c>
      <c r="M52" s="198">
        <v>1</v>
      </c>
      <c r="N52" s="198">
        <v>1</v>
      </c>
      <c r="O52" s="198">
        <v>1</v>
      </c>
      <c r="P52" s="198">
        <v>1</v>
      </c>
      <c r="Q52" s="166">
        <f t="shared" si="1"/>
        <v>4</v>
      </c>
      <c r="R52" s="167" t="s">
        <v>1622</v>
      </c>
      <c r="S52" s="224" t="s">
        <v>1623</v>
      </c>
    </row>
    <row r="53" spans="1:19" ht="12.75" hidden="1" customHeight="1">
      <c r="A53" s="128"/>
      <c r="B53" s="52" t="s">
        <v>194</v>
      </c>
      <c r="C53" s="52" t="s">
        <v>195</v>
      </c>
      <c r="D53" s="52" t="s">
        <v>196</v>
      </c>
      <c r="E53" s="52" t="s">
        <v>19</v>
      </c>
      <c r="F53" s="52" t="s">
        <v>326</v>
      </c>
      <c r="G53" s="52" t="s">
        <v>327</v>
      </c>
      <c r="H53" s="164" t="s">
        <v>1542</v>
      </c>
      <c r="I53" s="169" t="s">
        <v>42</v>
      </c>
      <c r="J53" s="197" t="s">
        <v>27</v>
      </c>
      <c r="K53" s="198">
        <v>1</v>
      </c>
      <c r="L53" s="198">
        <v>1</v>
      </c>
      <c r="M53" s="198">
        <v>1</v>
      </c>
      <c r="N53" s="198">
        <v>1</v>
      </c>
      <c r="O53" s="198">
        <v>1</v>
      </c>
      <c r="P53" s="198">
        <v>1</v>
      </c>
      <c r="Q53" s="166">
        <f t="shared" si="1"/>
        <v>4</v>
      </c>
      <c r="R53" s="167" t="s">
        <v>1622</v>
      </c>
      <c r="S53" s="224" t="s">
        <v>1623</v>
      </c>
    </row>
    <row r="54" spans="1:19" ht="12.75" hidden="1" customHeight="1">
      <c r="A54" s="128"/>
      <c r="B54" s="52" t="s">
        <v>194</v>
      </c>
      <c r="C54" s="52" t="s">
        <v>195</v>
      </c>
      <c r="D54" s="52" t="s">
        <v>196</v>
      </c>
      <c r="E54" s="52" t="s">
        <v>19</v>
      </c>
      <c r="F54" s="52" t="s">
        <v>350</v>
      </c>
      <c r="G54" s="52" t="s">
        <v>351</v>
      </c>
      <c r="H54" s="52" t="s">
        <v>352</v>
      </c>
      <c r="I54" s="169" t="s">
        <v>352</v>
      </c>
      <c r="J54" s="197" t="s">
        <v>4</v>
      </c>
      <c r="K54" s="199">
        <v>1</v>
      </c>
      <c r="L54" s="199">
        <v>1</v>
      </c>
      <c r="M54" s="199">
        <v>1</v>
      </c>
      <c r="N54" s="199">
        <v>1</v>
      </c>
      <c r="O54" s="199">
        <v>1</v>
      </c>
      <c r="P54" s="199">
        <v>1</v>
      </c>
      <c r="Q54" s="166">
        <f t="shared" si="1"/>
        <v>4</v>
      </c>
      <c r="R54" s="170" t="s">
        <v>1624</v>
      </c>
      <c r="S54" s="168" t="s">
        <v>1625</v>
      </c>
    </row>
    <row r="55" spans="1:19" ht="12.75" hidden="1" customHeight="1">
      <c r="A55" s="128"/>
      <c r="B55" s="52" t="s">
        <v>194</v>
      </c>
      <c r="C55" s="52" t="s">
        <v>195</v>
      </c>
      <c r="D55" s="52" t="s">
        <v>209</v>
      </c>
      <c r="E55" s="52" t="s">
        <v>12</v>
      </c>
      <c r="F55" s="123" t="s">
        <v>357</v>
      </c>
      <c r="G55" s="52" t="s">
        <v>358</v>
      </c>
      <c r="H55" s="164" t="s">
        <v>1542</v>
      </c>
      <c r="I55" s="169" t="s">
        <v>42</v>
      </c>
      <c r="J55" s="197" t="s">
        <v>4</v>
      </c>
      <c r="K55" s="198">
        <v>1</v>
      </c>
      <c r="L55" s="198">
        <v>1</v>
      </c>
      <c r="M55" s="198">
        <v>1</v>
      </c>
      <c r="N55" s="198">
        <v>1</v>
      </c>
      <c r="O55" s="198">
        <v>1</v>
      </c>
      <c r="P55" s="198">
        <v>1</v>
      </c>
      <c r="Q55" s="166">
        <f t="shared" si="1"/>
        <v>4</v>
      </c>
      <c r="R55" s="170" t="s">
        <v>1626</v>
      </c>
      <c r="S55" s="371" t="s">
        <v>1627</v>
      </c>
    </row>
    <row r="56" spans="1:19" ht="12.75" hidden="1" customHeight="1">
      <c r="A56" s="128"/>
      <c r="B56" s="52" t="s">
        <v>194</v>
      </c>
      <c r="C56" s="52" t="s">
        <v>195</v>
      </c>
      <c r="D56" s="52" t="s">
        <v>209</v>
      </c>
      <c r="E56" s="52" t="s">
        <v>19</v>
      </c>
      <c r="F56" s="123" t="s">
        <v>363</v>
      </c>
      <c r="G56" s="52" t="s">
        <v>358</v>
      </c>
      <c r="H56" s="164" t="s">
        <v>1542</v>
      </c>
      <c r="I56" s="169" t="s">
        <v>42</v>
      </c>
      <c r="J56" s="197" t="s">
        <v>4</v>
      </c>
      <c r="K56" s="198">
        <v>1</v>
      </c>
      <c r="L56" s="198">
        <v>1</v>
      </c>
      <c r="M56" s="198">
        <v>1</v>
      </c>
      <c r="N56" s="198">
        <v>1</v>
      </c>
      <c r="O56" s="198">
        <v>1</v>
      </c>
      <c r="P56" s="198">
        <v>1</v>
      </c>
      <c r="Q56" s="166">
        <f t="shared" si="1"/>
        <v>4</v>
      </c>
      <c r="R56" s="167" t="s">
        <v>1628</v>
      </c>
      <c r="S56" s="372" t="s">
        <v>1629</v>
      </c>
    </row>
    <row r="57" spans="1:19" ht="12.75" hidden="1" customHeight="1">
      <c r="A57" s="128"/>
      <c r="B57" s="52" t="s">
        <v>194</v>
      </c>
      <c r="C57" s="52" t="s">
        <v>218</v>
      </c>
      <c r="D57" s="52"/>
      <c r="E57" s="52" t="s">
        <v>12</v>
      </c>
      <c r="F57" s="123" t="s">
        <v>367</v>
      </c>
      <c r="G57" s="52" t="s">
        <v>368</v>
      </c>
      <c r="H57" s="164" t="s">
        <v>1542</v>
      </c>
      <c r="I57" s="169" t="s">
        <v>42</v>
      </c>
      <c r="J57" s="197" t="s">
        <v>4</v>
      </c>
      <c r="K57" s="198">
        <v>1</v>
      </c>
      <c r="L57" s="198">
        <v>1</v>
      </c>
      <c r="M57" s="198">
        <v>1</v>
      </c>
      <c r="N57" s="198">
        <v>1</v>
      </c>
      <c r="O57" s="198">
        <v>1</v>
      </c>
      <c r="P57" s="198">
        <v>1</v>
      </c>
      <c r="Q57" s="166">
        <f t="shared" si="1"/>
        <v>4</v>
      </c>
      <c r="R57" s="170" t="s">
        <v>1630</v>
      </c>
      <c r="S57" s="354" t="s">
        <v>1631</v>
      </c>
    </row>
    <row r="58" spans="1:19" ht="12.75" hidden="1" customHeight="1">
      <c r="A58" s="128"/>
      <c r="B58" s="52" t="s">
        <v>194</v>
      </c>
      <c r="C58" s="52" t="s">
        <v>218</v>
      </c>
      <c r="D58" s="52"/>
      <c r="E58" s="52" t="s">
        <v>19</v>
      </c>
      <c r="F58" s="123" t="s">
        <v>373</v>
      </c>
      <c r="G58" s="52" t="s">
        <v>374</v>
      </c>
      <c r="H58" s="164" t="s">
        <v>1542</v>
      </c>
      <c r="I58" s="169" t="s">
        <v>42</v>
      </c>
      <c r="J58" s="197" t="s">
        <v>4</v>
      </c>
      <c r="K58" s="198">
        <v>1</v>
      </c>
      <c r="L58" s="198">
        <v>1</v>
      </c>
      <c r="M58" s="198">
        <v>1</v>
      </c>
      <c r="N58" s="198">
        <v>1</v>
      </c>
      <c r="O58" s="198">
        <v>1</v>
      </c>
      <c r="P58" s="198">
        <v>1</v>
      </c>
      <c r="Q58" s="166">
        <f t="shared" si="1"/>
        <v>4</v>
      </c>
      <c r="R58" s="170" t="s">
        <v>1632</v>
      </c>
      <c r="S58" s="354" t="s">
        <v>1631</v>
      </c>
    </row>
    <row r="59" spans="1:19" ht="12.75" hidden="1" customHeight="1">
      <c r="A59" s="128"/>
      <c r="B59" s="52" t="s">
        <v>194</v>
      </c>
      <c r="C59" s="52" t="s">
        <v>230</v>
      </c>
      <c r="D59" s="52" t="s">
        <v>231</v>
      </c>
      <c r="E59" s="52" t="s">
        <v>12</v>
      </c>
      <c r="F59" s="123" t="s">
        <v>386</v>
      </c>
      <c r="G59" s="52" t="s">
        <v>387</v>
      </c>
      <c r="H59" s="164" t="s">
        <v>1534</v>
      </c>
      <c r="I59" s="128"/>
      <c r="J59" s="197" t="s">
        <v>4</v>
      </c>
      <c r="K59" s="166">
        <v>1</v>
      </c>
      <c r="L59" s="166">
        <v>1</v>
      </c>
      <c r="M59" s="166">
        <v>1</v>
      </c>
      <c r="N59" s="166">
        <v>1</v>
      </c>
      <c r="O59" s="166">
        <v>1</v>
      </c>
      <c r="P59" s="166">
        <v>1</v>
      </c>
      <c r="Q59" s="166">
        <f t="shared" si="1"/>
        <v>4</v>
      </c>
      <c r="R59" s="167" t="s">
        <v>1633</v>
      </c>
      <c r="S59" s="373" t="s">
        <v>1634</v>
      </c>
    </row>
    <row r="60" spans="1:19" ht="12.75" hidden="1" customHeight="1">
      <c r="A60" s="128"/>
      <c r="B60" s="52" t="s">
        <v>194</v>
      </c>
      <c r="C60" s="52" t="s">
        <v>230</v>
      </c>
      <c r="D60" s="52" t="s">
        <v>231</v>
      </c>
      <c r="E60" s="52" t="s">
        <v>12</v>
      </c>
      <c r="F60" s="128" t="s">
        <v>394</v>
      </c>
      <c r="G60" s="52" t="s">
        <v>395</v>
      </c>
      <c r="H60" s="164" t="s">
        <v>1534</v>
      </c>
      <c r="I60" s="128"/>
      <c r="J60" s="197" t="s">
        <v>4</v>
      </c>
      <c r="K60" s="166">
        <v>1</v>
      </c>
      <c r="L60" s="166">
        <v>1</v>
      </c>
      <c r="M60" s="166">
        <v>1</v>
      </c>
      <c r="N60" s="166">
        <v>1</v>
      </c>
      <c r="O60" s="166">
        <v>1</v>
      </c>
      <c r="P60" s="166">
        <v>1</v>
      </c>
      <c r="Q60" s="166">
        <f t="shared" si="1"/>
        <v>4</v>
      </c>
      <c r="R60" s="167" t="s">
        <v>1633</v>
      </c>
      <c r="S60" s="373" t="s">
        <v>1634</v>
      </c>
    </row>
    <row r="61" spans="1:19" ht="12.75" hidden="1" customHeight="1">
      <c r="A61" s="128"/>
      <c r="B61" s="52" t="s">
        <v>194</v>
      </c>
      <c r="C61" s="52" t="s">
        <v>230</v>
      </c>
      <c r="D61" s="52" t="s">
        <v>231</v>
      </c>
      <c r="E61" s="52" t="s">
        <v>19</v>
      </c>
      <c r="F61" s="128" t="s">
        <v>399</v>
      </c>
      <c r="G61" s="52" t="s">
        <v>400</v>
      </c>
      <c r="H61" s="164" t="s">
        <v>1534</v>
      </c>
      <c r="I61" s="128"/>
      <c r="J61" s="197" t="s">
        <v>4</v>
      </c>
      <c r="K61" s="166">
        <v>1</v>
      </c>
      <c r="L61" s="166">
        <v>1</v>
      </c>
      <c r="M61" s="166">
        <v>1</v>
      </c>
      <c r="N61" s="166">
        <v>1</v>
      </c>
      <c r="O61" s="166">
        <v>1</v>
      </c>
      <c r="P61" s="166">
        <v>1</v>
      </c>
      <c r="Q61" s="166">
        <f t="shared" si="1"/>
        <v>4</v>
      </c>
      <c r="R61" s="167" t="s">
        <v>1633</v>
      </c>
      <c r="S61" s="373" t="s">
        <v>1634</v>
      </c>
    </row>
    <row r="62" spans="1:19" ht="12.75" hidden="1" customHeight="1">
      <c r="A62" s="128"/>
      <c r="B62" s="52" t="s">
        <v>194</v>
      </c>
      <c r="C62" s="52" t="s">
        <v>230</v>
      </c>
      <c r="D62" s="52" t="s">
        <v>231</v>
      </c>
      <c r="E62" s="52" t="s">
        <v>19</v>
      </c>
      <c r="F62" s="128" t="s">
        <v>405</v>
      </c>
      <c r="G62" s="52" t="s">
        <v>406</v>
      </c>
      <c r="H62" s="164" t="s">
        <v>1534</v>
      </c>
      <c r="I62" s="128"/>
      <c r="J62" s="197" t="s">
        <v>4</v>
      </c>
      <c r="K62" s="166">
        <v>1</v>
      </c>
      <c r="L62" s="166">
        <v>1</v>
      </c>
      <c r="M62" s="166">
        <v>1</v>
      </c>
      <c r="N62" s="166">
        <v>1</v>
      </c>
      <c r="O62" s="166">
        <v>1</v>
      </c>
      <c r="P62" s="166">
        <v>1</v>
      </c>
      <c r="Q62" s="166">
        <f t="shared" si="1"/>
        <v>4</v>
      </c>
      <c r="R62" s="167" t="s">
        <v>1633</v>
      </c>
      <c r="S62" s="373" t="s">
        <v>1634</v>
      </c>
    </row>
    <row r="63" spans="1:19" ht="12.75" hidden="1" customHeight="1">
      <c r="A63" s="128"/>
      <c r="B63" s="52" t="s">
        <v>194</v>
      </c>
      <c r="C63" s="52" t="s">
        <v>230</v>
      </c>
      <c r="D63" s="52" t="s">
        <v>249</v>
      </c>
      <c r="E63" s="52" t="s">
        <v>12</v>
      </c>
      <c r="F63" s="123" t="s">
        <v>411</v>
      </c>
      <c r="G63" s="52" t="s">
        <v>412</v>
      </c>
      <c r="H63" s="52" t="s">
        <v>413</v>
      </c>
      <c r="I63" s="128"/>
      <c r="J63" s="197" t="s">
        <v>4</v>
      </c>
      <c r="K63" s="359">
        <v>1</v>
      </c>
      <c r="L63" s="359">
        <v>1</v>
      </c>
      <c r="M63" s="359">
        <v>1</v>
      </c>
      <c r="N63" s="359">
        <v>1</v>
      </c>
      <c r="O63" s="359">
        <v>1</v>
      </c>
      <c r="P63" s="359">
        <v>1</v>
      </c>
      <c r="Q63" s="166">
        <f t="shared" si="1"/>
        <v>4</v>
      </c>
      <c r="R63" s="216" t="s">
        <v>1635</v>
      </c>
      <c r="S63" s="215"/>
    </row>
    <row r="64" spans="1:19" ht="12.75" hidden="1" customHeight="1">
      <c r="A64" s="128"/>
      <c r="B64" s="52" t="s">
        <v>194</v>
      </c>
      <c r="C64" s="52" t="s">
        <v>230</v>
      </c>
      <c r="D64" s="52" t="s">
        <v>249</v>
      </c>
      <c r="E64" s="52" t="s">
        <v>19</v>
      </c>
      <c r="F64" s="123" t="s">
        <v>421</v>
      </c>
      <c r="G64" s="52" t="s">
        <v>422</v>
      </c>
      <c r="H64" s="52" t="s">
        <v>423</v>
      </c>
      <c r="I64" s="128"/>
      <c r="J64" s="121" t="s">
        <v>4</v>
      </c>
      <c r="K64" s="359">
        <v>1</v>
      </c>
      <c r="L64" s="359">
        <v>1</v>
      </c>
      <c r="M64" s="359">
        <v>1</v>
      </c>
      <c r="N64" s="359">
        <v>1</v>
      </c>
      <c r="O64" s="359">
        <v>1</v>
      </c>
      <c r="P64" s="359">
        <v>1</v>
      </c>
      <c r="Q64" s="166">
        <f t="shared" si="1"/>
        <v>4</v>
      </c>
      <c r="R64" s="216" t="s">
        <v>1635</v>
      </c>
      <c r="S64" s="215"/>
    </row>
    <row r="65" spans="1:26" ht="12.75" hidden="1" customHeight="1">
      <c r="A65" s="128"/>
      <c r="B65" s="52" t="s">
        <v>194</v>
      </c>
      <c r="C65" s="52" t="s">
        <v>230</v>
      </c>
      <c r="D65" s="52" t="s">
        <v>258</v>
      </c>
      <c r="E65" s="52" t="s">
        <v>12</v>
      </c>
      <c r="F65" s="52" t="s">
        <v>453</v>
      </c>
      <c r="G65" s="52" t="s">
        <v>454</v>
      </c>
      <c r="H65" s="164" t="s">
        <v>1636</v>
      </c>
      <c r="I65" s="128"/>
      <c r="J65" s="121" t="s">
        <v>4</v>
      </c>
      <c r="K65" s="351">
        <v>1</v>
      </c>
      <c r="L65" s="351">
        <v>1</v>
      </c>
      <c r="M65" s="351">
        <v>0</v>
      </c>
      <c r="N65" s="351">
        <v>1</v>
      </c>
      <c r="O65" s="351">
        <v>1</v>
      </c>
      <c r="P65" s="351">
        <v>1</v>
      </c>
      <c r="Q65" s="166">
        <f t="shared" si="1"/>
        <v>3</v>
      </c>
      <c r="R65" s="216" t="s">
        <v>1637</v>
      </c>
      <c r="S65" s="369" t="s">
        <v>1631</v>
      </c>
    </row>
    <row r="66" spans="1:26" ht="12.75" hidden="1" customHeight="1">
      <c r="A66" s="128"/>
      <c r="B66" s="52" t="s">
        <v>194</v>
      </c>
      <c r="C66" s="52" t="s">
        <v>230</v>
      </c>
      <c r="D66" s="52" t="s">
        <v>258</v>
      </c>
      <c r="E66" s="52" t="s">
        <v>19</v>
      </c>
      <c r="F66" s="123" t="s">
        <v>459</v>
      </c>
      <c r="G66" s="52" t="s">
        <v>460</v>
      </c>
      <c r="H66" s="164" t="s">
        <v>1638</v>
      </c>
      <c r="I66" s="128"/>
      <c r="J66" s="121" t="s">
        <v>4</v>
      </c>
      <c r="K66" s="351">
        <v>1</v>
      </c>
      <c r="L66" s="351">
        <v>1</v>
      </c>
      <c r="M66" s="351">
        <v>1</v>
      </c>
      <c r="N66" s="351">
        <v>1</v>
      </c>
      <c r="O66" s="351">
        <v>1</v>
      </c>
      <c r="P66" s="351">
        <v>1</v>
      </c>
      <c r="Q66" s="166">
        <f t="shared" si="1"/>
        <v>4</v>
      </c>
      <c r="R66" s="216" t="s">
        <v>1639</v>
      </c>
      <c r="S66" s="373" t="s">
        <v>1640</v>
      </c>
    </row>
    <row r="67" spans="1:26" ht="12.75" hidden="1" customHeight="1">
      <c r="A67" s="128"/>
      <c r="B67" s="52" t="s">
        <v>194</v>
      </c>
      <c r="C67" s="52" t="s">
        <v>230</v>
      </c>
      <c r="D67" s="52" t="s">
        <v>258</v>
      </c>
      <c r="E67" s="52" t="s">
        <v>12</v>
      </c>
      <c r="F67" s="52" t="s">
        <v>468</v>
      </c>
      <c r="G67" s="52" t="s">
        <v>469</v>
      </c>
      <c r="H67" s="164" t="s">
        <v>1542</v>
      </c>
      <c r="I67" s="169" t="s">
        <v>42</v>
      </c>
      <c r="J67" s="121" t="s">
        <v>4</v>
      </c>
      <c r="K67" s="351">
        <v>1</v>
      </c>
      <c r="L67" s="351">
        <v>1</v>
      </c>
      <c r="M67" s="351">
        <v>1</v>
      </c>
      <c r="N67" s="351">
        <v>1</v>
      </c>
      <c r="O67" s="351">
        <v>1</v>
      </c>
      <c r="P67" s="351">
        <v>1</v>
      </c>
      <c r="Q67" s="166">
        <f t="shared" si="1"/>
        <v>4</v>
      </c>
      <c r="R67" s="216" t="s">
        <v>1641</v>
      </c>
      <c r="S67" s="369" t="s">
        <v>1631</v>
      </c>
    </row>
    <row r="68" spans="1:26" ht="12.75" hidden="1" customHeight="1">
      <c r="A68" s="128"/>
      <c r="B68" s="52" t="s">
        <v>194</v>
      </c>
      <c r="C68" s="52" t="s">
        <v>230</v>
      </c>
      <c r="D68" s="52" t="s">
        <v>258</v>
      </c>
      <c r="E68" s="52" t="s">
        <v>19</v>
      </c>
      <c r="F68" s="52" t="s">
        <v>468</v>
      </c>
      <c r="G68" s="52" t="s">
        <v>473</v>
      </c>
      <c r="H68" s="164" t="s">
        <v>1542</v>
      </c>
      <c r="I68" s="169" t="s">
        <v>42</v>
      </c>
      <c r="J68" s="121" t="s">
        <v>4</v>
      </c>
      <c r="K68" s="351">
        <v>1</v>
      </c>
      <c r="L68" s="351">
        <v>1</v>
      </c>
      <c r="M68" s="351">
        <v>1</v>
      </c>
      <c r="N68" s="351">
        <v>1</v>
      </c>
      <c r="O68" s="351">
        <v>1</v>
      </c>
      <c r="P68" s="351">
        <v>1</v>
      </c>
      <c r="Q68" s="166">
        <f t="shared" si="1"/>
        <v>4</v>
      </c>
      <c r="R68" s="216" t="s">
        <v>1641</v>
      </c>
      <c r="S68" s="369" t="s">
        <v>1631</v>
      </c>
    </row>
    <row r="69" spans="1:26" ht="12.75" hidden="1" customHeight="1">
      <c r="A69" s="128"/>
      <c r="B69" s="52" t="s">
        <v>194</v>
      </c>
      <c r="C69" s="52" t="s">
        <v>230</v>
      </c>
      <c r="D69" s="52" t="s">
        <v>273</v>
      </c>
      <c r="E69" s="52" t="s">
        <v>12</v>
      </c>
      <c r="F69" s="52" t="s">
        <v>477</v>
      </c>
      <c r="G69" s="52" t="s">
        <v>478</v>
      </c>
      <c r="H69" s="164" t="s">
        <v>1542</v>
      </c>
      <c r="I69" s="169" t="s">
        <v>42</v>
      </c>
      <c r="J69" s="121" t="s">
        <v>4</v>
      </c>
      <c r="K69" s="351">
        <v>1</v>
      </c>
      <c r="L69" s="351">
        <v>1</v>
      </c>
      <c r="M69" s="351">
        <v>1</v>
      </c>
      <c r="N69" s="351">
        <v>1</v>
      </c>
      <c r="O69" s="351">
        <v>1</v>
      </c>
      <c r="P69" s="351">
        <v>1</v>
      </c>
      <c r="Q69" s="166">
        <f t="shared" si="1"/>
        <v>4</v>
      </c>
      <c r="R69" s="216" t="s">
        <v>1642</v>
      </c>
      <c r="S69" s="369" t="s">
        <v>1631</v>
      </c>
    </row>
    <row r="70" spans="1:26" ht="12.75" hidden="1" customHeight="1">
      <c r="A70" s="128"/>
      <c r="B70" s="52" t="s">
        <v>194</v>
      </c>
      <c r="C70" s="52" t="s">
        <v>230</v>
      </c>
      <c r="D70" s="52" t="s">
        <v>273</v>
      </c>
      <c r="E70" s="52" t="s">
        <v>19</v>
      </c>
      <c r="F70" s="52" t="s">
        <v>483</v>
      </c>
      <c r="G70" s="52" t="s">
        <v>478</v>
      </c>
      <c r="H70" s="164" t="s">
        <v>1542</v>
      </c>
      <c r="I70" s="169" t="s">
        <v>42</v>
      </c>
      <c r="J70" s="121" t="s">
        <v>4</v>
      </c>
      <c r="K70" s="351">
        <v>1</v>
      </c>
      <c r="L70" s="351">
        <v>1</v>
      </c>
      <c r="M70" s="351">
        <v>1</v>
      </c>
      <c r="N70" s="351">
        <v>1</v>
      </c>
      <c r="O70" s="351">
        <v>1</v>
      </c>
      <c r="P70" s="351">
        <v>1</v>
      </c>
      <c r="Q70" s="166">
        <f t="shared" si="1"/>
        <v>4</v>
      </c>
      <c r="R70" s="216" t="s">
        <v>1642</v>
      </c>
      <c r="S70" s="369" t="s">
        <v>1631</v>
      </c>
    </row>
    <row r="71" spans="1:26" ht="12.75" hidden="1" customHeight="1">
      <c r="A71" s="128"/>
      <c r="B71" s="52" t="s">
        <v>278</v>
      </c>
      <c r="C71" s="52" t="s">
        <v>279</v>
      </c>
      <c r="D71" s="52"/>
      <c r="E71" s="52" t="s">
        <v>12</v>
      </c>
      <c r="F71" s="123" t="s">
        <v>489</v>
      </c>
      <c r="G71" s="52" t="s">
        <v>490</v>
      </c>
      <c r="H71" s="164" t="s">
        <v>1643</v>
      </c>
      <c r="I71" s="128"/>
      <c r="J71" s="121" t="s">
        <v>4</v>
      </c>
      <c r="K71" s="198">
        <v>1</v>
      </c>
      <c r="L71" s="198">
        <v>1</v>
      </c>
      <c r="M71" s="198">
        <v>1</v>
      </c>
      <c r="N71" s="198">
        <v>1</v>
      </c>
      <c r="O71" s="198">
        <v>1</v>
      </c>
      <c r="P71" s="198">
        <v>1</v>
      </c>
      <c r="Q71" s="166">
        <f t="shared" si="1"/>
        <v>4</v>
      </c>
      <c r="R71" s="215" t="s">
        <v>1644</v>
      </c>
      <c r="S71" s="369" t="s">
        <v>1645</v>
      </c>
    </row>
    <row r="72" spans="1:26" ht="12.75" hidden="1" customHeight="1">
      <c r="A72" s="128"/>
      <c r="B72" s="52" t="s">
        <v>278</v>
      </c>
      <c r="C72" s="52" t="s">
        <v>279</v>
      </c>
      <c r="D72" s="52"/>
      <c r="E72" s="52" t="s">
        <v>19</v>
      </c>
      <c r="F72" s="123" t="s">
        <v>494</v>
      </c>
      <c r="G72" s="52" t="s">
        <v>495</v>
      </c>
      <c r="H72" s="164" t="s">
        <v>1571</v>
      </c>
      <c r="I72" s="169" t="s">
        <v>948</v>
      </c>
      <c r="J72" s="121" t="s">
        <v>4</v>
      </c>
      <c r="K72" s="198">
        <v>1</v>
      </c>
      <c r="L72" s="198">
        <v>1</v>
      </c>
      <c r="M72" s="198">
        <v>1</v>
      </c>
      <c r="N72" s="198">
        <v>1</v>
      </c>
      <c r="O72" s="198">
        <v>1</v>
      </c>
      <c r="P72" s="198">
        <v>1</v>
      </c>
      <c r="Q72" s="166">
        <f t="shared" si="1"/>
        <v>4</v>
      </c>
      <c r="R72" s="215" t="s">
        <v>1646</v>
      </c>
      <c r="S72" s="373" t="s">
        <v>1578</v>
      </c>
    </row>
    <row r="73" spans="1:26" ht="12.75" hidden="1" customHeight="1">
      <c r="A73" s="128"/>
      <c r="B73" s="52" t="s">
        <v>278</v>
      </c>
      <c r="C73" s="123" t="s">
        <v>288</v>
      </c>
      <c r="D73" s="52"/>
      <c r="E73" s="52" t="s">
        <v>12</v>
      </c>
      <c r="F73" s="123" t="s">
        <v>508</v>
      </c>
      <c r="G73" s="123" t="s">
        <v>509</v>
      </c>
      <c r="H73" s="52" t="s">
        <v>352</v>
      </c>
      <c r="I73" s="169" t="s">
        <v>352</v>
      </c>
      <c r="J73" s="121" t="s">
        <v>4</v>
      </c>
      <c r="K73" s="198">
        <v>1</v>
      </c>
      <c r="L73" s="198">
        <v>1</v>
      </c>
      <c r="M73" s="198">
        <v>1</v>
      </c>
      <c r="N73" s="198">
        <v>1</v>
      </c>
      <c r="O73" s="198">
        <v>1</v>
      </c>
      <c r="P73" s="198">
        <v>1</v>
      </c>
      <c r="Q73" s="166">
        <f t="shared" si="1"/>
        <v>4</v>
      </c>
      <c r="R73" s="216" t="s">
        <v>1647</v>
      </c>
      <c r="S73" s="369" t="s">
        <v>1648</v>
      </c>
    </row>
    <row r="74" spans="1:26" ht="12.75" hidden="1" customHeight="1">
      <c r="A74" s="128"/>
      <c r="B74" s="52" t="s">
        <v>278</v>
      </c>
      <c r="C74" s="123" t="s">
        <v>288</v>
      </c>
      <c r="D74" s="52"/>
      <c r="E74" s="52" t="s">
        <v>19</v>
      </c>
      <c r="F74" s="123" t="s">
        <v>517</v>
      </c>
      <c r="G74" s="131" t="s">
        <v>518</v>
      </c>
      <c r="H74" s="164" t="s">
        <v>1571</v>
      </c>
      <c r="I74" s="169" t="s">
        <v>948</v>
      </c>
      <c r="J74" s="121" t="s">
        <v>4</v>
      </c>
      <c r="K74" s="199">
        <v>1</v>
      </c>
      <c r="L74" s="199">
        <v>1</v>
      </c>
      <c r="M74" s="199">
        <v>1</v>
      </c>
      <c r="N74" s="199">
        <v>1</v>
      </c>
      <c r="O74" s="199">
        <v>1</v>
      </c>
      <c r="P74" s="199">
        <v>1</v>
      </c>
      <c r="Q74" s="166">
        <f t="shared" si="1"/>
        <v>4</v>
      </c>
      <c r="R74" s="216" t="s">
        <v>1649</v>
      </c>
      <c r="S74" s="374" t="s">
        <v>1650</v>
      </c>
    </row>
    <row r="75" spans="1:26" ht="12.75" hidden="1" customHeight="1">
      <c r="A75" s="169" t="s">
        <v>1014</v>
      </c>
      <c r="B75" s="375" t="s">
        <v>278</v>
      </c>
      <c r="C75" s="375" t="s">
        <v>295</v>
      </c>
      <c r="D75" s="375"/>
      <c r="E75" s="375" t="s">
        <v>12</v>
      </c>
      <c r="F75" s="376" t="s">
        <v>1103</v>
      </c>
      <c r="G75" s="377" t="s">
        <v>1104</v>
      </c>
      <c r="H75" s="375"/>
      <c r="I75" s="378"/>
      <c r="J75" s="379" t="s">
        <v>4</v>
      </c>
      <c r="K75" s="380"/>
      <c r="L75" s="380"/>
      <c r="M75" s="380"/>
      <c r="N75" s="380"/>
      <c r="O75" s="380"/>
      <c r="P75" s="380"/>
      <c r="Q75" s="166"/>
      <c r="R75" s="381" t="s">
        <v>1651</v>
      </c>
      <c r="S75" s="382" t="s">
        <v>1019</v>
      </c>
    </row>
    <row r="76" spans="1:26" ht="12.75" hidden="1" customHeight="1">
      <c r="A76" s="128"/>
      <c r="B76" s="52" t="s">
        <v>278</v>
      </c>
      <c r="C76" s="52" t="s">
        <v>295</v>
      </c>
      <c r="D76" s="52"/>
      <c r="E76" s="52" t="s">
        <v>19</v>
      </c>
      <c r="F76" s="132" t="s">
        <v>965</v>
      </c>
      <c r="G76" s="123" t="s">
        <v>541</v>
      </c>
      <c r="H76" s="164" t="s">
        <v>1571</v>
      </c>
      <c r="I76" s="169" t="s">
        <v>948</v>
      </c>
      <c r="J76" s="121" t="s">
        <v>4</v>
      </c>
      <c r="K76" s="198">
        <v>1</v>
      </c>
      <c r="L76" s="198">
        <v>1</v>
      </c>
      <c r="M76" s="198">
        <v>1</v>
      </c>
      <c r="N76" s="198">
        <v>1</v>
      </c>
      <c r="O76" s="198">
        <v>1</v>
      </c>
      <c r="P76" s="198">
        <v>1</v>
      </c>
      <c r="Q76" s="166">
        <f t="shared" ref="Q76:Q77" si="2">K76*(SUM(L76:O76)*P76)</f>
        <v>4</v>
      </c>
      <c r="R76" s="215" t="s">
        <v>1652</v>
      </c>
      <c r="S76" s="373" t="s">
        <v>1653</v>
      </c>
    </row>
    <row r="77" spans="1:26" ht="12.75" hidden="1" customHeight="1">
      <c r="A77" s="128"/>
      <c r="B77" s="52" t="s">
        <v>278</v>
      </c>
      <c r="C77" s="52" t="s">
        <v>295</v>
      </c>
      <c r="D77" s="215"/>
      <c r="E77" s="52" t="s">
        <v>19</v>
      </c>
      <c r="F77" s="215" t="s">
        <v>1446</v>
      </c>
      <c r="G77" s="216" t="s">
        <v>967</v>
      </c>
      <c r="H77" s="164" t="s">
        <v>1571</v>
      </c>
      <c r="I77" s="169" t="s">
        <v>948</v>
      </c>
      <c r="J77" s="121" t="s">
        <v>4</v>
      </c>
      <c r="K77" s="199">
        <v>0</v>
      </c>
      <c r="L77" s="199">
        <v>0</v>
      </c>
      <c r="M77" s="199">
        <v>0</v>
      </c>
      <c r="N77" s="199">
        <v>0</v>
      </c>
      <c r="O77" s="199">
        <v>0</v>
      </c>
      <c r="P77" s="199">
        <v>0</v>
      </c>
      <c r="Q77" s="166">
        <f t="shared" si="2"/>
        <v>0</v>
      </c>
      <c r="R77" s="216" t="s">
        <v>1654</v>
      </c>
      <c r="S77" s="369" t="s">
        <v>1655</v>
      </c>
    </row>
    <row r="78" spans="1:26" ht="12.75" hidden="1" customHeight="1">
      <c r="A78" s="169" t="s">
        <v>1014</v>
      </c>
      <c r="B78" s="375" t="s">
        <v>278</v>
      </c>
      <c r="C78" s="375" t="s">
        <v>295</v>
      </c>
      <c r="D78" s="375"/>
      <c r="E78" s="375" t="s">
        <v>19</v>
      </c>
      <c r="F78" s="376" t="s">
        <v>1112</v>
      </c>
      <c r="G78" s="377" t="s">
        <v>1104</v>
      </c>
      <c r="H78" s="375"/>
      <c r="I78" s="378"/>
      <c r="J78" s="379" t="s">
        <v>4</v>
      </c>
      <c r="K78" s="380"/>
      <c r="L78" s="380"/>
      <c r="M78" s="380"/>
      <c r="N78" s="380"/>
      <c r="O78" s="380"/>
      <c r="P78" s="380"/>
      <c r="Q78" s="166"/>
      <c r="R78" s="381" t="s">
        <v>1656</v>
      </c>
      <c r="S78" s="382" t="s">
        <v>1019</v>
      </c>
      <c r="T78" s="383"/>
      <c r="U78" s="383"/>
      <c r="V78" s="383"/>
      <c r="W78" s="383"/>
      <c r="X78" s="383"/>
      <c r="Y78" s="383"/>
      <c r="Z78" s="383"/>
    </row>
    <row r="79" spans="1:26" ht="12.75" hidden="1" customHeight="1">
      <c r="A79" s="128"/>
      <c r="B79" s="52" t="s">
        <v>309</v>
      </c>
      <c r="C79" s="52" t="s">
        <v>310</v>
      </c>
      <c r="D79" s="52"/>
      <c r="E79" s="52" t="s">
        <v>12</v>
      </c>
      <c r="F79" s="123" t="s">
        <v>562</v>
      </c>
      <c r="G79" s="123" t="s">
        <v>563</v>
      </c>
      <c r="H79" s="132" t="s">
        <v>1542</v>
      </c>
      <c r="I79" s="169" t="s">
        <v>42</v>
      </c>
      <c r="J79" s="121" t="s">
        <v>4</v>
      </c>
      <c r="K79" s="351">
        <v>1</v>
      </c>
      <c r="L79" s="351">
        <v>1</v>
      </c>
      <c r="M79" s="351">
        <v>1</v>
      </c>
      <c r="N79" s="351">
        <v>1</v>
      </c>
      <c r="O79" s="351">
        <v>1</v>
      </c>
      <c r="P79" s="351">
        <v>1</v>
      </c>
      <c r="Q79" s="166">
        <f t="shared" ref="Q79:Q125" si="3">K79*(SUM(L79:O79)*P79)</f>
        <v>4</v>
      </c>
      <c r="R79" s="215" t="s">
        <v>1657</v>
      </c>
      <c r="S79" s="373" t="s">
        <v>1658</v>
      </c>
    </row>
    <row r="80" spans="1:26" ht="12.75" hidden="1" customHeight="1">
      <c r="A80" s="128"/>
      <c r="B80" s="52" t="s">
        <v>309</v>
      </c>
      <c r="C80" s="52" t="s">
        <v>310</v>
      </c>
      <c r="D80" s="52"/>
      <c r="E80" s="52" t="s">
        <v>12</v>
      </c>
      <c r="F80" s="123" t="s">
        <v>567</v>
      </c>
      <c r="G80" s="52" t="s">
        <v>568</v>
      </c>
      <c r="H80" s="132" t="s">
        <v>1542</v>
      </c>
      <c r="I80" s="169" t="s">
        <v>42</v>
      </c>
      <c r="J80" s="121" t="s">
        <v>4</v>
      </c>
      <c r="K80" s="351">
        <v>0</v>
      </c>
      <c r="L80" s="351">
        <v>0</v>
      </c>
      <c r="M80" s="351">
        <v>0</v>
      </c>
      <c r="N80" s="351">
        <v>0</v>
      </c>
      <c r="O80" s="351">
        <v>0</v>
      </c>
      <c r="P80" s="351">
        <v>0</v>
      </c>
      <c r="Q80" s="166">
        <f t="shared" si="3"/>
        <v>0</v>
      </c>
      <c r="R80" s="215" t="s">
        <v>1659</v>
      </c>
      <c r="S80" s="215"/>
    </row>
    <row r="81" spans="1:19" ht="12.75" hidden="1" customHeight="1">
      <c r="A81" s="128"/>
      <c r="B81" s="52" t="s">
        <v>309</v>
      </c>
      <c r="C81" s="52" t="s">
        <v>310</v>
      </c>
      <c r="D81" s="52"/>
      <c r="E81" s="52" t="s">
        <v>19</v>
      </c>
      <c r="F81" s="123" t="s">
        <v>572</v>
      </c>
      <c r="G81" s="52" t="s">
        <v>573</v>
      </c>
      <c r="H81" s="132" t="s">
        <v>1542</v>
      </c>
      <c r="I81" s="169" t="s">
        <v>42</v>
      </c>
      <c r="J81" s="121" t="s">
        <v>4</v>
      </c>
      <c r="K81" s="351">
        <v>1</v>
      </c>
      <c r="L81" s="351">
        <v>1</v>
      </c>
      <c r="M81" s="351">
        <v>1</v>
      </c>
      <c r="N81" s="351">
        <v>1</v>
      </c>
      <c r="O81" s="351">
        <v>1</v>
      </c>
      <c r="P81" s="351">
        <v>1</v>
      </c>
      <c r="Q81" s="166">
        <f t="shared" si="3"/>
        <v>4</v>
      </c>
      <c r="R81" s="216" t="s">
        <v>1660</v>
      </c>
      <c r="S81" s="369" t="s">
        <v>1661</v>
      </c>
    </row>
    <row r="82" spans="1:19" ht="12.75" hidden="1" customHeight="1">
      <c r="A82" s="128"/>
      <c r="B82" s="52" t="s">
        <v>309</v>
      </c>
      <c r="C82" s="52" t="s">
        <v>310</v>
      </c>
      <c r="D82" s="52"/>
      <c r="E82" s="52" t="s">
        <v>19</v>
      </c>
      <c r="F82" s="123" t="s">
        <v>577</v>
      </c>
      <c r="G82" s="52" t="s">
        <v>578</v>
      </c>
      <c r="H82" s="132" t="s">
        <v>1542</v>
      </c>
      <c r="I82" s="169" t="s">
        <v>42</v>
      </c>
      <c r="J82" s="121" t="s">
        <v>4</v>
      </c>
      <c r="K82" s="351">
        <v>1</v>
      </c>
      <c r="L82" s="351">
        <v>1</v>
      </c>
      <c r="M82" s="351">
        <v>1</v>
      </c>
      <c r="N82" s="351">
        <v>1</v>
      </c>
      <c r="O82" s="351">
        <v>1</v>
      </c>
      <c r="P82" s="351">
        <v>1</v>
      </c>
      <c r="Q82" s="166">
        <f t="shared" si="3"/>
        <v>4</v>
      </c>
      <c r="R82" s="216" t="s">
        <v>1662</v>
      </c>
      <c r="S82" s="384" t="s">
        <v>1663</v>
      </c>
    </row>
    <row r="83" spans="1:19" ht="12.75" hidden="1" customHeight="1">
      <c r="A83" s="128"/>
      <c r="B83" s="52" t="s">
        <v>309</v>
      </c>
      <c r="C83" s="52" t="s">
        <v>319</v>
      </c>
      <c r="D83" s="52"/>
      <c r="E83" s="52" t="s">
        <v>19</v>
      </c>
      <c r="F83" s="132" t="s">
        <v>968</v>
      </c>
      <c r="G83" s="52" t="s">
        <v>584</v>
      </c>
      <c r="H83" s="164" t="s">
        <v>1542</v>
      </c>
      <c r="I83" s="169" t="s">
        <v>42</v>
      </c>
      <c r="J83" s="121" t="s">
        <v>4</v>
      </c>
      <c r="K83" s="351">
        <v>1</v>
      </c>
      <c r="L83" s="351">
        <v>1</v>
      </c>
      <c r="M83" s="351">
        <v>1</v>
      </c>
      <c r="N83" s="351">
        <v>1</v>
      </c>
      <c r="O83" s="351">
        <v>1</v>
      </c>
      <c r="P83" s="351">
        <v>1</v>
      </c>
      <c r="Q83" s="166">
        <f t="shared" si="3"/>
        <v>4</v>
      </c>
      <c r="R83" s="215" t="s">
        <v>1664</v>
      </c>
      <c r="S83" s="384" t="s">
        <v>1665</v>
      </c>
    </row>
    <row r="84" spans="1:19" ht="12.75" hidden="1" customHeight="1">
      <c r="A84" s="128"/>
      <c r="B84" s="52" t="s">
        <v>309</v>
      </c>
      <c r="C84" s="52" t="s">
        <v>319</v>
      </c>
      <c r="D84" s="52"/>
      <c r="E84" s="52" t="s">
        <v>19</v>
      </c>
      <c r="F84" s="132" t="s">
        <v>969</v>
      </c>
      <c r="G84" s="52" t="s">
        <v>584</v>
      </c>
      <c r="H84" s="164" t="s">
        <v>1542</v>
      </c>
      <c r="I84" s="169" t="s">
        <v>42</v>
      </c>
      <c r="J84" s="121" t="s">
        <v>4</v>
      </c>
      <c r="K84" s="359">
        <v>1</v>
      </c>
      <c r="L84" s="359">
        <v>1</v>
      </c>
      <c r="M84" s="359">
        <v>1</v>
      </c>
      <c r="N84" s="359">
        <v>1</v>
      </c>
      <c r="O84" s="359">
        <v>1</v>
      </c>
      <c r="P84" s="359">
        <v>1</v>
      </c>
      <c r="Q84" s="166">
        <f t="shared" si="3"/>
        <v>4</v>
      </c>
      <c r="R84" s="215" t="s">
        <v>1664</v>
      </c>
      <c r="S84" s="384" t="s">
        <v>1665</v>
      </c>
    </row>
    <row r="85" spans="1:19" ht="12.75" hidden="1" customHeight="1">
      <c r="A85" s="128"/>
      <c r="B85" s="52" t="s">
        <v>309</v>
      </c>
      <c r="C85" s="52" t="s">
        <v>319</v>
      </c>
      <c r="D85" s="52"/>
      <c r="E85" s="52" t="s">
        <v>12</v>
      </c>
      <c r="F85" s="132" t="s">
        <v>970</v>
      </c>
      <c r="G85" s="52" t="s">
        <v>594</v>
      </c>
      <c r="H85" s="164" t="s">
        <v>1542</v>
      </c>
      <c r="I85" s="169" t="s">
        <v>42</v>
      </c>
      <c r="J85" s="121" t="s">
        <v>4</v>
      </c>
      <c r="K85" s="351">
        <v>1</v>
      </c>
      <c r="L85" s="351">
        <v>1</v>
      </c>
      <c r="M85" s="351">
        <v>1</v>
      </c>
      <c r="N85" s="351">
        <v>1</v>
      </c>
      <c r="O85" s="351">
        <v>1</v>
      </c>
      <c r="P85" s="351">
        <v>1</v>
      </c>
      <c r="Q85" s="166">
        <f t="shared" si="3"/>
        <v>4</v>
      </c>
      <c r="R85" s="215" t="s">
        <v>1666</v>
      </c>
      <c r="S85" s="384" t="s">
        <v>1667</v>
      </c>
    </row>
    <row r="86" spans="1:19" ht="12.75" hidden="1" customHeight="1">
      <c r="A86" s="128"/>
      <c r="B86" s="52" t="s">
        <v>309</v>
      </c>
      <c r="C86" s="52" t="s">
        <v>319</v>
      </c>
      <c r="D86" s="52"/>
      <c r="E86" s="52" t="s">
        <v>12</v>
      </c>
      <c r="F86" s="132" t="s">
        <v>971</v>
      </c>
      <c r="G86" s="52" t="s">
        <v>584</v>
      </c>
      <c r="H86" s="164" t="s">
        <v>1542</v>
      </c>
      <c r="I86" s="169" t="s">
        <v>42</v>
      </c>
      <c r="J86" s="121" t="s">
        <v>4</v>
      </c>
      <c r="K86" s="199">
        <v>1</v>
      </c>
      <c r="L86" s="199">
        <v>1</v>
      </c>
      <c r="M86" s="199">
        <v>1</v>
      </c>
      <c r="N86" s="199">
        <v>1</v>
      </c>
      <c r="O86" s="199">
        <v>1</v>
      </c>
      <c r="P86" s="199">
        <v>1</v>
      </c>
      <c r="Q86" s="166">
        <f t="shared" si="3"/>
        <v>4</v>
      </c>
      <c r="R86" s="215" t="s">
        <v>1666</v>
      </c>
      <c r="S86" s="384" t="s">
        <v>1667</v>
      </c>
    </row>
    <row r="87" spans="1:19" ht="12.75" hidden="1" customHeight="1">
      <c r="A87" s="128"/>
      <c r="B87" s="52" t="s">
        <v>309</v>
      </c>
      <c r="C87" s="52" t="s">
        <v>319</v>
      </c>
      <c r="D87" s="52"/>
      <c r="E87" s="221" t="s">
        <v>19</v>
      </c>
      <c r="F87" s="221" t="s">
        <v>600</v>
      </c>
      <c r="G87" s="221" t="s">
        <v>601</v>
      </c>
      <c r="H87" s="52" t="s">
        <v>413</v>
      </c>
      <c r="I87" s="128"/>
      <c r="J87" s="121" t="s">
        <v>4</v>
      </c>
      <c r="K87" s="199">
        <v>1</v>
      </c>
      <c r="L87" s="199">
        <v>1</v>
      </c>
      <c r="M87" s="199">
        <v>1</v>
      </c>
      <c r="N87" s="199">
        <v>1</v>
      </c>
      <c r="O87" s="199">
        <v>1</v>
      </c>
      <c r="P87" s="199">
        <v>1</v>
      </c>
      <c r="Q87" s="166">
        <f t="shared" si="3"/>
        <v>4</v>
      </c>
      <c r="R87" s="216" t="s">
        <v>1668</v>
      </c>
      <c r="S87" s="369" t="s">
        <v>1669</v>
      </c>
    </row>
    <row r="88" spans="1:19" ht="12.75" hidden="1" customHeight="1">
      <c r="A88" s="128"/>
      <c r="B88" s="52" t="s">
        <v>309</v>
      </c>
      <c r="C88" s="52" t="s">
        <v>319</v>
      </c>
      <c r="D88" s="52"/>
      <c r="E88" s="222" t="s">
        <v>12</v>
      </c>
      <c r="F88" s="221" t="s">
        <v>600</v>
      </c>
      <c r="G88" s="221" t="s">
        <v>606</v>
      </c>
      <c r="H88" s="52" t="s">
        <v>413</v>
      </c>
      <c r="I88" s="128"/>
      <c r="J88" s="121" t="s">
        <v>4</v>
      </c>
      <c r="K88" s="199">
        <v>1</v>
      </c>
      <c r="L88" s="199">
        <v>1</v>
      </c>
      <c r="M88" s="199">
        <v>1</v>
      </c>
      <c r="N88" s="199">
        <v>1</v>
      </c>
      <c r="O88" s="199">
        <v>1</v>
      </c>
      <c r="P88" s="199">
        <v>1</v>
      </c>
      <c r="Q88" s="166">
        <f t="shared" si="3"/>
        <v>4</v>
      </c>
      <c r="R88" s="216" t="s">
        <v>1668</v>
      </c>
      <c r="S88" s="369" t="s">
        <v>1669</v>
      </c>
    </row>
    <row r="89" spans="1:19" ht="12.75" hidden="1" customHeight="1">
      <c r="A89" s="128"/>
      <c r="B89" s="52" t="s">
        <v>309</v>
      </c>
      <c r="C89" s="52" t="s">
        <v>319</v>
      </c>
      <c r="D89" s="52"/>
      <c r="E89" s="221" t="s">
        <v>610</v>
      </c>
      <c r="F89" s="221" t="s">
        <v>611</v>
      </c>
      <c r="G89" s="221" t="s">
        <v>612</v>
      </c>
      <c r="H89" s="164" t="s">
        <v>1670</v>
      </c>
      <c r="I89" s="128"/>
      <c r="J89" s="121" t="s">
        <v>4</v>
      </c>
      <c r="K89" s="199">
        <v>1</v>
      </c>
      <c r="L89" s="199">
        <v>1</v>
      </c>
      <c r="M89" s="199">
        <v>1</v>
      </c>
      <c r="N89" s="199">
        <v>1</v>
      </c>
      <c r="O89" s="199">
        <v>1</v>
      </c>
      <c r="P89" s="199">
        <v>1</v>
      </c>
      <c r="Q89" s="166">
        <f t="shared" si="3"/>
        <v>4</v>
      </c>
      <c r="R89" s="216" t="s">
        <v>1668</v>
      </c>
      <c r="S89" s="369" t="s">
        <v>1669</v>
      </c>
    </row>
    <row r="90" spans="1:19" ht="12.75" hidden="1" customHeight="1">
      <c r="A90" s="128"/>
      <c r="B90" s="52" t="s">
        <v>309</v>
      </c>
      <c r="C90" s="52" t="s">
        <v>330</v>
      </c>
      <c r="D90" s="52" t="s">
        <v>331</v>
      </c>
      <c r="E90" s="52" t="s">
        <v>12</v>
      </c>
      <c r="F90" s="123" t="s">
        <v>641</v>
      </c>
      <c r="G90" s="52" t="s">
        <v>642</v>
      </c>
      <c r="H90" s="52" t="s">
        <v>643</v>
      </c>
      <c r="I90" s="128"/>
      <c r="J90" s="121" t="s">
        <v>150</v>
      </c>
      <c r="K90" s="198">
        <v>1</v>
      </c>
      <c r="L90" s="198">
        <v>1</v>
      </c>
      <c r="M90" s="198">
        <v>1</v>
      </c>
      <c r="N90" s="198">
        <v>1</v>
      </c>
      <c r="O90" s="198">
        <v>1</v>
      </c>
      <c r="P90" s="198">
        <v>1</v>
      </c>
      <c r="Q90" s="166">
        <f t="shared" si="3"/>
        <v>4</v>
      </c>
      <c r="R90" s="215" t="s">
        <v>1671</v>
      </c>
      <c r="S90" s="215"/>
    </row>
    <row r="91" spans="1:19" ht="12.75" hidden="1" customHeight="1">
      <c r="A91" s="128"/>
      <c r="B91" s="52" t="s">
        <v>309</v>
      </c>
      <c r="C91" s="52" t="s">
        <v>330</v>
      </c>
      <c r="D91" s="52" t="s">
        <v>331</v>
      </c>
      <c r="E91" s="52" t="s">
        <v>12</v>
      </c>
      <c r="F91" s="123" t="s">
        <v>648</v>
      </c>
      <c r="G91" s="52" t="s">
        <v>649</v>
      </c>
      <c r="H91" s="164" t="s">
        <v>1542</v>
      </c>
      <c r="I91" s="169" t="s">
        <v>42</v>
      </c>
      <c r="J91" s="121" t="s">
        <v>4</v>
      </c>
      <c r="K91" s="351">
        <v>1</v>
      </c>
      <c r="L91" s="351">
        <v>1</v>
      </c>
      <c r="M91" s="351">
        <v>1</v>
      </c>
      <c r="N91" s="351">
        <v>1</v>
      </c>
      <c r="O91" s="351">
        <v>1</v>
      </c>
      <c r="P91" s="351">
        <v>1</v>
      </c>
      <c r="Q91" s="166">
        <f t="shared" si="3"/>
        <v>4</v>
      </c>
      <c r="R91" s="215" t="s">
        <v>1672</v>
      </c>
      <c r="S91" s="369" t="s">
        <v>1673</v>
      </c>
    </row>
    <row r="92" spans="1:19" ht="12.75" hidden="1" customHeight="1">
      <c r="A92" s="128"/>
      <c r="B92" s="52" t="s">
        <v>309</v>
      </c>
      <c r="C92" s="52" t="s">
        <v>330</v>
      </c>
      <c r="D92" s="52" t="s">
        <v>331</v>
      </c>
      <c r="E92" s="52" t="s">
        <v>19</v>
      </c>
      <c r="F92" s="52" t="s">
        <v>658</v>
      </c>
      <c r="G92" s="52" t="s">
        <v>642</v>
      </c>
      <c r="H92" s="52" t="s">
        <v>643</v>
      </c>
      <c r="I92" s="128"/>
      <c r="J92" s="121" t="s">
        <v>150</v>
      </c>
      <c r="K92" s="198">
        <v>1</v>
      </c>
      <c r="L92" s="198">
        <v>1</v>
      </c>
      <c r="M92" s="198">
        <v>1</v>
      </c>
      <c r="N92" s="198">
        <v>1</v>
      </c>
      <c r="O92" s="198">
        <v>1</v>
      </c>
      <c r="P92" s="198">
        <v>1</v>
      </c>
      <c r="Q92" s="166">
        <f t="shared" si="3"/>
        <v>4</v>
      </c>
      <c r="R92" s="215" t="s">
        <v>1671</v>
      </c>
      <c r="S92" s="215"/>
    </row>
    <row r="93" spans="1:19" ht="12.75" hidden="1" customHeight="1">
      <c r="A93" s="128"/>
      <c r="B93" s="52" t="s">
        <v>309</v>
      </c>
      <c r="C93" s="52" t="s">
        <v>330</v>
      </c>
      <c r="D93" s="52" t="s">
        <v>331</v>
      </c>
      <c r="E93" s="52" t="s">
        <v>19</v>
      </c>
      <c r="F93" s="123" t="s">
        <v>661</v>
      </c>
      <c r="G93" s="52" t="s">
        <v>649</v>
      </c>
      <c r="H93" s="164" t="s">
        <v>1542</v>
      </c>
      <c r="I93" s="169" t="s">
        <v>42</v>
      </c>
      <c r="J93" s="121" t="s">
        <v>4</v>
      </c>
      <c r="K93" s="351">
        <v>1</v>
      </c>
      <c r="L93" s="351">
        <v>1</v>
      </c>
      <c r="M93" s="351">
        <v>1</v>
      </c>
      <c r="N93" s="351">
        <v>1</v>
      </c>
      <c r="O93" s="351">
        <v>1</v>
      </c>
      <c r="P93" s="351">
        <v>1</v>
      </c>
      <c r="Q93" s="166">
        <f t="shared" si="3"/>
        <v>4</v>
      </c>
      <c r="R93" s="215" t="s">
        <v>1674</v>
      </c>
      <c r="S93" s="369" t="s">
        <v>1675</v>
      </c>
    </row>
    <row r="94" spans="1:19" ht="12.75" hidden="1" customHeight="1">
      <c r="A94" s="128"/>
      <c r="B94" s="52" t="s">
        <v>309</v>
      </c>
      <c r="C94" s="52" t="s">
        <v>330</v>
      </c>
      <c r="D94" s="52" t="s">
        <v>340</v>
      </c>
      <c r="E94" s="52" t="s">
        <v>676</v>
      </c>
      <c r="F94" s="123" t="s">
        <v>677</v>
      </c>
      <c r="G94" s="52" t="s">
        <v>678</v>
      </c>
      <c r="H94" s="132" t="s">
        <v>1676</v>
      </c>
      <c r="I94" s="128"/>
      <c r="J94" s="121" t="s">
        <v>4</v>
      </c>
      <c r="K94" s="351">
        <v>1</v>
      </c>
      <c r="L94" s="351">
        <v>1</v>
      </c>
      <c r="M94" s="351">
        <v>1</v>
      </c>
      <c r="N94" s="351">
        <v>1</v>
      </c>
      <c r="O94" s="351">
        <v>1</v>
      </c>
      <c r="P94" s="351">
        <v>1</v>
      </c>
      <c r="Q94" s="166">
        <f t="shared" si="3"/>
        <v>4</v>
      </c>
      <c r="R94" s="215" t="s">
        <v>1677</v>
      </c>
      <c r="S94" s="373" t="s">
        <v>1678</v>
      </c>
    </row>
    <row r="95" spans="1:19" ht="12.75" hidden="1" customHeight="1">
      <c r="A95" s="128"/>
      <c r="B95" s="52" t="s">
        <v>309</v>
      </c>
      <c r="C95" s="52" t="s">
        <v>330</v>
      </c>
      <c r="D95" s="123" t="s">
        <v>341</v>
      </c>
      <c r="E95" s="52" t="s">
        <v>676</v>
      </c>
      <c r="F95" s="123" t="s">
        <v>684</v>
      </c>
      <c r="G95" s="123" t="s">
        <v>685</v>
      </c>
      <c r="H95" s="164" t="s">
        <v>1679</v>
      </c>
      <c r="I95" s="128"/>
      <c r="J95" s="121" t="s">
        <v>4</v>
      </c>
      <c r="K95" s="351">
        <v>1</v>
      </c>
      <c r="L95" s="351">
        <v>1</v>
      </c>
      <c r="M95" s="351">
        <v>1</v>
      </c>
      <c r="N95" s="351">
        <v>1</v>
      </c>
      <c r="O95" s="351">
        <v>1</v>
      </c>
      <c r="P95" s="351">
        <v>1</v>
      </c>
      <c r="Q95" s="166">
        <f t="shared" si="3"/>
        <v>4</v>
      </c>
      <c r="R95" s="216" t="s">
        <v>1680</v>
      </c>
      <c r="S95" s="384" t="s">
        <v>1681</v>
      </c>
    </row>
    <row r="96" spans="1:19" ht="12.75" hidden="1" customHeight="1">
      <c r="A96" s="128"/>
      <c r="B96" s="52" t="s">
        <v>309</v>
      </c>
      <c r="C96" s="52" t="s">
        <v>330</v>
      </c>
      <c r="D96" s="123" t="s">
        <v>341</v>
      </c>
      <c r="E96" s="52" t="s">
        <v>676</v>
      </c>
      <c r="F96" s="123" t="s">
        <v>691</v>
      </c>
      <c r="G96" s="52" t="s">
        <v>692</v>
      </c>
      <c r="H96" s="164" t="s">
        <v>1679</v>
      </c>
      <c r="I96" s="128"/>
      <c r="J96" s="121" t="s">
        <v>4</v>
      </c>
      <c r="K96" s="359">
        <v>1</v>
      </c>
      <c r="L96" s="359">
        <v>1</v>
      </c>
      <c r="M96" s="359">
        <v>1</v>
      </c>
      <c r="N96" s="359">
        <v>1</v>
      </c>
      <c r="O96" s="359">
        <v>1</v>
      </c>
      <c r="P96" s="359">
        <v>1</v>
      </c>
      <c r="Q96" s="166">
        <f t="shared" si="3"/>
        <v>4</v>
      </c>
      <c r="R96" s="216" t="s">
        <v>1682</v>
      </c>
      <c r="S96" s="369" t="s">
        <v>1683</v>
      </c>
    </row>
    <row r="97" spans="1:19" ht="12.75" hidden="1" customHeight="1">
      <c r="A97" s="128"/>
      <c r="B97" s="52" t="s">
        <v>345</v>
      </c>
      <c r="C97" s="52" t="s">
        <v>346</v>
      </c>
      <c r="D97" s="123" t="s">
        <v>347</v>
      </c>
      <c r="E97" s="52" t="s">
        <v>676</v>
      </c>
      <c r="F97" s="123" t="s">
        <v>706</v>
      </c>
      <c r="G97" s="123" t="s">
        <v>707</v>
      </c>
      <c r="H97" s="52" t="s">
        <v>708</v>
      </c>
      <c r="I97" s="128"/>
      <c r="J97" s="121" t="s">
        <v>150</v>
      </c>
      <c r="K97" s="351">
        <v>1</v>
      </c>
      <c r="L97" s="351">
        <v>1</v>
      </c>
      <c r="M97" s="351">
        <v>1</v>
      </c>
      <c r="N97" s="351">
        <v>1</v>
      </c>
      <c r="O97" s="351">
        <v>1</v>
      </c>
      <c r="P97" s="351">
        <v>1</v>
      </c>
      <c r="Q97" s="166">
        <f t="shared" si="3"/>
        <v>4</v>
      </c>
      <c r="R97" s="215" t="s">
        <v>1684</v>
      </c>
      <c r="S97" s="373" t="s">
        <v>1685</v>
      </c>
    </row>
    <row r="98" spans="1:19" ht="12.75" hidden="1" customHeight="1">
      <c r="A98" s="128"/>
      <c r="B98" s="52" t="s">
        <v>345</v>
      </c>
      <c r="C98" s="52" t="s">
        <v>346</v>
      </c>
      <c r="D98" s="123" t="s">
        <v>347</v>
      </c>
      <c r="E98" s="52" t="s">
        <v>676</v>
      </c>
      <c r="F98" s="52" t="s">
        <v>713</v>
      </c>
      <c r="G98" s="52" t="s">
        <v>714</v>
      </c>
      <c r="H98" s="52" t="s">
        <v>708</v>
      </c>
      <c r="I98" s="128"/>
      <c r="J98" s="121" t="s">
        <v>150</v>
      </c>
      <c r="K98" s="351">
        <v>1</v>
      </c>
      <c r="L98" s="351">
        <v>1</v>
      </c>
      <c r="M98" s="351">
        <v>1</v>
      </c>
      <c r="N98" s="351">
        <v>1</v>
      </c>
      <c r="O98" s="351">
        <v>1</v>
      </c>
      <c r="P98" s="351">
        <v>1</v>
      </c>
      <c r="Q98" s="166">
        <f t="shared" si="3"/>
        <v>4</v>
      </c>
      <c r="R98" s="215" t="s">
        <v>1686</v>
      </c>
      <c r="S98" s="215"/>
    </row>
    <row r="99" spans="1:19" ht="12.75" hidden="1" customHeight="1">
      <c r="A99" s="128"/>
      <c r="B99" s="52" t="s">
        <v>345</v>
      </c>
      <c r="C99" s="52" t="s">
        <v>346</v>
      </c>
      <c r="D99" s="52" t="s">
        <v>356</v>
      </c>
      <c r="E99" s="52" t="s">
        <v>676</v>
      </c>
      <c r="F99" s="123" t="s">
        <v>719</v>
      </c>
      <c r="G99" s="123" t="s">
        <v>720</v>
      </c>
      <c r="H99" s="52" t="s">
        <v>708</v>
      </c>
      <c r="I99" s="128"/>
      <c r="J99" s="121" t="s">
        <v>150</v>
      </c>
      <c r="K99" s="351">
        <v>1</v>
      </c>
      <c r="L99" s="351">
        <v>1</v>
      </c>
      <c r="M99" s="351">
        <v>1</v>
      </c>
      <c r="N99" s="351">
        <v>1</v>
      </c>
      <c r="O99" s="351">
        <v>1</v>
      </c>
      <c r="P99" s="351">
        <v>1</v>
      </c>
      <c r="Q99" s="166">
        <f t="shared" si="3"/>
        <v>4</v>
      </c>
      <c r="R99" s="215" t="s">
        <v>1687</v>
      </c>
      <c r="S99" s="215"/>
    </row>
    <row r="100" spans="1:19" ht="12.75" hidden="1" customHeight="1">
      <c r="A100" s="128"/>
      <c r="B100" s="52" t="s">
        <v>345</v>
      </c>
      <c r="C100" s="52" t="s">
        <v>361</v>
      </c>
      <c r="D100" s="52" t="s">
        <v>362</v>
      </c>
      <c r="E100" s="52" t="s">
        <v>676</v>
      </c>
      <c r="F100" s="123" t="s">
        <v>729</v>
      </c>
      <c r="G100" s="52" t="s">
        <v>730</v>
      </c>
      <c r="H100" s="52" t="s">
        <v>708</v>
      </c>
      <c r="I100" s="128"/>
      <c r="J100" s="121" t="s">
        <v>150</v>
      </c>
      <c r="K100" s="351">
        <v>1</v>
      </c>
      <c r="L100" s="351">
        <v>1</v>
      </c>
      <c r="M100" s="351">
        <v>1</v>
      </c>
      <c r="N100" s="351">
        <v>1</v>
      </c>
      <c r="O100" s="351">
        <v>1</v>
      </c>
      <c r="P100" s="351">
        <v>1</v>
      </c>
      <c r="Q100" s="166">
        <f t="shared" si="3"/>
        <v>4</v>
      </c>
      <c r="R100" s="215" t="s">
        <v>1688</v>
      </c>
      <c r="S100" s="215"/>
    </row>
    <row r="101" spans="1:19" ht="12.75" hidden="1" customHeight="1">
      <c r="A101" s="128"/>
      <c r="B101" s="52" t="s">
        <v>345</v>
      </c>
      <c r="C101" s="52" t="s">
        <v>361</v>
      </c>
      <c r="D101" s="52" t="s">
        <v>372</v>
      </c>
      <c r="E101" s="52" t="s">
        <v>676</v>
      </c>
      <c r="F101" s="123" t="s">
        <v>740</v>
      </c>
      <c r="G101" s="123" t="s">
        <v>741</v>
      </c>
      <c r="H101" s="52" t="s">
        <v>708</v>
      </c>
      <c r="I101" s="128"/>
      <c r="J101" s="121" t="s">
        <v>150</v>
      </c>
      <c r="K101" s="351">
        <v>1</v>
      </c>
      <c r="L101" s="351">
        <v>1</v>
      </c>
      <c r="M101" s="351">
        <v>1</v>
      </c>
      <c r="N101" s="351">
        <v>1</v>
      </c>
      <c r="O101" s="351">
        <v>1</v>
      </c>
      <c r="P101" s="351">
        <v>1</v>
      </c>
      <c r="Q101" s="166">
        <f t="shared" si="3"/>
        <v>4</v>
      </c>
      <c r="R101" s="215" t="s">
        <v>1689</v>
      </c>
      <c r="S101" s="369" t="s">
        <v>1690</v>
      </c>
    </row>
    <row r="102" spans="1:19" ht="12.75" hidden="1" customHeight="1">
      <c r="A102" s="128"/>
      <c r="B102" s="52" t="s">
        <v>345</v>
      </c>
      <c r="C102" s="52" t="s">
        <v>377</v>
      </c>
      <c r="D102" s="52"/>
      <c r="E102" s="52" t="s">
        <v>676</v>
      </c>
      <c r="F102" s="123" t="s">
        <v>747</v>
      </c>
      <c r="G102" s="52" t="s">
        <v>748</v>
      </c>
      <c r="H102" s="52" t="s">
        <v>708</v>
      </c>
      <c r="I102" s="128"/>
      <c r="J102" s="121" t="s">
        <v>150</v>
      </c>
      <c r="K102" s="166">
        <v>1</v>
      </c>
      <c r="L102" s="166">
        <v>1</v>
      </c>
      <c r="M102" s="166">
        <v>1</v>
      </c>
      <c r="N102" s="166">
        <v>1</v>
      </c>
      <c r="O102" s="166">
        <v>1</v>
      </c>
      <c r="P102" s="166">
        <v>1</v>
      </c>
      <c r="Q102" s="166">
        <f t="shared" si="3"/>
        <v>4</v>
      </c>
      <c r="R102" s="167" t="s">
        <v>1691</v>
      </c>
      <c r="S102" s="167"/>
    </row>
    <row r="103" spans="1:19" ht="12.75" customHeight="1">
      <c r="A103" s="128"/>
      <c r="B103" s="52" t="s">
        <v>381</v>
      </c>
      <c r="C103" s="52" t="s">
        <v>382</v>
      </c>
      <c r="D103" s="52"/>
      <c r="E103" s="52" t="s">
        <v>676</v>
      </c>
      <c r="F103" s="123" t="s">
        <v>767</v>
      </c>
      <c r="G103" s="123" t="s">
        <v>260</v>
      </c>
      <c r="H103" s="132" t="s">
        <v>352</v>
      </c>
      <c r="I103" s="169" t="s">
        <v>352</v>
      </c>
      <c r="J103" s="121" t="s">
        <v>4</v>
      </c>
      <c r="K103" s="166">
        <v>0</v>
      </c>
      <c r="L103" s="166">
        <v>0</v>
      </c>
      <c r="M103" s="166">
        <v>0</v>
      </c>
      <c r="N103" s="166">
        <v>0</v>
      </c>
      <c r="O103" s="166">
        <v>0</v>
      </c>
      <c r="P103" s="166">
        <v>0</v>
      </c>
      <c r="Q103" s="166">
        <f t="shared" si="3"/>
        <v>0</v>
      </c>
      <c r="R103" s="170" t="s">
        <v>1692</v>
      </c>
      <c r="S103" s="167"/>
    </row>
    <row r="104" spans="1:19" ht="12.75" customHeight="1">
      <c r="A104" s="128"/>
      <c r="B104" s="52" t="s">
        <v>381</v>
      </c>
      <c r="C104" s="52" t="s">
        <v>382</v>
      </c>
      <c r="D104" s="52"/>
      <c r="E104" s="52" t="s">
        <v>676</v>
      </c>
      <c r="F104" s="52" t="s">
        <v>777</v>
      </c>
      <c r="G104" s="123" t="s">
        <v>778</v>
      </c>
      <c r="H104" s="164" t="s">
        <v>1693</v>
      </c>
      <c r="I104" s="128"/>
      <c r="J104" s="121" t="s">
        <v>4</v>
      </c>
      <c r="K104" s="166">
        <v>1</v>
      </c>
      <c r="L104" s="166">
        <v>1</v>
      </c>
      <c r="M104" s="184">
        <v>1</v>
      </c>
      <c r="N104" s="184">
        <v>1</v>
      </c>
      <c r="O104" s="166">
        <v>1</v>
      </c>
      <c r="P104" s="166">
        <v>1</v>
      </c>
      <c r="Q104" s="166">
        <f t="shared" si="3"/>
        <v>4</v>
      </c>
      <c r="R104" s="170" t="s">
        <v>1694</v>
      </c>
      <c r="S104" s="168" t="s">
        <v>1695</v>
      </c>
    </row>
    <row r="105" spans="1:19" ht="12.75" customHeight="1">
      <c r="A105" s="128"/>
      <c r="B105" s="143" t="s">
        <v>381</v>
      </c>
      <c r="C105" s="144" t="s">
        <v>392</v>
      </c>
      <c r="D105" s="144" t="s">
        <v>393</v>
      </c>
      <c r="E105" s="144" t="s">
        <v>676</v>
      </c>
      <c r="F105" s="145" t="s">
        <v>976</v>
      </c>
      <c r="G105" s="145" t="s">
        <v>977</v>
      </c>
      <c r="H105" s="155" t="s">
        <v>1696</v>
      </c>
      <c r="I105" s="146"/>
      <c r="J105" s="147" t="s">
        <v>4</v>
      </c>
      <c r="K105" s="184">
        <v>1</v>
      </c>
      <c r="L105" s="184">
        <v>1</v>
      </c>
      <c r="M105" s="184">
        <v>1</v>
      </c>
      <c r="N105" s="184">
        <v>1</v>
      </c>
      <c r="O105" s="184">
        <v>1</v>
      </c>
      <c r="P105" s="184">
        <v>1</v>
      </c>
      <c r="Q105" s="166">
        <f t="shared" si="3"/>
        <v>4</v>
      </c>
      <c r="R105" s="170" t="s">
        <v>1697</v>
      </c>
      <c r="S105" s="171" t="s">
        <v>1698</v>
      </c>
    </row>
    <row r="106" spans="1:19" ht="12.75" customHeight="1">
      <c r="A106" s="128"/>
      <c r="B106" s="150" t="s">
        <v>381</v>
      </c>
      <c r="C106" s="151" t="s">
        <v>392</v>
      </c>
      <c r="D106" s="151" t="s">
        <v>978</v>
      </c>
      <c r="E106" s="151" t="s">
        <v>676</v>
      </c>
      <c r="F106" s="152" t="s">
        <v>979</v>
      </c>
      <c r="G106" s="152" t="s">
        <v>980</v>
      </c>
      <c r="H106" s="385" t="s">
        <v>1696</v>
      </c>
      <c r="I106" s="153"/>
      <c r="J106" s="154" t="s">
        <v>4</v>
      </c>
      <c r="K106" s="184">
        <v>1</v>
      </c>
      <c r="L106" s="184">
        <v>1</v>
      </c>
      <c r="M106" s="184">
        <v>1</v>
      </c>
      <c r="N106" s="184">
        <v>1</v>
      </c>
      <c r="O106" s="184">
        <v>1</v>
      </c>
      <c r="P106" s="184">
        <v>1</v>
      </c>
      <c r="Q106" s="166">
        <f t="shared" si="3"/>
        <v>4</v>
      </c>
      <c r="R106" s="170" t="s">
        <v>1699</v>
      </c>
      <c r="S106" s="171" t="s">
        <v>1700</v>
      </c>
    </row>
    <row r="107" spans="1:19" ht="12.75" customHeight="1">
      <c r="A107" s="128"/>
      <c r="B107" s="150" t="s">
        <v>381</v>
      </c>
      <c r="C107" s="151" t="s">
        <v>392</v>
      </c>
      <c r="D107" s="151" t="s">
        <v>978</v>
      </c>
      <c r="E107" s="151" t="s">
        <v>676</v>
      </c>
      <c r="F107" s="152" t="s">
        <v>981</v>
      </c>
      <c r="G107" s="152" t="s">
        <v>982</v>
      </c>
      <c r="H107" s="151" t="s">
        <v>973</v>
      </c>
      <c r="I107" s="153"/>
      <c r="J107" s="154" t="s">
        <v>4</v>
      </c>
      <c r="K107" s="166">
        <v>1</v>
      </c>
      <c r="L107" s="166">
        <v>1</v>
      </c>
      <c r="M107" s="166">
        <v>0</v>
      </c>
      <c r="N107" s="166">
        <v>0</v>
      </c>
      <c r="O107" s="166">
        <v>1</v>
      </c>
      <c r="P107" s="166">
        <v>0.5</v>
      </c>
      <c r="Q107" s="166">
        <f t="shared" si="3"/>
        <v>1</v>
      </c>
      <c r="R107" s="170" t="s">
        <v>1701</v>
      </c>
      <c r="S107" s="171" t="s">
        <v>1702</v>
      </c>
    </row>
    <row r="108" spans="1:19" ht="12.75" customHeight="1">
      <c r="A108" s="128"/>
      <c r="B108" s="150" t="s">
        <v>381</v>
      </c>
      <c r="C108" s="151" t="s">
        <v>392</v>
      </c>
      <c r="D108" s="151" t="s">
        <v>393</v>
      </c>
      <c r="E108" s="151" t="s">
        <v>676</v>
      </c>
      <c r="F108" s="152" t="s">
        <v>983</v>
      </c>
      <c r="G108" s="152" t="s">
        <v>984</v>
      </c>
      <c r="H108" s="151" t="s">
        <v>973</v>
      </c>
      <c r="I108" s="153"/>
      <c r="J108" s="154" t="s">
        <v>4</v>
      </c>
      <c r="K108" s="166">
        <v>1</v>
      </c>
      <c r="L108" s="166">
        <v>1</v>
      </c>
      <c r="M108" s="166">
        <v>0</v>
      </c>
      <c r="N108" s="166">
        <v>0</v>
      </c>
      <c r="O108" s="166">
        <v>1</v>
      </c>
      <c r="P108" s="166">
        <v>0.5</v>
      </c>
      <c r="Q108" s="166">
        <f t="shared" si="3"/>
        <v>1</v>
      </c>
      <c r="R108" s="167" t="s">
        <v>1703</v>
      </c>
      <c r="S108" s="171" t="s">
        <v>1702</v>
      </c>
    </row>
    <row r="109" spans="1:19" ht="12.75" customHeight="1">
      <c r="A109" s="128"/>
      <c r="B109" s="52" t="s">
        <v>381</v>
      </c>
      <c r="C109" s="52" t="s">
        <v>403</v>
      </c>
      <c r="D109" s="123" t="s">
        <v>404</v>
      </c>
      <c r="E109" s="52" t="s">
        <v>676</v>
      </c>
      <c r="F109" s="123" t="s">
        <v>809</v>
      </c>
      <c r="G109" s="52" t="s">
        <v>810</v>
      </c>
      <c r="H109" s="52" t="s">
        <v>352</v>
      </c>
      <c r="I109" s="128"/>
      <c r="J109" s="121" t="s">
        <v>4</v>
      </c>
      <c r="K109" s="166">
        <v>1</v>
      </c>
      <c r="L109" s="166">
        <v>1</v>
      </c>
      <c r="M109" s="166">
        <v>1</v>
      </c>
      <c r="N109" s="166">
        <v>1</v>
      </c>
      <c r="O109" s="166">
        <v>1</v>
      </c>
      <c r="P109" s="166">
        <v>1</v>
      </c>
      <c r="Q109" s="166">
        <f t="shared" si="3"/>
        <v>4</v>
      </c>
      <c r="R109" s="170" t="s">
        <v>1704</v>
      </c>
      <c r="S109" s="171" t="s">
        <v>1705</v>
      </c>
    </row>
    <row r="110" spans="1:19" ht="12.75" customHeight="1">
      <c r="A110" s="128"/>
      <c r="B110" s="52" t="s">
        <v>381</v>
      </c>
      <c r="C110" s="52" t="s">
        <v>403</v>
      </c>
      <c r="D110" s="123" t="s">
        <v>404</v>
      </c>
      <c r="E110" s="52" t="s">
        <v>676</v>
      </c>
      <c r="F110" s="123" t="s">
        <v>815</v>
      </c>
      <c r="G110" s="123" t="s">
        <v>816</v>
      </c>
      <c r="H110" s="164" t="s">
        <v>1706</v>
      </c>
      <c r="I110" s="128"/>
      <c r="J110" s="121" t="s">
        <v>4</v>
      </c>
      <c r="K110" s="166">
        <v>1</v>
      </c>
      <c r="L110" s="166">
        <v>1</v>
      </c>
      <c r="M110" s="166">
        <v>1</v>
      </c>
      <c r="N110" s="166">
        <v>1</v>
      </c>
      <c r="O110" s="166">
        <v>1</v>
      </c>
      <c r="P110" s="184">
        <v>0.5</v>
      </c>
      <c r="Q110" s="166">
        <f t="shared" si="3"/>
        <v>2</v>
      </c>
      <c r="R110" s="170" t="s">
        <v>1707</v>
      </c>
      <c r="S110" s="174" t="s">
        <v>1708</v>
      </c>
    </row>
    <row r="111" spans="1:19" ht="12.75" customHeight="1">
      <c r="A111" s="128"/>
      <c r="B111" s="52" t="s">
        <v>381</v>
      </c>
      <c r="C111" s="52" t="s">
        <v>403</v>
      </c>
      <c r="D111" s="123" t="s">
        <v>404</v>
      </c>
      <c r="E111" s="52" t="s">
        <v>676</v>
      </c>
      <c r="F111" s="123" t="s">
        <v>821</v>
      </c>
      <c r="G111" s="123" t="s">
        <v>822</v>
      </c>
      <c r="H111" s="52" t="s">
        <v>352</v>
      </c>
      <c r="I111" s="169" t="s">
        <v>352</v>
      </c>
      <c r="J111" s="121" t="s">
        <v>4</v>
      </c>
      <c r="K111" s="166">
        <v>1</v>
      </c>
      <c r="L111" s="166">
        <v>1</v>
      </c>
      <c r="M111" s="184">
        <v>0.5</v>
      </c>
      <c r="N111" s="184">
        <v>0.5</v>
      </c>
      <c r="O111" s="166">
        <v>1</v>
      </c>
      <c r="P111" s="184">
        <v>0.5</v>
      </c>
      <c r="Q111" s="166">
        <f t="shared" si="3"/>
        <v>1.5</v>
      </c>
      <c r="R111" s="170" t="s">
        <v>1709</v>
      </c>
      <c r="S111" s="171" t="s">
        <v>1702</v>
      </c>
    </row>
    <row r="112" spans="1:19" ht="12.75" customHeight="1">
      <c r="A112" s="128"/>
      <c r="B112" s="52" t="s">
        <v>381</v>
      </c>
      <c r="C112" s="52" t="s">
        <v>403</v>
      </c>
      <c r="D112" s="123" t="s">
        <v>428</v>
      </c>
      <c r="E112" s="52" t="s">
        <v>676</v>
      </c>
      <c r="F112" s="123" t="s">
        <v>834</v>
      </c>
      <c r="G112" s="52" t="s">
        <v>835</v>
      </c>
      <c r="H112" s="164" t="s">
        <v>1706</v>
      </c>
      <c r="I112" s="128"/>
      <c r="J112" s="121" t="s">
        <v>4</v>
      </c>
      <c r="K112" s="166">
        <v>0</v>
      </c>
      <c r="L112" s="166">
        <v>0</v>
      </c>
      <c r="M112" s="166">
        <v>0</v>
      </c>
      <c r="N112" s="166">
        <v>0</v>
      </c>
      <c r="O112" s="166">
        <v>0</v>
      </c>
      <c r="P112" s="166">
        <v>0</v>
      </c>
      <c r="Q112" s="166">
        <f t="shared" si="3"/>
        <v>0</v>
      </c>
      <c r="R112" s="170" t="s">
        <v>1710</v>
      </c>
      <c r="S112" s="171" t="s">
        <v>1711</v>
      </c>
    </row>
    <row r="113" spans="1:19" ht="12.75" customHeight="1">
      <c r="A113" s="128"/>
      <c r="B113" s="52" t="s">
        <v>381</v>
      </c>
      <c r="C113" s="52" t="s">
        <v>403</v>
      </c>
      <c r="D113" s="123" t="s">
        <v>428</v>
      </c>
      <c r="E113" s="52" t="s">
        <v>676</v>
      </c>
      <c r="F113" s="123" t="s">
        <v>839</v>
      </c>
      <c r="G113" s="123" t="s">
        <v>840</v>
      </c>
      <c r="H113" s="164" t="s">
        <v>1706</v>
      </c>
      <c r="I113" s="128"/>
      <c r="J113" s="121" t="s">
        <v>4</v>
      </c>
      <c r="K113" s="166">
        <v>0.5</v>
      </c>
      <c r="L113" s="166">
        <v>1</v>
      </c>
      <c r="M113" s="166">
        <v>0.5</v>
      </c>
      <c r="N113" s="166">
        <v>0.5</v>
      </c>
      <c r="O113" s="166">
        <v>1</v>
      </c>
      <c r="P113" s="166">
        <v>1</v>
      </c>
      <c r="Q113" s="166">
        <f t="shared" si="3"/>
        <v>1.5</v>
      </c>
      <c r="R113" s="167" t="s">
        <v>1712</v>
      </c>
      <c r="S113" s="224" t="s">
        <v>1713</v>
      </c>
    </row>
    <row r="114" spans="1:19" ht="12.75" customHeight="1">
      <c r="A114" s="128"/>
      <c r="B114" s="52" t="s">
        <v>381</v>
      </c>
      <c r="C114" s="52" t="s">
        <v>403</v>
      </c>
      <c r="D114" s="52" t="s">
        <v>436</v>
      </c>
      <c r="E114" s="52" t="s">
        <v>676</v>
      </c>
      <c r="F114" s="123" t="s">
        <v>844</v>
      </c>
      <c r="G114" s="123" t="s">
        <v>845</v>
      </c>
      <c r="H114" s="164" t="s">
        <v>1706</v>
      </c>
      <c r="I114" s="128"/>
      <c r="J114" s="121" t="s">
        <v>4</v>
      </c>
      <c r="K114" s="166">
        <v>1</v>
      </c>
      <c r="L114" s="166">
        <v>1</v>
      </c>
      <c r="M114" s="166">
        <v>1</v>
      </c>
      <c r="N114" s="166">
        <v>1</v>
      </c>
      <c r="O114" s="166">
        <v>1</v>
      </c>
      <c r="P114" s="166">
        <v>1</v>
      </c>
      <c r="Q114" s="166">
        <f t="shared" si="3"/>
        <v>4</v>
      </c>
      <c r="R114" s="167" t="s">
        <v>1714</v>
      </c>
      <c r="S114" s="386" t="s">
        <v>1715</v>
      </c>
    </row>
    <row r="115" spans="1:19" ht="12.75" customHeight="1">
      <c r="A115" s="128"/>
      <c r="B115" s="143" t="s">
        <v>381</v>
      </c>
      <c r="C115" s="144" t="s">
        <v>441</v>
      </c>
      <c r="D115" s="144" t="s">
        <v>442</v>
      </c>
      <c r="E115" s="144" t="s">
        <v>676</v>
      </c>
      <c r="F115" s="155" t="s">
        <v>985</v>
      </c>
      <c r="G115" s="144" t="s">
        <v>986</v>
      </c>
      <c r="H115" s="387" t="s">
        <v>352</v>
      </c>
      <c r="I115" s="387" t="s">
        <v>352</v>
      </c>
      <c r="J115" s="147" t="s">
        <v>4</v>
      </c>
      <c r="K115" s="184">
        <v>1</v>
      </c>
      <c r="L115" s="184">
        <v>1</v>
      </c>
      <c r="M115" s="184">
        <v>1</v>
      </c>
      <c r="N115" s="184">
        <v>1</v>
      </c>
      <c r="O115" s="184">
        <v>1</v>
      </c>
      <c r="P115" s="184">
        <v>1</v>
      </c>
      <c r="Q115" s="166">
        <f t="shared" si="3"/>
        <v>4</v>
      </c>
      <c r="R115" s="170" t="s">
        <v>1716</v>
      </c>
      <c r="S115" s="354" t="s">
        <v>1717</v>
      </c>
    </row>
    <row r="116" spans="1:19" ht="12.75" customHeight="1">
      <c r="A116" s="128"/>
      <c r="B116" s="150" t="s">
        <v>381</v>
      </c>
      <c r="C116" s="151" t="s">
        <v>441</v>
      </c>
      <c r="D116" s="151" t="s">
        <v>447</v>
      </c>
      <c r="E116" s="151" t="s">
        <v>676</v>
      </c>
      <c r="F116" s="151" t="s">
        <v>987</v>
      </c>
      <c r="G116" s="151" t="s">
        <v>988</v>
      </c>
      <c r="H116" s="388" t="s">
        <v>352</v>
      </c>
      <c r="I116" s="388" t="s">
        <v>352</v>
      </c>
      <c r="J116" s="154" t="s">
        <v>4</v>
      </c>
      <c r="K116" s="184">
        <v>1</v>
      </c>
      <c r="L116" s="184">
        <v>1</v>
      </c>
      <c r="M116" s="184">
        <v>1</v>
      </c>
      <c r="N116" s="184">
        <v>1</v>
      </c>
      <c r="O116" s="184">
        <v>1</v>
      </c>
      <c r="P116" s="184">
        <v>1</v>
      </c>
      <c r="Q116" s="166">
        <f t="shared" si="3"/>
        <v>4</v>
      </c>
      <c r="R116" s="170" t="s">
        <v>1718</v>
      </c>
      <c r="S116" s="354" t="s">
        <v>1717</v>
      </c>
    </row>
    <row r="117" spans="1:19" ht="12.75" hidden="1" customHeight="1">
      <c r="A117" s="128"/>
      <c r="B117" s="52" t="s">
        <v>450</v>
      </c>
      <c r="C117" s="52" t="s">
        <v>451</v>
      </c>
      <c r="D117" s="52" t="s">
        <v>452</v>
      </c>
      <c r="E117" s="52" t="s">
        <v>676</v>
      </c>
      <c r="F117" s="52" t="s">
        <v>868</v>
      </c>
      <c r="G117" s="123" t="s">
        <v>869</v>
      </c>
      <c r="H117" s="132" t="s">
        <v>1719</v>
      </c>
      <c r="I117" s="128"/>
      <c r="J117" s="121" t="s">
        <v>150</v>
      </c>
      <c r="K117" s="166">
        <v>0.5</v>
      </c>
      <c r="L117" s="166">
        <v>1</v>
      </c>
      <c r="M117" s="166">
        <v>0.5</v>
      </c>
      <c r="N117" s="166">
        <v>1</v>
      </c>
      <c r="O117" s="166">
        <v>1</v>
      </c>
      <c r="P117" s="166">
        <v>0.5</v>
      </c>
      <c r="Q117" s="166">
        <f t="shared" si="3"/>
        <v>0.875</v>
      </c>
      <c r="R117" s="167" t="s">
        <v>1720</v>
      </c>
      <c r="S117" s="373" t="s">
        <v>1721</v>
      </c>
    </row>
    <row r="118" spans="1:19" ht="12.75" hidden="1" customHeight="1">
      <c r="A118" s="128"/>
      <c r="B118" s="52" t="s">
        <v>450</v>
      </c>
      <c r="C118" s="52" t="s">
        <v>451</v>
      </c>
      <c r="D118" s="52" t="s">
        <v>452</v>
      </c>
      <c r="E118" s="52" t="s">
        <v>676</v>
      </c>
      <c r="F118" s="123" t="s">
        <v>875</v>
      </c>
      <c r="G118" s="123" t="s">
        <v>869</v>
      </c>
      <c r="H118" s="132" t="s">
        <v>1719</v>
      </c>
      <c r="I118" s="128"/>
      <c r="J118" s="121" t="s">
        <v>150</v>
      </c>
      <c r="K118" s="166">
        <v>1</v>
      </c>
      <c r="L118" s="166">
        <v>1</v>
      </c>
      <c r="M118" s="166">
        <v>0.5</v>
      </c>
      <c r="N118" s="166">
        <v>1</v>
      </c>
      <c r="O118" s="166">
        <v>0.5</v>
      </c>
      <c r="P118" s="166">
        <v>0.5</v>
      </c>
      <c r="Q118" s="166">
        <f t="shared" si="3"/>
        <v>1.5</v>
      </c>
      <c r="R118" s="167" t="s">
        <v>1722</v>
      </c>
      <c r="S118" s="369" t="s">
        <v>1723</v>
      </c>
    </row>
    <row r="119" spans="1:19" ht="12.75" hidden="1" customHeight="1">
      <c r="A119" s="128"/>
      <c r="B119" s="52" t="s">
        <v>450</v>
      </c>
      <c r="C119" s="52" t="s">
        <v>451</v>
      </c>
      <c r="D119" s="52" t="s">
        <v>452</v>
      </c>
      <c r="E119" s="52" t="s">
        <v>676</v>
      </c>
      <c r="F119" s="123" t="s">
        <v>882</v>
      </c>
      <c r="G119" s="52" t="s">
        <v>883</v>
      </c>
      <c r="H119" s="132" t="s">
        <v>1719</v>
      </c>
      <c r="I119" s="128"/>
      <c r="J119" s="121" t="s">
        <v>150</v>
      </c>
      <c r="K119" s="166">
        <v>0.5</v>
      </c>
      <c r="L119" s="166">
        <v>0.5</v>
      </c>
      <c r="M119" s="166">
        <v>0.5</v>
      </c>
      <c r="N119" s="166">
        <v>0.5</v>
      </c>
      <c r="O119" s="166">
        <v>0.5</v>
      </c>
      <c r="P119" s="166">
        <v>0.5</v>
      </c>
      <c r="Q119" s="166">
        <f t="shared" si="3"/>
        <v>0.5</v>
      </c>
      <c r="R119" s="167" t="s">
        <v>1724</v>
      </c>
      <c r="S119" s="167"/>
    </row>
    <row r="120" spans="1:19" ht="12.75" hidden="1" customHeight="1">
      <c r="A120" s="128"/>
      <c r="B120" s="52" t="s">
        <v>450</v>
      </c>
      <c r="C120" s="52" t="s">
        <v>451</v>
      </c>
      <c r="D120" s="52" t="s">
        <v>467</v>
      </c>
      <c r="E120" s="52" t="s">
        <v>676</v>
      </c>
      <c r="F120" s="123" t="s">
        <v>888</v>
      </c>
      <c r="G120" s="123" t="s">
        <v>889</v>
      </c>
      <c r="H120" s="164" t="s">
        <v>1725</v>
      </c>
      <c r="I120" s="169" t="s">
        <v>890</v>
      </c>
      <c r="J120" s="121" t="s">
        <v>4</v>
      </c>
      <c r="K120" s="166">
        <v>1</v>
      </c>
      <c r="L120" s="166">
        <v>1</v>
      </c>
      <c r="M120" s="166">
        <v>1</v>
      </c>
      <c r="N120" s="166">
        <v>1</v>
      </c>
      <c r="O120" s="166">
        <v>1</v>
      </c>
      <c r="P120" s="166">
        <v>1</v>
      </c>
      <c r="Q120" s="166">
        <f t="shared" si="3"/>
        <v>4</v>
      </c>
      <c r="R120" s="167" t="s">
        <v>1726</v>
      </c>
      <c r="S120" s="200" t="s">
        <v>1727</v>
      </c>
    </row>
    <row r="121" spans="1:19" ht="12.75" hidden="1" customHeight="1">
      <c r="A121" s="128"/>
      <c r="B121" s="52" t="s">
        <v>450</v>
      </c>
      <c r="C121" s="52" t="s">
        <v>451</v>
      </c>
      <c r="D121" s="52" t="s">
        <v>467</v>
      </c>
      <c r="E121" s="52" t="s">
        <v>676</v>
      </c>
      <c r="F121" s="123" t="s">
        <v>893</v>
      </c>
      <c r="G121" s="123" t="s">
        <v>889</v>
      </c>
      <c r="H121" s="164" t="s">
        <v>1725</v>
      </c>
      <c r="I121" s="169" t="s">
        <v>890</v>
      </c>
      <c r="J121" s="121" t="s">
        <v>4</v>
      </c>
      <c r="K121" s="166">
        <v>1</v>
      </c>
      <c r="L121" s="166">
        <v>1</v>
      </c>
      <c r="M121" s="166">
        <v>1</v>
      </c>
      <c r="N121" s="166">
        <v>1</v>
      </c>
      <c r="O121" s="166">
        <v>1</v>
      </c>
      <c r="P121" s="166">
        <v>1</v>
      </c>
      <c r="Q121" s="166">
        <f t="shared" si="3"/>
        <v>4</v>
      </c>
      <c r="R121" s="167" t="s">
        <v>1728</v>
      </c>
      <c r="S121" s="224" t="s">
        <v>1729</v>
      </c>
    </row>
    <row r="122" spans="1:19" ht="12.75" hidden="1" customHeight="1">
      <c r="A122" s="128"/>
      <c r="B122" s="52" t="s">
        <v>450</v>
      </c>
      <c r="C122" s="52" t="s">
        <v>451</v>
      </c>
      <c r="D122" s="52" t="s">
        <v>467</v>
      </c>
      <c r="E122" s="52" t="s">
        <v>676</v>
      </c>
      <c r="F122" s="123" t="s">
        <v>895</v>
      </c>
      <c r="G122" s="123" t="s">
        <v>889</v>
      </c>
      <c r="H122" s="164" t="s">
        <v>1725</v>
      </c>
      <c r="I122" s="169" t="s">
        <v>890</v>
      </c>
      <c r="J122" s="121" t="s">
        <v>4</v>
      </c>
      <c r="K122" s="166">
        <v>1</v>
      </c>
      <c r="L122" s="166">
        <v>1</v>
      </c>
      <c r="M122" s="166">
        <v>1</v>
      </c>
      <c r="N122" s="166">
        <v>1</v>
      </c>
      <c r="O122" s="166">
        <v>1</v>
      </c>
      <c r="P122" s="166">
        <v>1</v>
      </c>
      <c r="Q122" s="166">
        <f t="shared" si="3"/>
        <v>4</v>
      </c>
      <c r="R122" s="167" t="s">
        <v>1730</v>
      </c>
      <c r="S122" s="224" t="s">
        <v>1731</v>
      </c>
    </row>
    <row r="123" spans="1:19" ht="12.75" hidden="1" customHeight="1">
      <c r="A123" s="128"/>
      <c r="B123" s="52" t="s">
        <v>450</v>
      </c>
      <c r="C123" s="52" t="s">
        <v>481</v>
      </c>
      <c r="D123" s="123" t="s">
        <v>482</v>
      </c>
      <c r="E123" s="52" t="s">
        <v>676</v>
      </c>
      <c r="F123" s="123" t="s">
        <v>905</v>
      </c>
      <c r="G123" s="123" t="s">
        <v>906</v>
      </c>
      <c r="H123" s="52" t="s">
        <v>907</v>
      </c>
      <c r="I123" s="128"/>
      <c r="J123" s="121" t="s">
        <v>150</v>
      </c>
      <c r="K123" s="166">
        <v>0.67</v>
      </c>
      <c r="L123" s="166">
        <v>0.67</v>
      </c>
      <c r="M123" s="166">
        <v>0.67</v>
      </c>
      <c r="N123" s="166">
        <v>1</v>
      </c>
      <c r="O123" s="166">
        <v>1</v>
      </c>
      <c r="P123" s="166">
        <v>0.67</v>
      </c>
      <c r="Q123" s="166">
        <f t="shared" si="3"/>
        <v>1.4993260000000002</v>
      </c>
      <c r="R123" s="167" t="s">
        <v>1732</v>
      </c>
      <c r="S123" s="167"/>
    </row>
    <row r="124" spans="1:19" ht="12.75" hidden="1" customHeight="1">
      <c r="A124" s="128"/>
      <c r="B124" s="52" t="s">
        <v>450</v>
      </c>
      <c r="C124" s="52" t="s">
        <v>481</v>
      </c>
      <c r="D124" s="123" t="s">
        <v>482</v>
      </c>
      <c r="E124" s="52" t="s">
        <v>676</v>
      </c>
      <c r="F124" s="52" t="s">
        <v>914</v>
      </c>
      <c r="G124" s="123" t="s">
        <v>906</v>
      </c>
      <c r="H124" s="52" t="s">
        <v>907</v>
      </c>
      <c r="I124" s="169" t="s">
        <v>890</v>
      </c>
      <c r="J124" s="121" t="s">
        <v>150</v>
      </c>
      <c r="K124" s="166">
        <v>0.67</v>
      </c>
      <c r="L124" s="166">
        <v>0.67</v>
      </c>
      <c r="M124" s="166">
        <v>0.67</v>
      </c>
      <c r="N124" s="166">
        <v>1</v>
      </c>
      <c r="O124" s="166">
        <v>1</v>
      </c>
      <c r="P124" s="166">
        <v>0.67</v>
      </c>
      <c r="Q124" s="166">
        <f t="shared" si="3"/>
        <v>1.4993260000000002</v>
      </c>
      <c r="R124" s="167" t="s">
        <v>1733</v>
      </c>
      <c r="S124" s="167"/>
    </row>
    <row r="125" spans="1:19" ht="12.75" hidden="1" customHeight="1">
      <c r="A125" s="128"/>
      <c r="B125" s="52" t="s">
        <v>450</v>
      </c>
      <c r="C125" s="52" t="s">
        <v>481</v>
      </c>
      <c r="D125" s="123" t="s">
        <v>482</v>
      </c>
      <c r="E125" s="52" t="s">
        <v>676</v>
      </c>
      <c r="F125" s="52" t="s">
        <v>917</v>
      </c>
      <c r="G125" s="123" t="s">
        <v>918</v>
      </c>
      <c r="H125" s="52" t="s">
        <v>907</v>
      </c>
      <c r="I125" s="128"/>
      <c r="J125" s="121" t="s">
        <v>150</v>
      </c>
      <c r="K125" s="166">
        <v>0</v>
      </c>
      <c r="L125" s="166">
        <v>0</v>
      </c>
      <c r="M125" s="166">
        <v>0</v>
      </c>
      <c r="N125" s="166">
        <v>0</v>
      </c>
      <c r="O125" s="166">
        <v>0</v>
      </c>
      <c r="P125" s="166">
        <v>0</v>
      </c>
      <c r="Q125" s="166">
        <f t="shared" si="3"/>
        <v>0</v>
      </c>
      <c r="R125" s="167" t="s">
        <v>1734</v>
      </c>
      <c r="S125" s="167"/>
    </row>
    <row r="126" spans="1:19" ht="12.75" customHeight="1">
      <c r="A126" s="105"/>
      <c r="B126" s="105"/>
      <c r="C126" s="105"/>
      <c r="D126" s="105"/>
      <c r="E126" s="105"/>
      <c r="F126" s="105"/>
      <c r="G126" s="105"/>
      <c r="H126" s="105"/>
      <c r="I126" s="105"/>
      <c r="J126" s="105"/>
      <c r="K126" s="389"/>
      <c r="L126" s="389"/>
      <c r="M126" s="389"/>
      <c r="N126" s="389"/>
      <c r="O126" s="389"/>
      <c r="P126" s="389"/>
      <c r="Q126" s="389"/>
      <c r="R126" s="389"/>
      <c r="S126" s="389"/>
    </row>
    <row r="127" spans="1:19" ht="12.75" customHeight="1">
      <c r="A127" s="105"/>
      <c r="B127" s="105"/>
      <c r="C127" s="105"/>
      <c r="D127" s="105"/>
      <c r="E127" s="105"/>
      <c r="F127" s="105"/>
      <c r="G127" s="105"/>
      <c r="H127" s="105"/>
      <c r="I127" s="105"/>
      <c r="J127" s="105"/>
      <c r="K127" s="389"/>
      <c r="L127" s="389"/>
      <c r="M127" s="389"/>
      <c r="N127" s="389"/>
      <c r="O127" s="389"/>
      <c r="P127" s="389"/>
      <c r="Q127" s="389"/>
      <c r="R127" s="389"/>
      <c r="S127" s="389"/>
    </row>
    <row r="128" spans="1:19" ht="12.75" customHeight="1">
      <c r="A128" s="105"/>
      <c r="B128" s="105"/>
      <c r="C128" s="105"/>
      <c r="D128" s="105"/>
      <c r="E128" s="105"/>
      <c r="F128" s="105"/>
      <c r="G128" s="105"/>
      <c r="H128" s="105"/>
      <c r="I128" s="105"/>
      <c r="J128" s="105"/>
      <c r="K128" s="389"/>
      <c r="L128" s="389"/>
      <c r="M128" s="389"/>
      <c r="N128" s="389"/>
      <c r="O128" s="389"/>
      <c r="P128" s="389"/>
      <c r="Q128" s="389"/>
      <c r="R128" s="389"/>
      <c r="S128" s="389"/>
    </row>
    <row r="129" spans="1:19" ht="12.75" customHeight="1">
      <c r="A129" s="105"/>
      <c r="B129" s="105"/>
      <c r="C129" s="105"/>
      <c r="D129" s="105"/>
      <c r="E129" s="105"/>
      <c r="F129" s="105"/>
      <c r="G129" s="105"/>
      <c r="H129" s="105"/>
      <c r="I129" s="105"/>
      <c r="J129" s="105"/>
      <c r="K129" s="389"/>
      <c r="L129" s="389"/>
      <c r="M129" s="389"/>
      <c r="N129" s="389"/>
      <c r="O129" s="389"/>
      <c r="P129" s="389"/>
      <c r="Q129" s="389"/>
      <c r="R129" s="389"/>
      <c r="S129" s="389"/>
    </row>
    <row r="130" spans="1:19" ht="12.75" customHeight="1">
      <c r="A130" s="105"/>
      <c r="B130" s="105"/>
      <c r="C130" s="105"/>
      <c r="D130" s="105"/>
      <c r="E130" s="105"/>
      <c r="F130" s="105"/>
      <c r="G130" s="105"/>
      <c r="H130" s="105"/>
      <c r="I130" s="105"/>
      <c r="J130" s="105"/>
      <c r="K130" s="389"/>
      <c r="L130" s="389"/>
      <c r="M130" s="389"/>
      <c r="N130" s="389"/>
      <c r="O130" s="389"/>
      <c r="P130" s="389"/>
      <c r="Q130" s="389"/>
      <c r="R130" s="389"/>
      <c r="S130" s="389"/>
    </row>
    <row r="131" spans="1:19" ht="12.75" customHeight="1">
      <c r="A131" s="105"/>
      <c r="B131" s="105"/>
      <c r="C131" s="105"/>
      <c r="D131" s="105"/>
      <c r="E131" s="105"/>
      <c r="F131" s="105"/>
      <c r="G131" s="105"/>
      <c r="H131" s="105"/>
      <c r="I131" s="105"/>
      <c r="J131" s="105"/>
      <c r="K131" s="389"/>
      <c r="L131" s="389"/>
      <c r="M131" s="389"/>
      <c r="N131" s="389"/>
      <c r="O131" s="389"/>
      <c r="P131" s="389"/>
      <c r="Q131" s="389"/>
      <c r="R131" s="389"/>
      <c r="S131" s="389"/>
    </row>
    <row r="132" spans="1:19" ht="12.75" customHeight="1">
      <c r="A132" s="105"/>
      <c r="B132" s="105"/>
      <c r="C132" s="105"/>
      <c r="D132" s="105"/>
      <c r="E132" s="105"/>
      <c r="F132" s="105"/>
      <c r="G132" s="105"/>
      <c r="H132" s="105"/>
      <c r="I132" s="105"/>
      <c r="J132" s="105"/>
      <c r="K132" s="389"/>
      <c r="L132" s="389"/>
      <c r="M132" s="389"/>
      <c r="N132" s="389"/>
      <c r="O132" s="389"/>
      <c r="P132" s="389"/>
      <c r="Q132" s="389"/>
      <c r="R132" s="389"/>
      <c r="S132" s="389"/>
    </row>
    <row r="133" spans="1:19" ht="12.75" customHeight="1">
      <c r="A133" s="105"/>
      <c r="B133" s="105"/>
      <c r="C133" s="105"/>
      <c r="D133" s="105"/>
      <c r="E133" s="105"/>
      <c r="F133" s="105"/>
      <c r="G133" s="105"/>
      <c r="H133" s="105"/>
      <c r="I133" s="105"/>
      <c r="J133" s="105"/>
      <c r="K133" s="389"/>
      <c r="L133" s="389"/>
      <c r="M133" s="389"/>
      <c r="N133" s="389"/>
      <c r="O133" s="389"/>
      <c r="P133" s="389"/>
      <c r="Q133" s="389"/>
      <c r="R133" s="389"/>
      <c r="S133" s="389"/>
    </row>
    <row r="134" spans="1:19" ht="12.75" customHeight="1">
      <c r="A134" s="105"/>
      <c r="B134" s="105"/>
      <c r="C134" s="105"/>
      <c r="D134" s="105"/>
      <c r="E134" s="105"/>
      <c r="F134" s="105"/>
      <c r="G134" s="105"/>
      <c r="H134" s="105"/>
      <c r="I134" s="105"/>
      <c r="J134" s="105"/>
      <c r="K134" s="389"/>
      <c r="L134" s="389"/>
      <c r="M134" s="389"/>
      <c r="N134" s="389"/>
      <c r="O134" s="389"/>
      <c r="P134" s="389"/>
      <c r="Q134" s="389"/>
      <c r="R134" s="389"/>
      <c r="S134" s="389"/>
    </row>
    <row r="135" spans="1:19" ht="12.75" customHeight="1">
      <c r="A135" s="105"/>
      <c r="B135" s="105"/>
      <c r="C135" s="105"/>
      <c r="D135" s="105"/>
      <c r="E135" s="105"/>
      <c r="F135" s="105"/>
      <c r="G135" s="105"/>
      <c r="H135" s="105"/>
      <c r="I135" s="105"/>
      <c r="J135" s="105"/>
      <c r="K135" s="105"/>
      <c r="L135" s="105"/>
      <c r="M135" s="105"/>
      <c r="N135" s="105"/>
      <c r="O135" s="105"/>
      <c r="P135" s="105"/>
      <c r="Q135" s="105"/>
      <c r="R135" s="105"/>
      <c r="S135" s="105"/>
    </row>
    <row r="136" spans="1:19" ht="12.75" customHeight="1">
      <c r="A136" s="105"/>
      <c r="B136" s="105"/>
      <c r="C136" s="105"/>
      <c r="D136" s="105"/>
      <c r="E136" s="105"/>
      <c r="F136" s="105"/>
      <c r="G136" s="105"/>
      <c r="H136" s="105"/>
      <c r="I136" s="105"/>
      <c r="J136" s="105"/>
      <c r="K136" s="105"/>
      <c r="L136" s="105"/>
      <c r="M136" s="105"/>
      <c r="N136" s="105"/>
      <c r="O136" s="105"/>
      <c r="P136" s="105"/>
      <c r="Q136" s="105"/>
      <c r="R136" s="105"/>
      <c r="S136" s="105"/>
    </row>
    <row r="137" spans="1:19" ht="12.75" customHeight="1">
      <c r="A137" s="105"/>
      <c r="B137" s="105"/>
      <c r="C137" s="105"/>
      <c r="D137" s="105"/>
      <c r="E137" s="105"/>
      <c r="F137" s="105"/>
      <c r="G137" s="105"/>
      <c r="H137" s="105"/>
      <c r="I137" s="105"/>
      <c r="J137" s="105"/>
      <c r="K137" s="105"/>
      <c r="L137" s="105"/>
      <c r="M137" s="105"/>
      <c r="N137" s="105"/>
      <c r="O137" s="105"/>
      <c r="P137" s="105"/>
      <c r="Q137" s="105"/>
      <c r="R137" s="105"/>
      <c r="S137" s="105"/>
    </row>
    <row r="138" spans="1:19" ht="12.75" customHeight="1">
      <c r="A138" s="105"/>
      <c r="B138" s="105"/>
      <c r="C138" s="105"/>
      <c r="D138" s="105"/>
      <c r="E138" s="105"/>
      <c r="F138" s="105"/>
      <c r="G138" s="105"/>
      <c r="H138" s="105"/>
      <c r="I138" s="105"/>
      <c r="J138" s="105"/>
      <c r="K138" s="105"/>
      <c r="L138" s="105"/>
      <c r="M138" s="105"/>
      <c r="N138" s="105"/>
      <c r="O138" s="105"/>
      <c r="P138" s="105"/>
      <c r="Q138" s="105"/>
      <c r="R138" s="105"/>
      <c r="S138" s="105"/>
    </row>
    <row r="139" spans="1:19" ht="12.75" customHeight="1">
      <c r="A139" s="105"/>
      <c r="B139" s="105"/>
      <c r="C139" s="105"/>
      <c r="D139" s="105"/>
      <c r="E139" s="105"/>
      <c r="F139" s="105"/>
      <c r="G139" s="105"/>
      <c r="H139" s="105"/>
      <c r="I139" s="105"/>
      <c r="J139" s="105"/>
      <c r="K139" s="105"/>
      <c r="L139" s="105"/>
      <c r="M139" s="105"/>
      <c r="N139" s="105"/>
      <c r="O139" s="105"/>
      <c r="P139" s="105"/>
      <c r="Q139" s="105"/>
      <c r="R139" s="105"/>
      <c r="S139" s="105"/>
    </row>
    <row r="140" spans="1:19" ht="12.75" customHeight="1">
      <c r="A140" s="105"/>
      <c r="B140" s="105"/>
      <c r="C140" s="105"/>
      <c r="D140" s="105"/>
      <c r="E140" s="105"/>
      <c r="F140" s="105"/>
      <c r="G140" s="105"/>
      <c r="H140" s="105"/>
      <c r="I140" s="105"/>
      <c r="J140" s="105"/>
      <c r="K140" s="105"/>
      <c r="L140" s="105"/>
      <c r="M140" s="105"/>
      <c r="N140" s="105"/>
      <c r="O140" s="105"/>
      <c r="P140" s="105"/>
      <c r="Q140" s="105"/>
      <c r="R140" s="105"/>
      <c r="S140" s="105"/>
    </row>
    <row r="141" spans="1:19" ht="12.75" customHeight="1">
      <c r="A141" s="105"/>
      <c r="B141" s="105"/>
      <c r="C141" s="105"/>
      <c r="D141" s="105"/>
      <c r="E141" s="105"/>
      <c r="F141" s="105"/>
      <c r="G141" s="105"/>
      <c r="H141" s="105"/>
      <c r="I141" s="105"/>
      <c r="J141" s="105"/>
      <c r="K141" s="105"/>
      <c r="L141" s="105"/>
      <c r="M141" s="105"/>
      <c r="N141" s="105"/>
      <c r="O141" s="105"/>
      <c r="P141" s="105"/>
      <c r="Q141" s="105"/>
      <c r="R141" s="105"/>
      <c r="S141" s="105"/>
    </row>
    <row r="142" spans="1:19" ht="12.75" customHeight="1">
      <c r="A142" s="105"/>
      <c r="B142" s="105"/>
      <c r="C142" s="105"/>
      <c r="D142" s="105"/>
      <c r="E142" s="105"/>
      <c r="F142" s="105"/>
      <c r="G142" s="105"/>
      <c r="H142" s="105"/>
      <c r="I142" s="105"/>
      <c r="J142" s="105"/>
      <c r="K142" s="105"/>
      <c r="L142" s="105"/>
      <c r="M142" s="105"/>
      <c r="N142" s="105"/>
      <c r="O142" s="105"/>
      <c r="P142" s="105"/>
      <c r="Q142" s="105"/>
      <c r="R142" s="105"/>
      <c r="S142" s="105"/>
    </row>
    <row r="143" spans="1:19" ht="12.75" customHeight="1">
      <c r="A143" s="105"/>
      <c r="B143" s="105"/>
      <c r="C143" s="105"/>
      <c r="D143" s="105"/>
      <c r="E143" s="105"/>
      <c r="F143" s="105"/>
      <c r="G143" s="105"/>
      <c r="H143" s="105"/>
      <c r="I143" s="105"/>
      <c r="J143" s="105"/>
      <c r="K143" s="105"/>
      <c r="L143" s="105"/>
      <c r="M143" s="105"/>
      <c r="N143" s="105"/>
      <c r="O143" s="105"/>
      <c r="P143" s="105"/>
      <c r="Q143" s="105"/>
      <c r="R143" s="105"/>
      <c r="S143" s="105"/>
    </row>
    <row r="144" spans="1:19" ht="12.75" customHeight="1">
      <c r="A144" s="105"/>
      <c r="B144" s="105"/>
      <c r="C144" s="105"/>
      <c r="D144" s="105"/>
      <c r="E144" s="105"/>
      <c r="F144" s="105"/>
      <c r="G144" s="105"/>
      <c r="H144" s="105"/>
      <c r="I144" s="105"/>
      <c r="J144" s="105"/>
      <c r="K144" s="105"/>
      <c r="L144" s="105"/>
      <c r="M144" s="105"/>
      <c r="N144" s="105"/>
      <c r="O144" s="105"/>
      <c r="P144" s="105"/>
      <c r="Q144" s="105"/>
      <c r="R144" s="105"/>
      <c r="S144" s="105"/>
    </row>
    <row r="145" spans="1:19" ht="12.75" customHeight="1">
      <c r="A145" s="105"/>
      <c r="B145" s="105"/>
      <c r="C145" s="105"/>
      <c r="D145" s="105"/>
      <c r="E145" s="105"/>
      <c r="F145" s="105"/>
      <c r="G145" s="105"/>
      <c r="H145" s="105"/>
      <c r="I145" s="105"/>
      <c r="J145" s="105"/>
      <c r="K145" s="105"/>
      <c r="L145" s="105"/>
      <c r="M145" s="105"/>
      <c r="N145" s="105"/>
      <c r="O145" s="105"/>
      <c r="P145" s="105"/>
      <c r="Q145" s="105"/>
      <c r="R145" s="105"/>
      <c r="S145" s="105"/>
    </row>
    <row r="146" spans="1:19" ht="12.75" customHeight="1">
      <c r="A146" s="105"/>
      <c r="B146" s="105"/>
      <c r="C146" s="105"/>
      <c r="D146" s="105"/>
      <c r="E146" s="105"/>
      <c r="F146" s="105"/>
      <c r="G146" s="105"/>
      <c r="H146" s="105"/>
      <c r="I146" s="105"/>
      <c r="J146" s="105"/>
      <c r="K146" s="105"/>
      <c r="L146" s="105"/>
      <c r="M146" s="105"/>
      <c r="N146" s="105"/>
      <c r="O146" s="105"/>
      <c r="P146" s="105"/>
      <c r="Q146" s="105"/>
      <c r="R146" s="105"/>
      <c r="S146" s="105"/>
    </row>
    <row r="147" spans="1:19" ht="12.75" customHeight="1">
      <c r="A147" s="105"/>
      <c r="B147" s="105"/>
      <c r="C147" s="105"/>
      <c r="D147" s="105"/>
      <c r="E147" s="105"/>
      <c r="F147" s="105"/>
      <c r="G147" s="105"/>
      <c r="H147" s="105"/>
      <c r="I147" s="105"/>
      <c r="J147" s="105"/>
      <c r="K147" s="105"/>
      <c r="L147" s="105"/>
      <c r="M147" s="105"/>
      <c r="N147" s="105"/>
      <c r="O147" s="105"/>
      <c r="P147" s="105"/>
      <c r="Q147" s="105"/>
      <c r="R147" s="105"/>
      <c r="S147" s="105"/>
    </row>
    <row r="148" spans="1:19" ht="12.75" customHeight="1">
      <c r="A148" s="105"/>
      <c r="B148" s="105"/>
      <c r="C148" s="105"/>
      <c r="D148" s="105"/>
      <c r="E148" s="105"/>
      <c r="F148" s="105"/>
      <c r="G148" s="105"/>
      <c r="H148" s="105"/>
      <c r="I148" s="105"/>
      <c r="J148" s="105"/>
      <c r="K148" s="105"/>
      <c r="L148" s="105"/>
      <c r="M148" s="105"/>
      <c r="N148" s="105"/>
      <c r="O148" s="105"/>
      <c r="P148" s="105"/>
      <c r="Q148" s="105"/>
      <c r="R148" s="105"/>
      <c r="S148" s="105"/>
    </row>
    <row r="149" spans="1:19" ht="12.75" customHeight="1">
      <c r="A149" s="105"/>
      <c r="B149" s="105"/>
      <c r="C149" s="105"/>
      <c r="D149" s="105"/>
      <c r="E149" s="105"/>
      <c r="F149" s="105"/>
      <c r="G149" s="105"/>
      <c r="H149" s="105"/>
      <c r="I149" s="105"/>
      <c r="J149" s="105"/>
      <c r="K149" s="105"/>
      <c r="L149" s="105"/>
      <c r="M149" s="105"/>
      <c r="N149" s="105"/>
      <c r="O149" s="105"/>
      <c r="P149" s="105"/>
      <c r="Q149" s="105"/>
      <c r="R149" s="105"/>
      <c r="S149" s="105"/>
    </row>
    <row r="150" spans="1:19" ht="12.75" customHeight="1">
      <c r="A150" s="105"/>
      <c r="B150" s="105"/>
      <c r="C150" s="105"/>
      <c r="D150" s="105"/>
      <c r="E150" s="105"/>
      <c r="F150" s="105"/>
      <c r="G150" s="105"/>
      <c r="H150" s="105"/>
      <c r="I150" s="105"/>
      <c r="J150" s="105"/>
      <c r="K150" s="105"/>
      <c r="L150" s="105"/>
      <c r="M150" s="105"/>
      <c r="N150" s="105"/>
      <c r="O150" s="105"/>
      <c r="P150" s="105"/>
      <c r="Q150" s="105"/>
      <c r="R150" s="105"/>
      <c r="S150" s="105"/>
    </row>
    <row r="151" spans="1:19" ht="12.75" customHeight="1">
      <c r="A151" s="105"/>
      <c r="B151" s="105"/>
      <c r="C151" s="105"/>
      <c r="D151" s="105"/>
      <c r="E151" s="105"/>
      <c r="F151" s="105"/>
      <c r="G151" s="105"/>
      <c r="H151" s="105"/>
      <c r="I151" s="105"/>
      <c r="J151" s="105"/>
      <c r="K151" s="105"/>
      <c r="L151" s="105"/>
      <c r="M151" s="105"/>
      <c r="N151" s="105"/>
      <c r="O151" s="105"/>
      <c r="P151" s="105"/>
      <c r="Q151" s="105"/>
      <c r="R151" s="105"/>
      <c r="S151" s="105"/>
    </row>
    <row r="152" spans="1:19" ht="12.75" customHeight="1">
      <c r="A152" s="105"/>
      <c r="B152" s="105"/>
      <c r="C152" s="105"/>
      <c r="D152" s="105"/>
      <c r="E152" s="105"/>
      <c r="F152" s="105"/>
      <c r="G152" s="105"/>
      <c r="H152" s="105"/>
      <c r="I152" s="105"/>
      <c r="J152" s="105"/>
      <c r="K152" s="105"/>
      <c r="L152" s="105"/>
      <c r="M152" s="105"/>
      <c r="N152" s="105"/>
      <c r="O152" s="105"/>
      <c r="P152" s="105"/>
      <c r="Q152" s="105"/>
      <c r="R152" s="105"/>
      <c r="S152" s="105"/>
    </row>
    <row r="153" spans="1:19" ht="12.75" customHeight="1">
      <c r="A153" s="105"/>
      <c r="B153" s="105"/>
      <c r="C153" s="105"/>
      <c r="D153" s="105"/>
      <c r="E153" s="105"/>
      <c r="F153" s="105"/>
      <c r="G153" s="105"/>
      <c r="H153" s="105"/>
      <c r="I153" s="105"/>
      <c r="J153" s="105"/>
      <c r="K153" s="105"/>
      <c r="L153" s="105"/>
      <c r="M153" s="105"/>
      <c r="N153" s="105"/>
      <c r="O153" s="105"/>
      <c r="P153" s="105"/>
      <c r="Q153" s="105"/>
      <c r="R153" s="105"/>
      <c r="S153" s="105"/>
    </row>
    <row r="154" spans="1:19" ht="12.75" customHeight="1">
      <c r="A154" s="105"/>
      <c r="B154" s="105"/>
      <c r="C154" s="105"/>
      <c r="D154" s="105"/>
      <c r="E154" s="105"/>
      <c r="F154" s="105"/>
      <c r="G154" s="105"/>
      <c r="H154" s="105"/>
      <c r="I154" s="105"/>
      <c r="J154" s="105"/>
      <c r="K154" s="105"/>
      <c r="L154" s="105"/>
      <c r="M154" s="105"/>
      <c r="N154" s="105"/>
      <c r="O154" s="105"/>
      <c r="P154" s="105"/>
      <c r="Q154" s="105"/>
      <c r="R154" s="105"/>
      <c r="S154" s="105"/>
    </row>
    <row r="155" spans="1:19" ht="12.75" customHeight="1">
      <c r="A155" s="105"/>
      <c r="B155" s="105"/>
      <c r="C155" s="105"/>
      <c r="D155" s="105"/>
      <c r="E155" s="105"/>
      <c r="F155" s="105"/>
      <c r="G155" s="105"/>
      <c r="H155" s="105"/>
      <c r="I155" s="105"/>
      <c r="J155" s="105"/>
      <c r="K155" s="105"/>
      <c r="L155" s="105"/>
      <c r="M155" s="105"/>
      <c r="N155" s="105"/>
      <c r="O155" s="105"/>
      <c r="P155" s="105"/>
      <c r="Q155" s="105"/>
      <c r="R155" s="105"/>
      <c r="S155" s="105"/>
    </row>
    <row r="156" spans="1:19" ht="12.75" customHeight="1">
      <c r="A156" s="105"/>
      <c r="B156" s="105"/>
      <c r="C156" s="105"/>
      <c r="D156" s="105"/>
      <c r="E156" s="105"/>
      <c r="F156" s="105"/>
      <c r="G156" s="105"/>
      <c r="H156" s="105"/>
      <c r="I156" s="105"/>
      <c r="J156" s="105"/>
      <c r="K156" s="105"/>
      <c r="L156" s="105"/>
      <c r="M156" s="105"/>
      <c r="N156" s="105"/>
      <c r="O156" s="105"/>
      <c r="P156" s="105"/>
      <c r="Q156" s="105"/>
      <c r="R156" s="105"/>
      <c r="S156" s="105"/>
    </row>
    <row r="157" spans="1:19" ht="12.75" customHeight="1">
      <c r="A157" s="105"/>
      <c r="B157" s="105"/>
      <c r="C157" s="105"/>
      <c r="D157" s="105"/>
      <c r="E157" s="105"/>
      <c r="F157" s="105"/>
      <c r="G157" s="105"/>
      <c r="H157" s="105"/>
      <c r="I157" s="105"/>
      <c r="J157" s="105"/>
      <c r="K157" s="105"/>
      <c r="L157" s="105"/>
      <c r="M157" s="105"/>
      <c r="N157" s="105"/>
      <c r="O157" s="105"/>
      <c r="P157" s="105"/>
      <c r="Q157" s="105"/>
      <c r="R157" s="105"/>
      <c r="S157" s="105"/>
    </row>
    <row r="158" spans="1:19" ht="12.75" customHeight="1">
      <c r="A158" s="105"/>
      <c r="B158" s="105"/>
      <c r="C158" s="105"/>
      <c r="D158" s="105"/>
      <c r="E158" s="105"/>
      <c r="F158" s="105"/>
      <c r="G158" s="105"/>
      <c r="H158" s="105"/>
      <c r="I158" s="105"/>
      <c r="J158" s="105"/>
      <c r="K158" s="105"/>
      <c r="L158" s="105"/>
      <c r="M158" s="105"/>
      <c r="N158" s="105"/>
      <c r="O158" s="105"/>
      <c r="P158" s="105"/>
      <c r="Q158" s="105"/>
      <c r="R158" s="105"/>
      <c r="S158" s="105"/>
    </row>
    <row r="159" spans="1:19" ht="12.75" customHeight="1">
      <c r="A159" s="105"/>
      <c r="B159" s="105"/>
      <c r="C159" s="105"/>
      <c r="D159" s="105"/>
      <c r="E159" s="105"/>
      <c r="F159" s="105"/>
      <c r="G159" s="105"/>
      <c r="H159" s="105"/>
      <c r="I159" s="105"/>
      <c r="J159" s="105"/>
      <c r="K159" s="105"/>
      <c r="L159" s="105"/>
      <c r="M159" s="105"/>
      <c r="N159" s="105"/>
      <c r="O159" s="105"/>
      <c r="P159" s="105"/>
      <c r="Q159" s="105"/>
      <c r="R159" s="105"/>
      <c r="S159" s="105"/>
    </row>
    <row r="160" spans="1:19" ht="12.75" customHeight="1">
      <c r="A160" s="105"/>
      <c r="B160" s="105"/>
      <c r="C160" s="105"/>
      <c r="D160" s="105"/>
      <c r="E160" s="105"/>
      <c r="F160" s="105"/>
      <c r="G160" s="105"/>
      <c r="H160" s="105"/>
      <c r="I160" s="105"/>
      <c r="J160" s="105"/>
      <c r="K160" s="105"/>
      <c r="L160" s="105"/>
      <c r="M160" s="105"/>
      <c r="N160" s="105"/>
      <c r="O160" s="105"/>
      <c r="P160" s="105"/>
      <c r="Q160" s="105"/>
      <c r="R160" s="105"/>
      <c r="S160" s="105"/>
    </row>
    <row r="161" spans="1:19" ht="12.75" customHeight="1">
      <c r="A161" s="105"/>
      <c r="B161" s="105"/>
      <c r="C161" s="105"/>
      <c r="D161" s="105"/>
      <c r="E161" s="105"/>
      <c r="F161" s="105"/>
      <c r="G161" s="105"/>
      <c r="H161" s="105"/>
      <c r="I161" s="105"/>
      <c r="J161" s="105"/>
      <c r="K161" s="105"/>
      <c r="L161" s="105"/>
      <c r="M161" s="105"/>
      <c r="N161" s="105"/>
      <c r="O161" s="105"/>
      <c r="P161" s="105"/>
      <c r="Q161" s="105"/>
      <c r="R161" s="105"/>
      <c r="S161" s="105"/>
    </row>
    <row r="162" spans="1:19" ht="12.75" customHeight="1">
      <c r="A162" s="105"/>
      <c r="B162" s="105"/>
      <c r="C162" s="105"/>
      <c r="D162" s="105"/>
      <c r="E162" s="105"/>
      <c r="F162" s="105"/>
      <c r="G162" s="105"/>
      <c r="H162" s="105"/>
      <c r="I162" s="105"/>
      <c r="J162" s="105"/>
      <c r="K162" s="105"/>
      <c r="L162" s="105"/>
      <c r="M162" s="105"/>
      <c r="N162" s="105"/>
      <c r="O162" s="105"/>
      <c r="P162" s="105"/>
      <c r="Q162" s="105"/>
      <c r="R162" s="105"/>
      <c r="S162" s="105"/>
    </row>
    <row r="163" spans="1:19" ht="12.75" customHeight="1">
      <c r="A163" s="105"/>
      <c r="B163" s="105"/>
      <c r="C163" s="105"/>
      <c r="D163" s="105"/>
      <c r="E163" s="105"/>
      <c r="F163" s="105"/>
      <c r="G163" s="105"/>
      <c r="H163" s="105"/>
      <c r="I163" s="105"/>
      <c r="J163" s="105"/>
      <c r="K163" s="105"/>
      <c r="L163" s="105"/>
      <c r="M163" s="105"/>
      <c r="N163" s="105"/>
      <c r="O163" s="105"/>
      <c r="P163" s="105"/>
      <c r="Q163" s="105"/>
      <c r="R163" s="105"/>
      <c r="S163" s="105"/>
    </row>
    <row r="164" spans="1:19" ht="12.75" customHeight="1">
      <c r="A164" s="105"/>
      <c r="B164" s="105"/>
      <c r="C164" s="105"/>
      <c r="D164" s="105"/>
      <c r="E164" s="105"/>
      <c r="F164" s="105"/>
      <c r="G164" s="105"/>
      <c r="H164" s="105"/>
      <c r="I164" s="105"/>
      <c r="J164" s="105"/>
      <c r="K164" s="105"/>
      <c r="L164" s="105"/>
      <c r="M164" s="105"/>
      <c r="N164" s="105"/>
      <c r="O164" s="105"/>
      <c r="P164" s="105"/>
      <c r="Q164" s="105"/>
      <c r="R164" s="105"/>
      <c r="S164" s="105"/>
    </row>
    <row r="165" spans="1:19" ht="12.75" customHeight="1">
      <c r="A165" s="105"/>
      <c r="B165" s="105"/>
      <c r="C165" s="105"/>
      <c r="D165" s="105"/>
      <c r="E165" s="105"/>
      <c r="F165" s="105"/>
      <c r="G165" s="105"/>
      <c r="H165" s="105"/>
      <c r="I165" s="105"/>
      <c r="J165" s="105"/>
      <c r="K165" s="105"/>
      <c r="L165" s="105"/>
      <c r="M165" s="105"/>
      <c r="N165" s="105"/>
      <c r="O165" s="105"/>
      <c r="P165" s="105"/>
      <c r="Q165" s="105"/>
      <c r="R165" s="105"/>
      <c r="S165" s="105"/>
    </row>
    <row r="166" spans="1:19" ht="12.75" customHeight="1">
      <c r="A166" s="105"/>
      <c r="B166" s="105"/>
      <c r="C166" s="105"/>
      <c r="D166" s="105"/>
      <c r="E166" s="105"/>
      <c r="F166" s="105"/>
      <c r="G166" s="105"/>
      <c r="H166" s="105"/>
      <c r="I166" s="105"/>
      <c r="J166" s="105"/>
      <c r="K166" s="105"/>
      <c r="L166" s="105"/>
      <c r="M166" s="105"/>
      <c r="N166" s="105"/>
      <c r="O166" s="105"/>
      <c r="P166" s="105"/>
      <c r="Q166" s="105"/>
      <c r="R166" s="105"/>
      <c r="S166" s="105"/>
    </row>
    <row r="167" spans="1:19" ht="12.75" customHeight="1">
      <c r="A167" s="105"/>
      <c r="B167" s="105"/>
      <c r="C167" s="105"/>
      <c r="D167" s="105"/>
      <c r="E167" s="105"/>
      <c r="F167" s="105"/>
      <c r="G167" s="105"/>
      <c r="H167" s="105"/>
      <c r="I167" s="105"/>
      <c r="J167" s="105"/>
      <c r="K167" s="105"/>
      <c r="L167" s="105"/>
      <c r="M167" s="105"/>
      <c r="N167" s="105"/>
      <c r="O167" s="105"/>
      <c r="P167" s="105"/>
      <c r="Q167" s="105"/>
      <c r="R167" s="105"/>
      <c r="S167" s="105"/>
    </row>
    <row r="168" spans="1:19" ht="12.75" customHeight="1">
      <c r="A168" s="105"/>
      <c r="B168" s="105"/>
      <c r="C168" s="105"/>
      <c r="D168" s="105"/>
      <c r="E168" s="105"/>
      <c r="F168" s="105"/>
      <c r="G168" s="105"/>
      <c r="H168" s="105"/>
      <c r="I168" s="105"/>
      <c r="J168" s="105"/>
      <c r="K168" s="105"/>
      <c r="L168" s="105"/>
      <c r="M168" s="105"/>
      <c r="N168" s="105"/>
      <c r="O168" s="105"/>
      <c r="P168" s="105"/>
      <c r="Q168" s="105"/>
      <c r="R168" s="105"/>
      <c r="S168" s="105"/>
    </row>
    <row r="169" spans="1:19" ht="12.75" customHeight="1">
      <c r="A169" s="105"/>
      <c r="B169" s="105"/>
      <c r="C169" s="105"/>
      <c r="D169" s="105"/>
      <c r="E169" s="105"/>
      <c r="F169" s="105"/>
      <c r="G169" s="105"/>
      <c r="H169" s="105"/>
      <c r="I169" s="105"/>
      <c r="J169" s="105"/>
      <c r="K169" s="105"/>
      <c r="L169" s="105"/>
      <c r="M169" s="105"/>
      <c r="N169" s="105"/>
      <c r="O169" s="105"/>
      <c r="P169" s="105"/>
      <c r="Q169" s="105"/>
      <c r="R169" s="105"/>
      <c r="S169" s="105"/>
    </row>
    <row r="170" spans="1:19" ht="12.75" customHeight="1">
      <c r="A170" s="105"/>
      <c r="B170" s="105"/>
      <c r="C170" s="105"/>
      <c r="D170" s="105"/>
      <c r="E170" s="105"/>
      <c r="F170" s="105"/>
      <c r="G170" s="105"/>
      <c r="H170" s="105"/>
      <c r="I170" s="105"/>
      <c r="J170" s="105"/>
      <c r="K170" s="105"/>
      <c r="L170" s="105"/>
      <c r="M170" s="105"/>
      <c r="N170" s="105"/>
      <c r="O170" s="105"/>
      <c r="P170" s="105"/>
      <c r="Q170" s="105"/>
      <c r="R170" s="105"/>
      <c r="S170" s="105"/>
    </row>
    <row r="171" spans="1:19" ht="12.75" customHeight="1">
      <c r="A171" s="105"/>
      <c r="B171" s="105"/>
      <c r="C171" s="105"/>
      <c r="D171" s="105"/>
      <c r="E171" s="105"/>
      <c r="F171" s="105"/>
      <c r="G171" s="105"/>
      <c r="H171" s="105"/>
      <c r="I171" s="105"/>
      <c r="J171" s="105"/>
      <c r="K171" s="105"/>
      <c r="L171" s="105"/>
      <c r="M171" s="105"/>
      <c r="N171" s="105"/>
      <c r="O171" s="105"/>
      <c r="P171" s="105"/>
      <c r="Q171" s="105"/>
      <c r="R171" s="105"/>
      <c r="S171" s="105"/>
    </row>
    <row r="172" spans="1:19" ht="12.75" customHeight="1">
      <c r="A172" s="105"/>
      <c r="B172" s="105"/>
      <c r="C172" s="105"/>
      <c r="D172" s="105"/>
      <c r="E172" s="105"/>
      <c r="F172" s="105"/>
      <c r="G172" s="105"/>
      <c r="H172" s="105"/>
      <c r="I172" s="105"/>
      <c r="J172" s="105"/>
      <c r="K172" s="105"/>
      <c r="L172" s="105"/>
      <c r="M172" s="105"/>
      <c r="N172" s="105"/>
      <c r="O172" s="105"/>
      <c r="P172" s="105"/>
      <c r="Q172" s="105"/>
      <c r="R172" s="105"/>
      <c r="S172" s="105"/>
    </row>
    <row r="173" spans="1:19" ht="12.75" customHeight="1">
      <c r="A173" s="105"/>
      <c r="B173" s="105"/>
      <c r="C173" s="105"/>
      <c r="D173" s="105"/>
      <c r="E173" s="105"/>
      <c r="F173" s="105"/>
      <c r="G173" s="105"/>
      <c r="H173" s="105"/>
      <c r="I173" s="105"/>
      <c r="J173" s="105"/>
      <c r="K173" s="105"/>
      <c r="L173" s="105"/>
      <c r="M173" s="105"/>
      <c r="N173" s="105"/>
      <c r="O173" s="105"/>
      <c r="P173" s="105"/>
      <c r="Q173" s="105"/>
      <c r="R173" s="105"/>
      <c r="S173" s="105"/>
    </row>
    <row r="174" spans="1:19" ht="12.75" customHeight="1">
      <c r="A174" s="105"/>
      <c r="B174" s="105"/>
      <c r="C174" s="105"/>
      <c r="D174" s="105"/>
      <c r="E174" s="105"/>
      <c r="F174" s="105"/>
      <c r="G174" s="105"/>
      <c r="H174" s="105"/>
      <c r="I174" s="105"/>
      <c r="J174" s="105"/>
      <c r="K174" s="105"/>
      <c r="L174" s="105"/>
      <c r="M174" s="105"/>
      <c r="N174" s="105"/>
      <c r="O174" s="105"/>
      <c r="P174" s="105"/>
      <c r="Q174" s="105"/>
      <c r="R174" s="105"/>
      <c r="S174" s="105"/>
    </row>
    <row r="175" spans="1:19" ht="12.75" customHeight="1">
      <c r="A175" s="105"/>
      <c r="B175" s="105"/>
      <c r="C175" s="105"/>
      <c r="D175" s="105"/>
      <c r="E175" s="105"/>
      <c r="F175" s="105"/>
      <c r="G175" s="105"/>
      <c r="H175" s="105"/>
      <c r="I175" s="105"/>
      <c r="J175" s="105"/>
      <c r="K175" s="105"/>
      <c r="L175" s="105"/>
      <c r="M175" s="105"/>
      <c r="N175" s="105"/>
      <c r="O175" s="105"/>
      <c r="P175" s="105"/>
      <c r="Q175" s="105"/>
      <c r="R175" s="105"/>
      <c r="S175" s="105"/>
    </row>
    <row r="176" spans="1:19" ht="12.75" customHeight="1">
      <c r="A176" s="105"/>
      <c r="B176" s="105"/>
      <c r="C176" s="105"/>
      <c r="D176" s="105"/>
      <c r="E176" s="105"/>
      <c r="F176" s="105"/>
      <c r="G176" s="105"/>
      <c r="H176" s="105"/>
      <c r="I176" s="105"/>
      <c r="J176" s="105"/>
      <c r="K176" s="105"/>
      <c r="L176" s="105"/>
      <c r="M176" s="105"/>
      <c r="N176" s="105"/>
      <c r="O176" s="105"/>
      <c r="P176" s="105"/>
      <c r="Q176" s="105"/>
      <c r="R176" s="105"/>
      <c r="S176" s="105"/>
    </row>
    <row r="177" spans="1:19" ht="12.75" customHeight="1">
      <c r="A177" s="105"/>
      <c r="B177" s="105"/>
      <c r="C177" s="105"/>
      <c r="D177" s="105"/>
      <c r="E177" s="105"/>
      <c r="F177" s="105"/>
      <c r="G177" s="105"/>
      <c r="H177" s="105"/>
      <c r="I177" s="105"/>
      <c r="J177" s="105"/>
      <c r="K177" s="105"/>
      <c r="L177" s="105"/>
      <c r="M177" s="105"/>
      <c r="N177" s="105"/>
      <c r="O177" s="105"/>
      <c r="P177" s="105"/>
      <c r="Q177" s="105"/>
      <c r="R177" s="105"/>
      <c r="S177" s="105"/>
    </row>
    <row r="178" spans="1:19" ht="12.75" customHeight="1">
      <c r="A178" s="105"/>
      <c r="B178" s="105"/>
      <c r="C178" s="105"/>
      <c r="D178" s="105"/>
      <c r="E178" s="105"/>
      <c r="F178" s="105"/>
      <c r="G178" s="105"/>
      <c r="H178" s="105"/>
      <c r="I178" s="105"/>
      <c r="J178" s="105"/>
      <c r="K178" s="105"/>
      <c r="L178" s="105"/>
      <c r="M178" s="105"/>
      <c r="N178" s="105"/>
      <c r="O178" s="105"/>
      <c r="P178" s="105"/>
      <c r="Q178" s="105"/>
      <c r="R178" s="105"/>
      <c r="S178" s="105"/>
    </row>
    <row r="179" spans="1:19" ht="12.75" customHeight="1">
      <c r="A179" s="105"/>
      <c r="B179" s="105"/>
      <c r="C179" s="105"/>
      <c r="D179" s="105"/>
      <c r="E179" s="105"/>
      <c r="F179" s="105"/>
      <c r="G179" s="105"/>
      <c r="H179" s="105"/>
      <c r="I179" s="105"/>
      <c r="J179" s="105"/>
      <c r="K179" s="105"/>
      <c r="L179" s="105"/>
      <c r="M179" s="105"/>
      <c r="N179" s="105"/>
      <c r="O179" s="105"/>
      <c r="P179" s="105"/>
      <c r="Q179" s="105"/>
      <c r="R179" s="105"/>
      <c r="S179" s="105"/>
    </row>
    <row r="180" spans="1:19" ht="12.75" customHeight="1">
      <c r="A180" s="105"/>
      <c r="B180" s="105"/>
      <c r="C180" s="105"/>
      <c r="D180" s="105"/>
      <c r="E180" s="105"/>
      <c r="F180" s="105"/>
      <c r="G180" s="105"/>
      <c r="H180" s="105"/>
      <c r="I180" s="105"/>
      <c r="J180" s="105"/>
      <c r="K180" s="105"/>
      <c r="L180" s="105"/>
      <c r="M180" s="105"/>
      <c r="N180" s="105"/>
      <c r="O180" s="105"/>
      <c r="P180" s="105"/>
      <c r="Q180" s="105"/>
      <c r="R180" s="105"/>
      <c r="S180" s="105"/>
    </row>
    <row r="181" spans="1:19" ht="12.75" customHeight="1">
      <c r="A181" s="105"/>
      <c r="B181" s="105"/>
      <c r="C181" s="105"/>
      <c r="D181" s="105"/>
      <c r="E181" s="105"/>
      <c r="F181" s="105"/>
      <c r="G181" s="105"/>
      <c r="H181" s="105"/>
      <c r="I181" s="105"/>
      <c r="J181" s="105"/>
      <c r="K181" s="105"/>
      <c r="L181" s="105"/>
      <c r="M181" s="105"/>
      <c r="N181" s="105"/>
      <c r="O181" s="105"/>
      <c r="P181" s="105"/>
      <c r="Q181" s="105"/>
      <c r="R181" s="105"/>
      <c r="S181" s="105"/>
    </row>
    <row r="182" spans="1:19" ht="12.75" customHeight="1">
      <c r="A182" s="105"/>
      <c r="B182" s="105"/>
      <c r="C182" s="105"/>
      <c r="D182" s="105"/>
      <c r="E182" s="105"/>
      <c r="F182" s="105"/>
      <c r="G182" s="105"/>
      <c r="H182" s="105"/>
      <c r="I182" s="105"/>
      <c r="J182" s="105"/>
      <c r="K182" s="105"/>
      <c r="L182" s="105"/>
      <c r="M182" s="105"/>
      <c r="N182" s="105"/>
      <c r="O182" s="105"/>
      <c r="P182" s="105"/>
      <c r="Q182" s="105"/>
      <c r="R182" s="105"/>
      <c r="S182" s="105"/>
    </row>
    <row r="183" spans="1:19" ht="12.75" customHeight="1">
      <c r="A183" s="105"/>
      <c r="B183" s="105"/>
      <c r="C183" s="105"/>
      <c r="D183" s="105"/>
      <c r="E183" s="105"/>
      <c r="F183" s="105"/>
      <c r="G183" s="105"/>
      <c r="H183" s="105"/>
      <c r="I183" s="105"/>
      <c r="J183" s="105"/>
      <c r="K183" s="105"/>
      <c r="L183" s="105"/>
      <c r="M183" s="105"/>
      <c r="N183" s="105"/>
      <c r="O183" s="105"/>
      <c r="P183" s="105"/>
      <c r="Q183" s="105"/>
      <c r="R183" s="105"/>
      <c r="S183" s="105"/>
    </row>
    <row r="184" spans="1:19" ht="12.75" customHeight="1">
      <c r="A184" s="105"/>
      <c r="B184" s="105"/>
      <c r="C184" s="105"/>
      <c r="D184" s="105"/>
      <c r="E184" s="105"/>
      <c r="F184" s="105"/>
      <c r="G184" s="105"/>
      <c r="H184" s="105"/>
      <c r="I184" s="105"/>
      <c r="J184" s="105"/>
      <c r="K184" s="105"/>
      <c r="L184" s="105"/>
      <c r="M184" s="105"/>
      <c r="N184" s="105"/>
      <c r="O184" s="105"/>
      <c r="P184" s="105"/>
      <c r="Q184" s="105"/>
      <c r="R184" s="105"/>
      <c r="S184" s="105"/>
    </row>
    <row r="185" spans="1:19" ht="12.75" customHeight="1">
      <c r="A185" s="105"/>
      <c r="B185" s="105"/>
      <c r="C185" s="105"/>
      <c r="D185" s="105"/>
      <c r="E185" s="105"/>
      <c r="F185" s="105"/>
      <c r="G185" s="105"/>
      <c r="H185" s="105"/>
      <c r="I185" s="105"/>
      <c r="J185" s="105"/>
      <c r="K185" s="105"/>
      <c r="L185" s="105"/>
      <c r="M185" s="105"/>
      <c r="N185" s="105"/>
      <c r="O185" s="105"/>
      <c r="P185" s="105"/>
      <c r="Q185" s="105"/>
      <c r="R185" s="105"/>
      <c r="S185" s="105"/>
    </row>
    <row r="186" spans="1:19" ht="12.75" customHeight="1">
      <c r="A186" s="105"/>
      <c r="B186" s="105"/>
      <c r="C186" s="105"/>
      <c r="D186" s="105"/>
      <c r="E186" s="105"/>
      <c r="F186" s="105"/>
      <c r="G186" s="105"/>
      <c r="H186" s="105"/>
      <c r="I186" s="105"/>
      <c r="J186" s="105"/>
      <c r="K186" s="105"/>
      <c r="L186" s="105"/>
      <c r="M186" s="105"/>
      <c r="N186" s="105"/>
      <c r="O186" s="105"/>
      <c r="P186" s="105"/>
      <c r="Q186" s="105"/>
      <c r="R186" s="105"/>
      <c r="S186" s="105"/>
    </row>
    <row r="187" spans="1:19" ht="12.75" customHeight="1">
      <c r="A187" s="105"/>
      <c r="B187" s="105"/>
      <c r="C187" s="105"/>
      <c r="D187" s="105"/>
      <c r="E187" s="105"/>
      <c r="F187" s="105"/>
      <c r="G187" s="105"/>
      <c r="H187" s="105"/>
      <c r="I187" s="105"/>
      <c r="J187" s="105"/>
      <c r="K187" s="105"/>
      <c r="L187" s="105"/>
      <c r="M187" s="105"/>
      <c r="N187" s="105"/>
      <c r="O187" s="105"/>
      <c r="P187" s="105"/>
      <c r="Q187" s="105"/>
      <c r="R187" s="105"/>
      <c r="S187" s="105"/>
    </row>
    <row r="188" spans="1:19" ht="12.75" customHeight="1">
      <c r="A188" s="105"/>
      <c r="B188" s="105"/>
      <c r="C188" s="105"/>
      <c r="D188" s="105"/>
      <c r="E188" s="105"/>
      <c r="F188" s="105"/>
      <c r="G188" s="105"/>
      <c r="H188" s="105"/>
      <c r="I188" s="105"/>
      <c r="J188" s="105"/>
      <c r="K188" s="105"/>
      <c r="L188" s="105"/>
      <c r="M188" s="105"/>
      <c r="N188" s="105"/>
      <c r="O188" s="105"/>
      <c r="P188" s="105"/>
      <c r="Q188" s="105"/>
      <c r="R188" s="105"/>
      <c r="S188" s="105"/>
    </row>
    <row r="189" spans="1:19" ht="12.75" customHeight="1">
      <c r="A189" s="105"/>
      <c r="B189" s="105"/>
      <c r="C189" s="105"/>
      <c r="D189" s="105"/>
      <c r="E189" s="105"/>
      <c r="F189" s="105"/>
      <c r="G189" s="105"/>
      <c r="H189" s="105"/>
      <c r="I189" s="105"/>
      <c r="J189" s="105"/>
      <c r="K189" s="105"/>
      <c r="L189" s="105"/>
      <c r="M189" s="105"/>
      <c r="N189" s="105"/>
      <c r="O189" s="105"/>
      <c r="P189" s="105"/>
      <c r="Q189" s="105"/>
      <c r="R189" s="105"/>
      <c r="S189" s="105"/>
    </row>
    <row r="190" spans="1:19" ht="12.75" customHeight="1">
      <c r="A190" s="105"/>
      <c r="B190" s="105"/>
      <c r="C190" s="105"/>
      <c r="D190" s="105"/>
      <c r="E190" s="105"/>
      <c r="F190" s="105"/>
      <c r="G190" s="105"/>
      <c r="H190" s="105"/>
      <c r="I190" s="105"/>
      <c r="J190" s="105"/>
      <c r="K190" s="105"/>
      <c r="L190" s="105"/>
      <c r="M190" s="105"/>
      <c r="N190" s="105"/>
      <c r="O190" s="105"/>
      <c r="P190" s="105"/>
      <c r="Q190" s="105"/>
      <c r="R190" s="105"/>
      <c r="S190" s="105"/>
    </row>
    <row r="191" spans="1:19" ht="12.75" customHeight="1">
      <c r="A191" s="105"/>
      <c r="B191" s="105"/>
      <c r="C191" s="105"/>
      <c r="D191" s="105"/>
      <c r="E191" s="105"/>
      <c r="F191" s="105"/>
      <c r="G191" s="105"/>
      <c r="H191" s="105"/>
      <c r="I191" s="105"/>
      <c r="J191" s="105"/>
      <c r="K191" s="105"/>
      <c r="L191" s="105"/>
      <c r="M191" s="105"/>
      <c r="N191" s="105"/>
      <c r="O191" s="105"/>
      <c r="P191" s="105"/>
      <c r="Q191" s="105"/>
      <c r="R191" s="105"/>
      <c r="S191" s="105"/>
    </row>
    <row r="192" spans="1:19" ht="12.75" customHeight="1">
      <c r="A192" s="105"/>
      <c r="B192" s="105"/>
      <c r="C192" s="105"/>
      <c r="D192" s="105"/>
      <c r="E192" s="105"/>
      <c r="F192" s="105"/>
      <c r="G192" s="105"/>
      <c r="H192" s="105"/>
      <c r="I192" s="105"/>
      <c r="J192" s="105"/>
      <c r="K192" s="105"/>
      <c r="L192" s="105"/>
      <c r="M192" s="105"/>
      <c r="N192" s="105"/>
      <c r="O192" s="105"/>
      <c r="P192" s="105"/>
      <c r="Q192" s="105"/>
      <c r="R192" s="105"/>
      <c r="S192" s="105"/>
    </row>
    <row r="193" spans="1:19" ht="12.75" customHeight="1">
      <c r="A193" s="105"/>
      <c r="B193" s="105"/>
      <c r="C193" s="105"/>
      <c r="D193" s="105"/>
      <c r="E193" s="105"/>
      <c r="F193" s="105"/>
      <c r="G193" s="105"/>
      <c r="H193" s="105"/>
      <c r="I193" s="105"/>
      <c r="J193" s="105"/>
      <c r="K193" s="105"/>
      <c r="L193" s="105"/>
      <c r="M193" s="105"/>
      <c r="N193" s="105"/>
      <c r="O193" s="105"/>
      <c r="P193" s="105"/>
      <c r="Q193" s="105"/>
      <c r="R193" s="105"/>
      <c r="S193" s="105"/>
    </row>
    <row r="194" spans="1:19" ht="12.75" customHeight="1">
      <c r="A194" s="105"/>
      <c r="B194" s="105"/>
      <c r="C194" s="105"/>
      <c r="D194" s="105"/>
      <c r="E194" s="105"/>
      <c r="F194" s="105"/>
      <c r="G194" s="105"/>
      <c r="H194" s="105"/>
      <c r="I194" s="105"/>
      <c r="J194" s="105"/>
      <c r="K194" s="105"/>
      <c r="L194" s="105"/>
      <c r="M194" s="105"/>
      <c r="N194" s="105"/>
      <c r="O194" s="105"/>
      <c r="P194" s="105"/>
      <c r="Q194" s="105"/>
      <c r="R194" s="105"/>
      <c r="S194" s="105"/>
    </row>
    <row r="195" spans="1:19" ht="12.75" customHeight="1">
      <c r="A195" s="105"/>
      <c r="B195" s="105"/>
      <c r="C195" s="105"/>
      <c r="D195" s="105"/>
      <c r="E195" s="105"/>
      <c r="F195" s="105"/>
      <c r="G195" s="105"/>
      <c r="H195" s="105"/>
      <c r="I195" s="105"/>
      <c r="J195" s="105"/>
      <c r="K195" s="105"/>
      <c r="L195" s="105"/>
      <c r="M195" s="105"/>
      <c r="N195" s="105"/>
      <c r="O195" s="105"/>
      <c r="P195" s="105"/>
      <c r="Q195" s="105"/>
      <c r="R195" s="105"/>
      <c r="S195" s="105"/>
    </row>
    <row r="196" spans="1:19" ht="12.75" customHeight="1">
      <c r="A196" s="105"/>
      <c r="B196" s="105"/>
      <c r="C196" s="105"/>
      <c r="D196" s="105"/>
      <c r="E196" s="105"/>
      <c r="F196" s="105"/>
      <c r="G196" s="105"/>
      <c r="H196" s="105"/>
      <c r="I196" s="105"/>
      <c r="J196" s="105"/>
      <c r="K196" s="105"/>
      <c r="L196" s="105"/>
      <c r="M196" s="105"/>
      <c r="N196" s="105"/>
      <c r="O196" s="105"/>
      <c r="P196" s="105"/>
      <c r="Q196" s="105"/>
      <c r="R196" s="105"/>
      <c r="S196" s="105"/>
    </row>
    <row r="197" spans="1:19" ht="12.75" customHeight="1">
      <c r="A197" s="105"/>
      <c r="B197" s="105"/>
      <c r="C197" s="105"/>
      <c r="D197" s="105"/>
      <c r="E197" s="105"/>
      <c r="F197" s="105"/>
      <c r="G197" s="105"/>
      <c r="H197" s="105"/>
      <c r="I197" s="105"/>
      <c r="J197" s="105"/>
      <c r="K197" s="105"/>
      <c r="L197" s="105"/>
      <c r="M197" s="105"/>
      <c r="N197" s="105"/>
      <c r="O197" s="105"/>
      <c r="P197" s="105"/>
      <c r="Q197" s="105"/>
      <c r="R197" s="105"/>
      <c r="S197" s="105"/>
    </row>
    <row r="198" spans="1:19" ht="12.75" customHeight="1">
      <c r="A198" s="105"/>
      <c r="B198" s="105"/>
      <c r="C198" s="105"/>
      <c r="D198" s="105"/>
      <c r="E198" s="105"/>
      <c r="F198" s="105"/>
      <c r="G198" s="105"/>
      <c r="H198" s="105"/>
      <c r="I198" s="105"/>
      <c r="J198" s="105"/>
      <c r="K198" s="105"/>
      <c r="L198" s="105"/>
      <c r="M198" s="105"/>
      <c r="N198" s="105"/>
      <c r="O198" s="105"/>
      <c r="P198" s="105"/>
      <c r="Q198" s="105"/>
      <c r="R198" s="105"/>
      <c r="S198" s="105"/>
    </row>
    <row r="199" spans="1:19" ht="12.75" customHeight="1">
      <c r="A199" s="105"/>
      <c r="B199" s="105"/>
      <c r="C199" s="105"/>
      <c r="D199" s="105"/>
      <c r="E199" s="105"/>
      <c r="F199" s="105"/>
      <c r="G199" s="105"/>
      <c r="H199" s="105"/>
      <c r="I199" s="105"/>
      <c r="J199" s="105"/>
      <c r="K199" s="105"/>
      <c r="L199" s="105"/>
      <c r="M199" s="105"/>
      <c r="N199" s="105"/>
      <c r="O199" s="105"/>
      <c r="P199" s="105"/>
      <c r="Q199" s="105"/>
      <c r="R199" s="105"/>
      <c r="S199" s="105"/>
    </row>
    <row r="200" spans="1:19" ht="12.75" customHeight="1">
      <c r="A200" s="105"/>
      <c r="B200" s="105"/>
      <c r="C200" s="105"/>
      <c r="D200" s="105"/>
      <c r="E200" s="105"/>
      <c r="F200" s="105"/>
      <c r="G200" s="105"/>
      <c r="H200" s="105"/>
      <c r="I200" s="105"/>
      <c r="J200" s="105"/>
      <c r="K200" s="105"/>
      <c r="L200" s="105"/>
      <c r="M200" s="105"/>
      <c r="N200" s="105"/>
      <c r="O200" s="105"/>
      <c r="P200" s="105"/>
      <c r="Q200" s="105"/>
      <c r="R200" s="105"/>
      <c r="S200" s="105"/>
    </row>
    <row r="201" spans="1:19" ht="12.75" customHeight="1">
      <c r="A201" s="105"/>
      <c r="B201" s="105"/>
      <c r="C201" s="105"/>
      <c r="D201" s="105"/>
      <c r="E201" s="105"/>
      <c r="F201" s="105"/>
      <c r="G201" s="105"/>
      <c r="H201" s="105"/>
      <c r="I201" s="105"/>
      <c r="J201" s="105"/>
      <c r="K201" s="105"/>
      <c r="L201" s="105"/>
      <c r="M201" s="105"/>
      <c r="N201" s="105"/>
      <c r="O201" s="105"/>
      <c r="P201" s="105"/>
      <c r="Q201" s="105"/>
      <c r="R201" s="105"/>
      <c r="S201" s="105"/>
    </row>
    <row r="202" spans="1:19" ht="12.75" customHeight="1">
      <c r="A202" s="105"/>
      <c r="B202" s="105"/>
      <c r="C202" s="105"/>
      <c r="D202" s="105"/>
      <c r="E202" s="105"/>
      <c r="F202" s="105"/>
      <c r="G202" s="105"/>
      <c r="H202" s="105"/>
      <c r="I202" s="105"/>
      <c r="J202" s="105"/>
      <c r="K202" s="105"/>
      <c r="L202" s="105"/>
      <c r="M202" s="105"/>
      <c r="N202" s="105"/>
      <c r="O202" s="105"/>
      <c r="P202" s="105"/>
      <c r="Q202" s="105"/>
      <c r="R202" s="105"/>
      <c r="S202" s="105"/>
    </row>
    <row r="203" spans="1:19" ht="12.75" customHeight="1">
      <c r="A203" s="105"/>
      <c r="B203" s="105"/>
      <c r="C203" s="105"/>
      <c r="D203" s="105"/>
      <c r="E203" s="105"/>
      <c r="F203" s="105"/>
      <c r="G203" s="105"/>
      <c r="H203" s="105"/>
      <c r="I203" s="105"/>
      <c r="J203" s="105"/>
      <c r="K203" s="105"/>
      <c r="L203" s="105"/>
      <c r="M203" s="105"/>
      <c r="N203" s="105"/>
      <c r="O203" s="105"/>
      <c r="P203" s="105"/>
      <c r="Q203" s="105"/>
      <c r="R203" s="105"/>
      <c r="S203" s="105"/>
    </row>
    <row r="204" spans="1:19" ht="12.75" customHeight="1">
      <c r="A204" s="105"/>
      <c r="B204" s="105"/>
      <c r="C204" s="105"/>
      <c r="D204" s="105"/>
      <c r="E204" s="105"/>
      <c r="F204" s="105"/>
      <c r="G204" s="105"/>
      <c r="H204" s="105"/>
      <c r="I204" s="105"/>
      <c r="J204" s="105"/>
      <c r="K204" s="105"/>
      <c r="L204" s="105"/>
      <c r="M204" s="105"/>
      <c r="N204" s="105"/>
      <c r="O204" s="105"/>
      <c r="P204" s="105"/>
      <c r="Q204" s="105"/>
      <c r="R204" s="105"/>
      <c r="S204" s="105"/>
    </row>
    <row r="205" spans="1:19" ht="12.75" customHeight="1">
      <c r="A205" s="105"/>
      <c r="B205" s="105"/>
      <c r="C205" s="105"/>
      <c r="D205" s="105"/>
      <c r="E205" s="105"/>
      <c r="F205" s="105"/>
      <c r="G205" s="105"/>
      <c r="H205" s="105"/>
      <c r="I205" s="105"/>
      <c r="J205" s="105"/>
      <c r="K205" s="105"/>
      <c r="L205" s="105"/>
      <c r="M205" s="105"/>
      <c r="N205" s="105"/>
      <c r="O205" s="105"/>
      <c r="P205" s="105"/>
      <c r="Q205" s="105"/>
      <c r="R205" s="105"/>
      <c r="S205" s="105"/>
    </row>
    <row r="206" spans="1:19" ht="12.75" customHeight="1">
      <c r="A206" s="105"/>
      <c r="B206" s="105"/>
      <c r="C206" s="105"/>
      <c r="D206" s="105"/>
      <c r="E206" s="105"/>
      <c r="F206" s="105"/>
      <c r="G206" s="105"/>
      <c r="H206" s="105"/>
      <c r="I206" s="105"/>
      <c r="J206" s="105"/>
      <c r="K206" s="105"/>
      <c r="L206" s="105"/>
      <c r="M206" s="105"/>
      <c r="N206" s="105"/>
      <c r="O206" s="105"/>
      <c r="P206" s="105"/>
      <c r="Q206" s="105"/>
      <c r="R206" s="105"/>
      <c r="S206" s="105"/>
    </row>
    <row r="207" spans="1:19" ht="12.75" customHeight="1">
      <c r="A207" s="105"/>
      <c r="B207" s="105"/>
      <c r="C207" s="105"/>
      <c r="D207" s="105"/>
      <c r="E207" s="105"/>
      <c r="F207" s="105"/>
      <c r="G207" s="105"/>
      <c r="H207" s="105"/>
      <c r="I207" s="105"/>
      <c r="J207" s="105"/>
      <c r="K207" s="105"/>
      <c r="L207" s="105"/>
      <c r="M207" s="105"/>
      <c r="N207" s="105"/>
      <c r="O207" s="105"/>
      <c r="P207" s="105"/>
      <c r="Q207" s="105"/>
      <c r="R207" s="105"/>
      <c r="S207" s="105"/>
    </row>
    <row r="208" spans="1:19" ht="12.75" customHeight="1">
      <c r="A208" s="105"/>
      <c r="B208" s="105"/>
      <c r="C208" s="105"/>
      <c r="D208" s="105"/>
      <c r="E208" s="105"/>
      <c r="F208" s="105"/>
      <c r="G208" s="105"/>
      <c r="H208" s="105"/>
      <c r="I208" s="105"/>
      <c r="J208" s="105"/>
      <c r="K208" s="105"/>
      <c r="L208" s="105"/>
      <c r="M208" s="105"/>
      <c r="N208" s="105"/>
      <c r="O208" s="105"/>
      <c r="P208" s="105"/>
      <c r="Q208" s="105"/>
      <c r="R208" s="105"/>
      <c r="S208" s="105"/>
    </row>
    <row r="209" spans="1:19" ht="12.75" customHeight="1">
      <c r="A209" s="105"/>
      <c r="B209" s="105"/>
      <c r="C209" s="105"/>
      <c r="D209" s="105"/>
      <c r="E209" s="105"/>
      <c r="F209" s="105"/>
      <c r="G209" s="105"/>
      <c r="H209" s="105"/>
      <c r="I209" s="105"/>
      <c r="J209" s="105"/>
      <c r="K209" s="105"/>
      <c r="L209" s="105"/>
      <c r="M209" s="105"/>
      <c r="N209" s="105"/>
      <c r="O209" s="105"/>
      <c r="P209" s="105"/>
      <c r="Q209" s="105"/>
      <c r="R209" s="105"/>
      <c r="S209" s="105"/>
    </row>
    <row r="210" spans="1:19" ht="12.75" customHeight="1">
      <c r="A210" s="105"/>
      <c r="B210" s="105"/>
      <c r="C210" s="105"/>
      <c r="D210" s="105"/>
      <c r="E210" s="105"/>
      <c r="F210" s="105"/>
      <c r="G210" s="105"/>
      <c r="H210" s="105"/>
      <c r="I210" s="105"/>
      <c r="J210" s="105"/>
      <c r="K210" s="105"/>
      <c r="L210" s="105"/>
      <c r="M210" s="105"/>
      <c r="N210" s="105"/>
      <c r="O210" s="105"/>
      <c r="P210" s="105"/>
      <c r="Q210" s="105"/>
      <c r="R210" s="105"/>
      <c r="S210" s="105"/>
    </row>
    <row r="211" spans="1:19" ht="12.75" customHeight="1">
      <c r="A211" s="105"/>
      <c r="B211" s="105"/>
      <c r="C211" s="105"/>
      <c r="D211" s="105"/>
      <c r="E211" s="105"/>
      <c r="F211" s="105"/>
      <c r="G211" s="105"/>
      <c r="H211" s="105"/>
      <c r="I211" s="105"/>
      <c r="J211" s="105"/>
      <c r="K211" s="105"/>
      <c r="L211" s="105"/>
      <c r="M211" s="105"/>
      <c r="N211" s="105"/>
      <c r="O211" s="105"/>
      <c r="P211" s="105"/>
      <c r="Q211" s="105"/>
      <c r="R211" s="105"/>
      <c r="S211" s="105"/>
    </row>
    <row r="212" spans="1:19" ht="12.75" customHeight="1">
      <c r="A212" s="105"/>
      <c r="B212" s="105"/>
      <c r="C212" s="105"/>
      <c r="D212" s="105"/>
      <c r="E212" s="105"/>
      <c r="F212" s="105"/>
      <c r="G212" s="105"/>
      <c r="H212" s="105"/>
      <c r="I212" s="105"/>
      <c r="J212" s="105"/>
      <c r="K212" s="105"/>
      <c r="L212" s="105"/>
      <c r="M212" s="105"/>
      <c r="N212" s="105"/>
      <c r="O212" s="105"/>
      <c r="P212" s="105"/>
      <c r="Q212" s="105"/>
      <c r="R212" s="105"/>
      <c r="S212" s="105"/>
    </row>
    <row r="213" spans="1:19" ht="12.75" customHeight="1">
      <c r="A213" s="105"/>
      <c r="B213" s="105"/>
      <c r="C213" s="105"/>
      <c r="D213" s="105"/>
      <c r="E213" s="105"/>
      <c r="F213" s="105"/>
      <c r="G213" s="105"/>
      <c r="H213" s="105"/>
      <c r="I213" s="105"/>
      <c r="J213" s="105"/>
      <c r="K213" s="105"/>
      <c r="L213" s="105"/>
      <c r="M213" s="105"/>
      <c r="N213" s="105"/>
      <c r="O213" s="105"/>
      <c r="P213" s="105"/>
      <c r="Q213" s="105"/>
      <c r="R213" s="105"/>
      <c r="S213" s="105"/>
    </row>
    <row r="214" spans="1:19" ht="12.75" customHeight="1">
      <c r="A214" s="105"/>
      <c r="B214" s="105"/>
      <c r="C214" s="105"/>
      <c r="D214" s="105"/>
      <c r="E214" s="105"/>
      <c r="F214" s="105"/>
      <c r="G214" s="105"/>
      <c r="H214" s="105"/>
      <c r="I214" s="105"/>
      <c r="J214" s="105"/>
      <c r="K214" s="105"/>
      <c r="L214" s="105"/>
      <c r="M214" s="105"/>
      <c r="N214" s="105"/>
      <c r="O214" s="105"/>
      <c r="P214" s="105"/>
      <c r="Q214" s="105"/>
      <c r="R214" s="105"/>
      <c r="S214" s="105"/>
    </row>
    <row r="215" spans="1:19" ht="12.75" customHeight="1">
      <c r="A215" s="105"/>
      <c r="B215" s="105"/>
      <c r="C215" s="105"/>
      <c r="D215" s="105"/>
      <c r="E215" s="105"/>
      <c r="F215" s="105"/>
      <c r="G215" s="105"/>
      <c r="H215" s="105"/>
      <c r="I215" s="105"/>
      <c r="J215" s="105"/>
      <c r="K215" s="105"/>
      <c r="L215" s="105"/>
      <c r="M215" s="105"/>
      <c r="N215" s="105"/>
      <c r="O215" s="105"/>
      <c r="P215" s="105"/>
      <c r="Q215" s="105"/>
      <c r="R215" s="105"/>
      <c r="S215" s="105"/>
    </row>
    <row r="216" spans="1:19" ht="12.75" customHeight="1">
      <c r="A216" s="105"/>
      <c r="B216" s="105"/>
      <c r="C216" s="105"/>
      <c r="D216" s="105"/>
      <c r="E216" s="105"/>
      <c r="F216" s="105"/>
      <c r="G216" s="105"/>
      <c r="H216" s="105"/>
      <c r="I216" s="105"/>
      <c r="J216" s="105"/>
      <c r="K216" s="105"/>
      <c r="L216" s="105"/>
      <c r="M216" s="105"/>
      <c r="N216" s="105"/>
      <c r="O216" s="105"/>
      <c r="P216" s="105"/>
      <c r="Q216" s="105"/>
      <c r="R216" s="105"/>
      <c r="S216" s="105"/>
    </row>
    <row r="217" spans="1:19" ht="12.75" customHeight="1">
      <c r="A217" s="105"/>
      <c r="B217" s="105"/>
      <c r="C217" s="105"/>
      <c r="D217" s="105"/>
      <c r="E217" s="105"/>
      <c r="F217" s="105"/>
      <c r="G217" s="105"/>
      <c r="H217" s="105"/>
      <c r="I217" s="105"/>
      <c r="J217" s="105"/>
      <c r="K217" s="105"/>
      <c r="L217" s="105"/>
      <c r="M217" s="105"/>
      <c r="N217" s="105"/>
      <c r="O217" s="105"/>
      <c r="P217" s="105"/>
      <c r="Q217" s="105"/>
      <c r="R217" s="105"/>
      <c r="S217" s="105"/>
    </row>
    <row r="218" spans="1:19" ht="12.75" customHeight="1">
      <c r="A218" s="105"/>
      <c r="B218" s="105"/>
      <c r="C218" s="105"/>
      <c r="D218" s="105"/>
      <c r="E218" s="105"/>
      <c r="F218" s="105"/>
      <c r="G218" s="105"/>
      <c r="H218" s="105"/>
      <c r="I218" s="105"/>
      <c r="J218" s="105"/>
      <c r="K218" s="105"/>
      <c r="L218" s="105"/>
      <c r="M218" s="105"/>
      <c r="N218" s="105"/>
      <c r="O218" s="105"/>
      <c r="P218" s="105"/>
      <c r="Q218" s="105"/>
      <c r="R218" s="105"/>
      <c r="S218" s="105"/>
    </row>
    <row r="219" spans="1:19" ht="12.75" customHeight="1">
      <c r="A219" s="105"/>
      <c r="B219" s="105"/>
      <c r="C219" s="105"/>
      <c r="D219" s="105"/>
      <c r="E219" s="105"/>
      <c r="F219" s="105"/>
      <c r="G219" s="105"/>
      <c r="H219" s="105"/>
      <c r="I219" s="105"/>
      <c r="J219" s="105"/>
      <c r="K219" s="105"/>
      <c r="L219" s="105"/>
      <c r="M219" s="105"/>
      <c r="N219" s="105"/>
      <c r="O219" s="105"/>
      <c r="P219" s="105"/>
      <c r="Q219" s="105"/>
      <c r="R219" s="105"/>
      <c r="S219" s="105"/>
    </row>
    <row r="220" spans="1:19" ht="12.75" customHeight="1">
      <c r="A220" s="105"/>
      <c r="B220" s="105"/>
      <c r="C220" s="105"/>
      <c r="D220" s="105"/>
      <c r="E220" s="105"/>
      <c r="F220" s="105"/>
      <c r="G220" s="105"/>
      <c r="H220" s="105"/>
      <c r="I220" s="105"/>
      <c r="J220" s="105"/>
      <c r="K220" s="105"/>
      <c r="L220" s="105"/>
      <c r="M220" s="105"/>
      <c r="N220" s="105"/>
      <c r="O220" s="105"/>
      <c r="P220" s="105"/>
      <c r="Q220" s="105"/>
      <c r="R220" s="105"/>
      <c r="S220" s="105"/>
    </row>
    <row r="221" spans="1:19" ht="12.75" customHeight="1">
      <c r="A221" s="105"/>
      <c r="B221" s="105"/>
      <c r="C221" s="105"/>
      <c r="D221" s="105"/>
      <c r="E221" s="105"/>
      <c r="F221" s="105"/>
      <c r="G221" s="105"/>
      <c r="H221" s="105"/>
      <c r="I221" s="105"/>
      <c r="J221" s="105"/>
      <c r="K221" s="105"/>
      <c r="L221" s="105"/>
      <c r="M221" s="105"/>
      <c r="N221" s="105"/>
      <c r="O221" s="105"/>
      <c r="P221" s="105"/>
      <c r="Q221" s="105"/>
      <c r="R221" s="105"/>
      <c r="S221" s="105"/>
    </row>
    <row r="222" spans="1:19" ht="12.75" customHeight="1">
      <c r="A222" s="105"/>
      <c r="B222" s="105"/>
      <c r="C222" s="105"/>
      <c r="D222" s="105"/>
      <c r="E222" s="105"/>
      <c r="F222" s="105"/>
      <c r="G222" s="105"/>
      <c r="H222" s="105"/>
      <c r="I222" s="105"/>
      <c r="J222" s="105"/>
      <c r="K222" s="105"/>
      <c r="L222" s="105"/>
      <c r="M222" s="105"/>
      <c r="N222" s="105"/>
      <c r="O222" s="105"/>
      <c r="P222" s="105"/>
      <c r="Q222" s="105"/>
      <c r="R222" s="105"/>
      <c r="S222" s="105"/>
    </row>
    <row r="223" spans="1:19" ht="12.75" customHeight="1">
      <c r="A223" s="105"/>
      <c r="B223" s="105"/>
      <c r="C223" s="105"/>
      <c r="D223" s="105"/>
      <c r="E223" s="105"/>
      <c r="F223" s="105"/>
      <c r="G223" s="105"/>
      <c r="H223" s="105"/>
      <c r="I223" s="105"/>
      <c r="J223" s="105"/>
      <c r="K223" s="105"/>
      <c r="L223" s="105"/>
      <c r="M223" s="105"/>
      <c r="N223" s="105"/>
      <c r="O223" s="105"/>
      <c r="P223" s="105"/>
      <c r="Q223" s="105"/>
      <c r="R223" s="105"/>
      <c r="S223" s="105"/>
    </row>
    <row r="224" spans="1:19" ht="12.75" customHeight="1">
      <c r="A224" s="105"/>
      <c r="B224" s="105"/>
      <c r="C224" s="105"/>
      <c r="D224" s="105"/>
      <c r="E224" s="105"/>
      <c r="F224" s="105"/>
      <c r="G224" s="105"/>
      <c r="H224" s="105"/>
      <c r="I224" s="105"/>
      <c r="J224" s="105"/>
      <c r="K224" s="105"/>
      <c r="L224" s="105"/>
      <c r="M224" s="105"/>
      <c r="N224" s="105"/>
      <c r="O224" s="105"/>
      <c r="P224" s="105"/>
      <c r="Q224" s="105"/>
      <c r="R224" s="105"/>
      <c r="S224" s="105"/>
    </row>
    <row r="225" spans="1:19" ht="12.75" customHeight="1">
      <c r="A225" s="105"/>
      <c r="B225" s="105"/>
      <c r="C225" s="105"/>
      <c r="D225" s="105"/>
      <c r="E225" s="105"/>
      <c r="F225" s="105"/>
      <c r="G225" s="105"/>
      <c r="H225" s="105"/>
      <c r="I225" s="105"/>
      <c r="J225" s="105"/>
      <c r="K225" s="105"/>
      <c r="L225" s="105"/>
      <c r="M225" s="105"/>
      <c r="N225" s="105"/>
      <c r="O225" s="105"/>
      <c r="P225" s="105"/>
      <c r="Q225" s="105"/>
      <c r="R225" s="105"/>
      <c r="S225" s="105"/>
    </row>
    <row r="226" spans="1:19" ht="12.75" customHeight="1">
      <c r="A226" s="105"/>
      <c r="B226" s="105"/>
      <c r="C226" s="105"/>
      <c r="D226" s="105"/>
      <c r="E226" s="105"/>
      <c r="F226" s="105"/>
      <c r="G226" s="105"/>
      <c r="H226" s="105"/>
      <c r="I226" s="105"/>
      <c r="J226" s="105"/>
      <c r="K226" s="105"/>
      <c r="L226" s="105"/>
      <c r="M226" s="105"/>
      <c r="N226" s="105"/>
      <c r="O226" s="105"/>
      <c r="P226" s="105"/>
      <c r="Q226" s="105"/>
      <c r="R226" s="105"/>
      <c r="S226" s="105"/>
    </row>
    <row r="227" spans="1:19" ht="12.75" customHeight="1">
      <c r="A227" s="105"/>
      <c r="B227" s="105"/>
      <c r="C227" s="105"/>
      <c r="D227" s="105"/>
      <c r="E227" s="105"/>
      <c r="F227" s="105"/>
      <c r="G227" s="105"/>
      <c r="H227" s="105"/>
      <c r="I227" s="105"/>
      <c r="J227" s="105"/>
      <c r="K227" s="105"/>
      <c r="L227" s="105"/>
      <c r="M227" s="105"/>
      <c r="N227" s="105"/>
      <c r="O227" s="105"/>
      <c r="P227" s="105"/>
      <c r="Q227" s="105"/>
      <c r="R227" s="105"/>
      <c r="S227" s="105"/>
    </row>
    <row r="228" spans="1:19" ht="12.75" customHeight="1">
      <c r="A228" s="105"/>
      <c r="B228" s="105"/>
      <c r="C228" s="105"/>
      <c r="D228" s="105"/>
      <c r="E228" s="105"/>
      <c r="F228" s="105"/>
      <c r="G228" s="105"/>
      <c r="H228" s="105"/>
      <c r="I228" s="105"/>
      <c r="J228" s="105"/>
      <c r="K228" s="105"/>
      <c r="L228" s="105"/>
      <c r="M228" s="105"/>
      <c r="N228" s="105"/>
      <c r="O228" s="105"/>
      <c r="P228" s="105"/>
      <c r="Q228" s="105"/>
      <c r="R228" s="105"/>
      <c r="S228" s="105"/>
    </row>
    <row r="229" spans="1:19" ht="12.75" customHeight="1">
      <c r="A229" s="105"/>
      <c r="B229" s="105"/>
      <c r="C229" s="105"/>
      <c r="D229" s="105"/>
      <c r="E229" s="105"/>
      <c r="F229" s="105"/>
      <c r="G229" s="105"/>
      <c r="H229" s="105"/>
      <c r="I229" s="105"/>
      <c r="J229" s="105"/>
      <c r="K229" s="105"/>
      <c r="L229" s="105"/>
      <c r="M229" s="105"/>
      <c r="N229" s="105"/>
      <c r="O229" s="105"/>
      <c r="P229" s="105"/>
      <c r="Q229" s="105"/>
      <c r="R229" s="105"/>
      <c r="S229" s="105"/>
    </row>
    <row r="230" spans="1:19" ht="12.75" customHeight="1">
      <c r="A230" s="105"/>
      <c r="B230" s="105"/>
      <c r="C230" s="105"/>
      <c r="D230" s="105"/>
      <c r="E230" s="105"/>
      <c r="F230" s="105"/>
      <c r="G230" s="105"/>
      <c r="H230" s="105"/>
      <c r="I230" s="105"/>
      <c r="J230" s="105"/>
      <c r="K230" s="105"/>
      <c r="L230" s="105"/>
      <c r="M230" s="105"/>
      <c r="N230" s="105"/>
      <c r="O230" s="105"/>
      <c r="P230" s="105"/>
      <c r="Q230" s="105"/>
      <c r="R230" s="105"/>
      <c r="S230" s="105"/>
    </row>
    <row r="231" spans="1:19" ht="12.75" customHeight="1">
      <c r="A231" s="105"/>
      <c r="B231" s="105"/>
      <c r="C231" s="105"/>
      <c r="D231" s="105"/>
      <c r="E231" s="105"/>
      <c r="F231" s="105"/>
      <c r="G231" s="105"/>
      <c r="H231" s="105"/>
      <c r="I231" s="105"/>
      <c r="J231" s="105"/>
      <c r="K231" s="105"/>
      <c r="L231" s="105"/>
      <c r="M231" s="105"/>
      <c r="N231" s="105"/>
      <c r="O231" s="105"/>
      <c r="P231" s="105"/>
      <c r="Q231" s="105"/>
      <c r="R231" s="105"/>
      <c r="S231" s="105"/>
    </row>
    <row r="232" spans="1:19" ht="12.75" customHeight="1">
      <c r="A232" s="105"/>
      <c r="B232" s="105"/>
      <c r="C232" s="105"/>
      <c r="D232" s="105"/>
      <c r="E232" s="105"/>
      <c r="F232" s="105"/>
      <c r="G232" s="105"/>
      <c r="H232" s="105"/>
      <c r="I232" s="105"/>
      <c r="J232" s="105"/>
      <c r="K232" s="105"/>
      <c r="L232" s="105"/>
      <c r="M232" s="105"/>
      <c r="N232" s="105"/>
      <c r="O232" s="105"/>
      <c r="P232" s="105"/>
      <c r="Q232" s="105"/>
      <c r="R232" s="105"/>
      <c r="S232" s="105"/>
    </row>
    <row r="233" spans="1:19" ht="12.75" customHeight="1">
      <c r="A233" s="105"/>
      <c r="B233" s="105"/>
      <c r="C233" s="105"/>
      <c r="D233" s="105"/>
      <c r="E233" s="105"/>
      <c r="F233" s="105"/>
      <c r="G233" s="105"/>
      <c r="H233" s="105"/>
      <c r="I233" s="105"/>
      <c r="J233" s="105"/>
      <c r="K233" s="105"/>
      <c r="L233" s="105"/>
      <c r="M233" s="105"/>
      <c r="N233" s="105"/>
      <c r="O233" s="105"/>
      <c r="P233" s="105"/>
      <c r="Q233" s="105"/>
      <c r="R233" s="105"/>
      <c r="S233" s="105"/>
    </row>
    <row r="234" spans="1:19" ht="12.75" customHeight="1">
      <c r="A234" s="105"/>
      <c r="B234" s="105"/>
      <c r="C234" s="105"/>
      <c r="D234" s="105"/>
      <c r="E234" s="105"/>
      <c r="F234" s="105"/>
      <c r="G234" s="105"/>
      <c r="H234" s="105"/>
      <c r="I234" s="105"/>
      <c r="J234" s="105"/>
      <c r="K234" s="105"/>
      <c r="L234" s="105"/>
      <c r="M234" s="105"/>
      <c r="N234" s="105"/>
      <c r="O234" s="105"/>
      <c r="P234" s="105"/>
      <c r="Q234" s="105"/>
      <c r="R234" s="105"/>
      <c r="S234" s="105"/>
    </row>
    <row r="235" spans="1:19" ht="12.75" customHeight="1">
      <c r="A235" s="105"/>
      <c r="B235" s="105"/>
      <c r="C235" s="105"/>
      <c r="D235" s="105"/>
      <c r="E235" s="105"/>
      <c r="F235" s="105"/>
      <c r="G235" s="105"/>
      <c r="H235" s="105"/>
      <c r="I235" s="105"/>
      <c r="J235" s="105"/>
      <c r="K235" s="105"/>
      <c r="L235" s="105"/>
      <c r="M235" s="105"/>
      <c r="N235" s="105"/>
      <c r="O235" s="105"/>
      <c r="P235" s="105"/>
      <c r="Q235" s="105"/>
      <c r="R235" s="105"/>
      <c r="S235" s="105"/>
    </row>
    <row r="236" spans="1:19" ht="12.75" customHeight="1">
      <c r="A236" s="105"/>
      <c r="B236" s="105"/>
      <c r="C236" s="105"/>
      <c r="D236" s="105"/>
      <c r="E236" s="105"/>
      <c r="F236" s="105"/>
      <c r="G236" s="105"/>
      <c r="H236" s="105"/>
      <c r="I236" s="105"/>
      <c r="J236" s="105"/>
      <c r="K236" s="105"/>
      <c r="L236" s="105"/>
      <c r="M236" s="105"/>
      <c r="N236" s="105"/>
      <c r="O236" s="105"/>
      <c r="P236" s="105"/>
      <c r="Q236" s="105"/>
      <c r="R236" s="105"/>
      <c r="S236" s="105"/>
    </row>
    <row r="237" spans="1:19" ht="12.75" customHeight="1">
      <c r="A237" s="105"/>
      <c r="B237" s="105"/>
      <c r="C237" s="105"/>
      <c r="D237" s="105"/>
      <c r="E237" s="105"/>
      <c r="F237" s="105"/>
      <c r="G237" s="105"/>
      <c r="H237" s="105"/>
      <c r="I237" s="105"/>
      <c r="J237" s="105"/>
      <c r="K237" s="105"/>
      <c r="L237" s="105"/>
      <c r="M237" s="105"/>
      <c r="N237" s="105"/>
      <c r="O237" s="105"/>
      <c r="P237" s="105"/>
      <c r="Q237" s="105"/>
      <c r="R237" s="105"/>
      <c r="S237" s="105"/>
    </row>
    <row r="238" spans="1:19" ht="12.75" customHeight="1">
      <c r="A238" s="105"/>
      <c r="B238" s="105"/>
      <c r="C238" s="105"/>
      <c r="D238" s="105"/>
      <c r="E238" s="105"/>
      <c r="F238" s="105"/>
      <c r="G238" s="105"/>
      <c r="H238" s="105"/>
      <c r="I238" s="105"/>
      <c r="J238" s="105"/>
      <c r="K238" s="105"/>
      <c r="L238" s="105"/>
      <c r="M238" s="105"/>
      <c r="N238" s="105"/>
      <c r="O238" s="105"/>
      <c r="P238" s="105"/>
      <c r="Q238" s="105"/>
      <c r="R238" s="105"/>
      <c r="S238" s="105"/>
    </row>
    <row r="239" spans="1:19" ht="12.75" customHeight="1">
      <c r="A239" s="105"/>
      <c r="B239" s="105"/>
      <c r="C239" s="105"/>
      <c r="D239" s="105"/>
      <c r="E239" s="105"/>
      <c r="F239" s="105"/>
      <c r="G239" s="105"/>
      <c r="H239" s="105"/>
      <c r="I239" s="105"/>
      <c r="J239" s="105"/>
      <c r="K239" s="105"/>
      <c r="L239" s="105"/>
      <c r="M239" s="105"/>
      <c r="N239" s="105"/>
      <c r="O239" s="105"/>
      <c r="P239" s="105"/>
      <c r="Q239" s="105"/>
      <c r="R239" s="105"/>
      <c r="S239" s="105"/>
    </row>
    <row r="240" spans="1:19" ht="12.75" customHeight="1">
      <c r="A240" s="105"/>
      <c r="B240" s="105"/>
      <c r="C240" s="105"/>
      <c r="D240" s="105"/>
      <c r="E240" s="105"/>
      <c r="F240" s="105"/>
      <c r="G240" s="105"/>
      <c r="H240" s="105"/>
      <c r="I240" s="105"/>
      <c r="J240" s="105"/>
      <c r="K240" s="105"/>
      <c r="L240" s="105"/>
      <c r="M240" s="105"/>
      <c r="N240" s="105"/>
      <c r="O240" s="105"/>
      <c r="P240" s="105"/>
      <c r="Q240" s="105"/>
      <c r="R240" s="105"/>
      <c r="S240" s="105"/>
    </row>
    <row r="241" spans="1:19" ht="12.75" customHeight="1">
      <c r="A241" s="105"/>
      <c r="B241" s="105"/>
      <c r="C241" s="105"/>
      <c r="D241" s="105"/>
      <c r="E241" s="105"/>
      <c r="F241" s="105"/>
      <c r="G241" s="105"/>
      <c r="H241" s="105"/>
      <c r="I241" s="105"/>
      <c r="J241" s="105"/>
      <c r="K241" s="105"/>
      <c r="L241" s="105"/>
      <c r="M241" s="105"/>
      <c r="N241" s="105"/>
      <c r="O241" s="105"/>
      <c r="P241" s="105"/>
      <c r="Q241" s="105"/>
      <c r="R241" s="105"/>
      <c r="S241" s="105"/>
    </row>
    <row r="242" spans="1:19" ht="12.75" customHeight="1">
      <c r="A242" s="105"/>
      <c r="B242" s="105"/>
      <c r="C242" s="105"/>
      <c r="D242" s="105"/>
      <c r="E242" s="105"/>
      <c r="F242" s="105"/>
      <c r="G242" s="105"/>
      <c r="H242" s="105"/>
      <c r="I242" s="105"/>
      <c r="J242" s="105"/>
      <c r="K242" s="105"/>
      <c r="L242" s="105"/>
      <c r="M242" s="105"/>
      <c r="N242" s="105"/>
      <c r="O242" s="105"/>
      <c r="P242" s="105"/>
      <c r="Q242" s="105"/>
      <c r="R242" s="105"/>
      <c r="S242" s="105"/>
    </row>
    <row r="243" spans="1:19" ht="12.75" customHeight="1">
      <c r="A243" s="105"/>
      <c r="B243" s="105"/>
      <c r="C243" s="105"/>
      <c r="D243" s="105"/>
      <c r="E243" s="105"/>
      <c r="F243" s="105"/>
      <c r="G243" s="105"/>
      <c r="H243" s="105"/>
      <c r="I243" s="105"/>
      <c r="J243" s="105"/>
      <c r="K243" s="105"/>
      <c r="L243" s="105"/>
      <c r="M243" s="105"/>
      <c r="N243" s="105"/>
      <c r="O243" s="105"/>
      <c r="P243" s="105"/>
      <c r="Q243" s="105"/>
      <c r="R243" s="105"/>
      <c r="S243" s="105"/>
    </row>
    <row r="244" spans="1:19" ht="12.75" customHeight="1">
      <c r="A244" s="105"/>
      <c r="B244" s="105"/>
      <c r="C244" s="105"/>
      <c r="D244" s="105"/>
      <c r="E244" s="105"/>
      <c r="F244" s="105"/>
      <c r="G244" s="105"/>
      <c r="H244" s="105"/>
      <c r="I244" s="105"/>
      <c r="J244" s="105"/>
      <c r="K244" s="105"/>
      <c r="L244" s="105"/>
      <c r="M244" s="105"/>
      <c r="N244" s="105"/>
      <c r="O244" s="105"/>
      <c r="P244" s="105"/>
      <c r="Q244" s="105"/>
      <c r="R244" s="105"/>
      <c r="S244" s="105"/>
    </row>
    <row r="245" spans="1:19" ht="12.75" customHeight="1">
      <c r="A245" s="105"/>
      <c r="B245" s="105"/>
      <c r="C245" s="105"/>
      <c r="D245" s="105"/>
      <c r="E245" s="105"/>
      <c r="F245" s="105"/>
      <c r="G245" s="105"/>
      <c r="H245" s="105"/>
      <c r="I245" s="105"/>
      <c r="J245" s="105"/>
      <c r="K245" s="105"/>
      <c r="L245" s="105"/>
      <c r="M245" s="105"/>
      <c r="N245" s="105"/>
      <c r="O245" s="105"/>
      <c r="P245" s="105"/>
      <c r="Q245" s="105"/>
      <c r="R245" s="105"/>
      <c r="S245" s="105"/>
    </row>
    <row r="246" spans="1:19" ht="12.75" customHeight="1">
      <c r="A246" s="105"/>
      <c r="B246" s="105"/>
      <c r="C246" s="105"/>
      <c r="D246" s="105"/>
      <c r="E246" s="105"/>
      <c r="F246" s="105"/>
      <c r="G246" s="105"/>
      <c r="H246" s="105"/>
      <c r="I246" s="105"/>
      <c r="J246" s="105"/>
      <c r="K246" s="105"/>
      <c r="L246" s="105"/>
      <c r="M246" s="105"/>
      <c r="N246" s="105"/>
      <c r="O246" s="105"/>
      <c r="P246" s="105"/>
      <c r="Q246" s="105"/>
      <c r="R246" s="105"/>
      <c r="S246" s="105"/>
    </row>
    <row r="247" spans="1:19" ht="12.75" customHeight="1">
      <c r="A247" s="105"/>
      <c r="B247" s="105"/>
      <c r="C247" s="105"/>
      <c r="D247" s="105"/>
      <c r="E247" s="105"/>
      <c r="F247" s="105"/>
      <c r="G247" s="105"/>
      <c r="H247" s="105"/>
      <c r="I247" s="105"/>
      <c r="J247" s="105"/>
      <c r="K247" s="105"/>
      <c r="L247" s="105"/>
      <c r="M247" s="105"/>
      <c r="N247" s="105"/>
      <c r="O247" s="105"/>
      <c r="P247" s="105"/>
      <c r="Q247" s="105"/>
      <c r="R247" s="105"/>
      <c r="S247" s="105"/>
    </row>
    <row r="248" spans="1:19" ht="12.75" customHeight="1">
      <c r="A248" s="105"/>
      <c r="B248" s="105"/>
      <c r="C248" s="105"/>
      <c r="D248" s="105"/>
      <c r="E248" s="105"/>
      <c r="F248" s="105"/>
      <c r="G248" s="105"/>
      <c r="H248" s="105"/>
      <c r="I248" s="105"/>
      <c r="J248" s="105"/>
      <c r="K248" s="105"/>
      <c r="L248" s="105"/>
      <c r="M248" s="105"/>
      <c r="N248" s="105"/>
      <c r="O248" s="105"/>
      <c r="P248" s="105"/>
      <c r="Q248" s="105"/>
      <c r="R248" s="105"/>
      <c r="S248" s="105"/>
    </row>
    <row r="249" spans="1:19" ht="12.75" customHeight="1">
      <c r="A249" s="105"/>
      <c r="B249" s="105"/>
      <c r="C249" s="105"/>
      <c r="D249" s="105"/>
      <c r="E249" s="105"/>
      <c r="F249" s="105"/>
      <c r="G249" s="105"/>
      <c r="H249" s="105"/>
      <c r="I249" s="105"/>
      <c r="J249" s="105"/>
      <c r="K249" s="105"/>
      <c r="L249" s="105"/>
      <c r="M249" s="105"/>
      <c r="N249" s="105"/>
      <c r="O249" s="105"/>
      <c r="P249" s="105"/>
      <c r="Q249" s="105"/>
      <c r="R249" s="105"/>
      <c r="S249" s="105"/>
    </row>
    <row r="250" spans="1:19" ht="12.75" customHeight="1">
      <c r="A250" s="105"/>
      <c r="B250" s="105"/>
      <c r="C250" s="105"/>
      <c r="D250" s="105"/>
      <c r="E250" s="105"/>
      <c r="F250" s="105"/>
      <c r="G250" s="105"/>
      <c r="H250" s="105"/>
      <c r="I250" s="105"/>
      <c r="J250" s="105"/>
      <c r="K250" s="105"/>
      <c r="L250" s="105"/>
      <c r="M250" s="105"/>
      <c r="N250" s="105"/>
      <c r="O250" s="105"/>
      <c r="P250" s="105"/>
      <c r="Q250" s="105"/>
      <c r="R250" s="105"/>
      <c r="S250" s="105"/>
    </row>
    <row r="251" spans="1:19" ht="12.75" customHeight="1">
      <c r="A251" s="105"/>
      <c r="B251" s="105"/>
      <c r="C251" s="105"/>
      <c r="D251" s="105"/>
      <c r="E251" s="105"/>
      <c r="F251" s="105"/>
      <c r="G251" s="105"/>
      <c r="H251" s="105"/>
      <c r="I251" s="105"/>
      <c r="J251" s="105"/>
      <c r="K251" s="105"/>
      <c r="L251" s="105"/>
      <c r="M251" s="105"/>
      <c r="N251" s="105"/>
      <c r="O251" s="105"/>
      <c r="P251" s="105"/>
      <c r="Q251" s="105"/>
      <c r="R251" s="105"/>
      <c r="S251" s="105"/>
    </row>
    <row r="252" spans="1:19" ht="12.75" customHeight="1">
      <c r="A252" s="105"/>
      <c r="B252" s="105"/>
      <c r="C252" s="105"/>
      <c r="D252" s="105"/>
      <c r="E252" s="105"/>
      <c r="F252" s="105"/>
      <c r="G252" s="105"/>
      <c r="H252" s="105"/>
      <c r="I252" s="105"/>
      <c r="J252" s="105"/>
      <c r="K252" s="105"/>
      <c r="L252" s="105"/>
      <c r="M252" s="105"/>
      <c r="N252" s="105"/>
      <c r="O252" s="105"/>
      <c r="P252" s="105"/>
      <c r="Q252" s="105"/>
      <c r="R252" s="105"/>
      <c r="S252" s="105"/>
    </row>
    <row r="253" spans="1:19" ht="12.75" customHeight="1">
      <c r="A253" s="105"/>
      <c r="B253" s="105"/>
      <c r="C253" s="105"/>
      <c r="D253" s="105"/>
      <c r="E253" s="105"/>
      <c r="F253" s="105"/>
      <c r="G253" s="105"/>
      <c r="H253" s="105"/>
      <c r="I253" s="105"/>
      <c r="J253" s="105"/>
      <c r="K253" s="105"/>
      <c r="L253" s="105"/>
      <c r="M253" s="105"/>
      <c r="N253" s="105"/>
      <c r="O253" s="105"/>
      <c r="P253" s="105"/>
      <c r="Q253" s="105"/>
      <c r="R253" s="105"/>
      <c r="S253" s="105"/>
    </row>
    <row r="254" spans="1:19" ht="12.75" customHeight="1">
      <c r="A254" s="105"/>
      <c r="B254" s="105"/>
      <c r="C254" s="105"/>
      <c r="D254" s="105"/>
      <c r="E254" s="105"/>
      <c r="F254" s="105"/>
      <c r="G254" s="105"/>
      <c r="H254" s="105"/>
      <c r="I254" s="105"/>
      <c r="J254" s="105"/>
      <c r="K254" s="105"/>
      <c r="L254" s="105"/>
      <c r="M254" s="105"/>
      <c r="N254" s="105"/>
      <c r="O254" s="105"/>
      <c r="P254" s="105"/>
      <c r="Q254" s="105"/>
      <c r="R254" s="105"/>
      <c r="S254" s="105"/>
    </row>
    <row r="255" spans="1:19" ht="12.75" customHeight="1">
      <c r="A255" s="105"/>
      <c r="B255" s="105"/>
      <c r="C255" s="105"/>
      <c r="D255" s="105"/>
      <c r="E255" s="105"/>
      <c r="F255" s="105"/>
      <c r="G255" s="105"/>
      <c r="H255" s="105"/>
      <c r="I255" s="105"/>
      <c r="J255" s="105"/>
      <c r="K255" s="105"/>
      <c r="L255" s="105"/>
      <c r="M255" s="105"/>
      <c r="N255" s="105"/>
      <c r="O255" s="105"/>
      <c r="P255" s="105"/>
      <c r="Q255" s="105"/>
      <c r="R255" s="105"/>
      <c r="S255" s="105"/>
    </row>
    <row r="256" spans="1:19" ht="12.75" customHeight="1">
      <c r="A256" s="105"/>
      <c r="B256" s="105"/>
      <c r="C256" s="105"/>
      <c r="D256" s="105"/>
      <c r="E256" s="105"/>
      <c r="F256" s="105"/>
      <c r="G256" s="105"/>
      <c r="H256" s="105"/>
      <c r="I256" s="105"/>
      <c r="J256" s="105"/>
      <c r="K256" s="105"/>
      <c r="L256" s="105"/>
      <c r="M256" s="105"/>
      <c r="N256" s="105"/>
      <c r="O256" s="105"/>
      <c r="P256" s="105"/>
      <c r="Q256" s="105"/>
      <c r="R256" s="105"/>
      <c r="S256" s="105"/>
    </row>
    <row r="257" spans="1:19" ht="12.75" customHeight="1">
      <c r="A257" s="105"/>
      <c r="B257" s="105"/>
      <c r="C257" s="105"/>
      <c r="D257" s="105"/>
      <c r="E257" s="105"/>
      <c r="F257" s="105"/>
      <c r="G257" s="105"/>
      <c r="H257" s="105"/>
      <c r="I257" s="105"/>
      <c r="J257" s="105"/>
      <c r="K257" s="105"/>
      <c r="L257" s="105"/>
      <c r="M257" s="105"/>
      <c r="N257" s="105"/>
      <c r="O257" s="105"/>
      <c r="P257" s="105"/>
      <c r="Q257" s="105"/>
      <c r="R257" s="105"/>
      <c r="S257" s="105"/>
    </row>
    <row r="258" spans="1:19" ht="12.75" customHeight="1">
      <c r="A258" s="105"/>
      <c r="B258" s="105"/>
      <c r="C258" s="105"/>
      <c r="D258" s="105"/>
      <c r="E258" s="105"/>
      <c r="F258" s="105"/>
      <c r="G258" s="105"/>
      <c r="H258" s="105"/>
      <c r="I258" s="105"/>
      <c r="J258" s="105"/>
      <c r="K258" s="105"/>
      <c r="L258" s="105"/>
      <c r="M258" s="105"/>
      <c r="N258" s="105"/>
      <c r="O258" s="105"/>
      <c r="P258" s="105"/>
      <c r="Q258" s="105"/>
      <c r="R258" s="105"/>
      <c r="S258" s="105"/>
    </row>
    <row r="259" spans="1:19" ht="12.75" customHeight="1">
      <c r="A259" s="105"/>
      <c r="B259" s="105"/>
      <c r="C259" s="105"/>
      <c r="D259" s="105"/>
      <c r="E259" s="105"/>
      <c r="F259" s="105"/>
      <c r="G259" s="105"/>
      <c r="H259" s="105"/>
      <c r="I259" s="105"/>
      <c r="J259" s="105"/>
      <c r="K259" s="105"/>
      <c r="L259" s="105"/>
      <c r="M259" s="105"/>
      <c r="N259" s="105"/>
      <c r="O259" s="105"/>
      <c r="P259" s="105"/>
      <c r="Q259" s="105"/>
      <c r="R259" s="105"/>
      <c r="S259" s="105"/>
    </row>
    <row r="260" spans="1:19" ht="12.75" customHeight="1">
      <c r="A260" s="105"/>
      <c r="B260" s="105"/>
      <c r="C260" s="105"/>
      <c r="D260" s="105"/>
      <c r="E260" s="105"/>
      <c r="F260" s="105"/>
      <c r="G260" s="105"/>
      <c r="H260" s="105"/>
      <c r="I260" s="105"/>
      <c r="J260" s="105"/>
      <c r="K260" s="105"/>
      <c r="L260" s="105"/>
      <c r="M260" s="105"/>
      <c r="N260" s="105"/>
      <c r="O260" s="105"/>
      <c r="P260" s="105"/>
      <c r="Q260" s="105"/>
      <c r="R260" s="105"/>
      <c r="S260" s="105"/>
    </row>
    <row r="261" spans="1:19" ht="12.75" customHeight="1">
      <c r="A261" s="105"/>
      <c r="B261" s="105"/>
      <c r="C261" s="105"/>
      <c r="D261" s="105"/>
      <c r="E261" s="105"/>
      <c r="F261" s="105"/>
      <c r="G261" s="105"/>
      <c r="H261" s="105"/>
      <c r="I261" s="105"/>
      <c r="J261" s="105"/>
      <c r="K261" s="105"/>
      <c r="L261" s="105"/>
      <c r="M261" s="105"/>
      <c r="N261" s="105"/>
      <c r="O261" s="105"/>
      <c r="P261" s="105"/>
      <c r="Q261" s="105"/>
      <c r="R261" s="105"/>
      <c r="S261" s="105"/>
    </row>
    <row r="262" spans="1:19" ht="12.75" customHeight="1">
      <c r="A262" s="105"/>
      <c r="B262" s="105"/>
      <c r="C262" s="105"/>
      <c r="D262" s="105"/>
      <c r="E262" s="105"/>
      <c r="F262" s="105"/>
      <c r="G262" s="105"/>
      <c r="H262" s="105"/>
      <c r="I262" s="105"/>
      <c r="J262" s="105"/>
      <c r="K262" s="105"/>
      <c r="L262" s="105"/>
      <c r="M262" s="105"/>
      <c r="N262" s="105"/>
      <c r="O262" s="105"/>
      <c r="P262" s="105"/>
      <c r="Q262" s="105"/>
      <c r="R262" s="105"/>
      <c r="S262" s="105"/>
    </row>
    <row r="263" spans="1:19" ht="12.75" customHeight="1">
      <c r="A263" s="105"/>
      <c r="B263" s="105"/>
      <c r="C263" s="105"/>
      <c r="D263" s="105"/>
      <c r="E263" s="105"/>
      <c r="F263" s="105"/>
      <c r="G263" s="105"/>
      <c r="H263" s="105"/>
      <c r="I263" s="105"/>
      <c r="J263" s="105"/>
      <c r="K263" s="105"/>
      <c r="L263" s="105"/>
      <c r="M263" s="105"/>
      <c r="N263" s="105"/>
      <c r="O263" s="105"/>
      <c r="P263" s="105"/>
      <c r="Q263" s="105"/>
      <c r="R263" s="105"/>
      <c r="S263" s="105"/>
    </row>
    <row r="264" spans="1:19" ht="12.75" customHeight="1">
      <c r="A264" s="105"/>
      <c r="B264" s="105"/>
      <c r="C264" s="105"/>
      <c r="D264" s="105"/>
      <c r="E264" s="105"/>
      <c r="F264" s="105"/>
      <c r="G264" s="105"/>
      <c r="H264" s="105"/>
      <c r="I264" s="105"/>
      <c r="J264" s="105"/>
      <c r="K264" s="105"/>
      <c r="L264" s="105"/>
      <c r="M264" s="105"/>
      <c r="N264" s="105"/>
      <c r="O264" s="105"/>
      <c r="P264" s="105"/>
      <c r="Q264" s="105"/>
      <c r="R264" s="105"/>
      <c r="S264" s="105"/>
    </row>
    <row r="265" spans="1:19" ht="12.75" customHeight="1">
      <c r="A265" s="105"/>
      <c r="B265" s="105"/>
      <c r="C265" s="105"/>
      <c r="D265" s="105"/>
      <c r="E265" s="105"/>
      <c r="F265" s="105"/>
      <c r="G265" s="105"/>
      <c r="H265" s="105"/>
      <c r="I265" s="105"/>
      <c r="J265" s="105"/>
      <c r="K265" s="105"/>
      <c r="L265" s="105"/>
      <c r="M265" s="105"/>
      <c r="N265" s="105"/>
      <c r="O265" s="105"/>
      <c r="P265" s="105"/>
      <c r="Q265" s="105"/>
      <c r="R265" s="105"/>
      <c r="S265" s="105"/>
    </row>
    <row r="266" spans="1:19" ht="12.75" customHeight="1">
      <c r="A266" s="105"/>
      <c r="B266" s="105"/>
      <c r="C266" s="105"/>
      <c r="D266" s="105"/>
      <c r="E266" s="105"/>
      <c r="F266" s="105"/>
      <c r="G266" s="105"/>
      <c r="H266" s="105"/>
      <c r="I266" s="105"/>
      <c r="J266" s="105"/>
      <c r="K266" s="105"/>
      <c r="L266" s="105"/>
      <c r="M266" s="105"/>
      <c r="N266" s="105"/>
      <c r="O266" s="105"/>
      <c r="P266" s="105"/>
      <c r="Q266" s="105"/>
      <c r="R266" s="105"/>
      <c r="S266" s="105"/>
    </row>
    <row r="267" spans="1:19" ht="12.75" customHeight="1">
      <c r="A267" s="105"/>
      <c r="B267" s="105"/>
      <c r="C267" s="105"/>
      <c r="D267" s="105"/>
      <c r="E267" s="105"/>
      <c r="F267" s="105"/>
      <c r="G267" s="105"/>
      <c r="H267" s="105"/>
      <c r="I267" s="105"/>
      <c r="J267" s="105"/>
      <c r="K267" s="105"/>
      <c r="L267" s="105"/>
      <c r="M267" s="105"/>
      <c r="N267" s="105"/>
      <c r="O267" s="105"/>
      <c r="P267" s="105"/>
      <c r="Q267" s="105"/>
      <c r="R267" s="105"/>
      <c r="S267" s="105"/>
    </row>
    <row r="268" spans="1:19" ht="12.75" customHeight="1">
      <c r="A268" s="105"/>
      <c r="B268" s="105"/>
      <c r="C268" s="105"/>
      <c r="D268" s="105"/>
      <c r="E268" s="105"/>
      <c r="F268" s="105"/>
      <c r="G268" s="105"/>
      <c r="H268" s="105"/>
      <c r="I268" s="105"/>
      <c r="J268" s="105"/>
      <c r="K268" s="105"/>
      <c r="L268" s="105"/>
      <c r="M268" s="105"/>
      <c r="N268" s="105"/>
      <c r="O268" s="105"/>
      <c r="P268" s="105"/>
      <c r="Q268" s="105"/>
      <c r="R268" s="105"/>
      <c r="S268" s="105"/>
    </row>
    <row r="269" spans="1:19" ht="12.75" customHeight="1">
      <c r="A269" s="105"/>
      <c r="B269" s="105"/>
      <c r="C269" s="105"/>
      <c r="D269" s="105"/>
      <c r="E269" s="105"/>
      <c r="F269" s="105"/>
      <c r="G269" s="105"/>
      <c r="H269" s="105"/>
      <c r="I269" s="105"/>
      <c r="J269" s="105"/>
      <c r="K269" s="105"/>
      <c r="L269" s="105"/>
      <c r="M269" s="105"/>
      <c r="N269" s="105"/>
      <c r="O269" s="105"/>
      <c r="P269" s="105"/>
      <c r="Q269" s="105"/>
      <c r="R269" s="105"/>
      <c r="S269" s="105"/>
    </row>
    <row r="270" spans="1:19" ht="12.75" customHeight="1">
      <c r="A270" s="105"/>
      <c r="B270" s="105"/>
      <c r="C270" s="105"/>
      <c r="D270" s="105"/>
      <c r="E270" s="105"/>
      <c r="F270" s="105"/>
      <c r="G270" s="105"/>
      <c r="H270" s="105"/>
      <c r="I270" s="105"/>
      <c r="J270" s="105"/>
      <c r="K270" s="105"/>
      <c r="L270" s="105"/>
      <c r="M270" s="105"/>
      <c r="N270" s="105"/>
      <c r="O270" s="105"/>
      <c r="P270" s="105"/>
      <c r="Q270" s="105"/>
      <c r="R270" s="105"/>
      <c r="S270" s="105"/>
    </row>
    <row r="271" spans="1:19" ht="12.75" customHeight="1">
      <c r="A271" s="105"/>
      <c r="B271" s="105"/>
      <c r="C271" s="105"/>
      <c r="D271" s="105"/>
      <c r="E271" s="105"/>
      <c r="F271" s="105"/>
      <c r="G271" s="105"/>
      <c r="H271" s="105"/>
      <c r="I271" s="105"/>
      <c r="J271" s="105"/>
      <c r="K271" s="105"/>
      <c r="L271" s="105"/>
      <c r="M271" s="105"/>
      <c r="N271" s="105"/>
      <c r="O271" s="105"/>
      <c r="P271" s="105"/>
      <c r="Q271" s="105"/>
      <c r="R271" s="105"/>
      <c r="S271" s="105"/>
    </row>
    <row r="272" spans="1:19" ht="12.75" customHeight="1">
      <c r="A272" s="105"/>
      <c r="B272" s="105"/>
      <c r="C272" s="105"/>
      <c r="D272" s="105"/>
      <c r="E272" s="105"/>
      <c r="F272" s="105"/>
      <c r="G272" s="105"/>
      <c r="H272" s="105"/>
      <c r="I272" s="105"/>
      <c r="J272" s="105"/>
      <c r="K272" s="105"/>
      <c r="L272" s="105"/>
      <c r="M272" s="105"/>
      <c r="N272" s="105"/>
      <c r="O272" s="105"/>
      <c r="P272" s="105"/>
      <c r="Q272" s="105"/>
      <c r="R272" s="105"/>
      <c r="S272" s="105"/>
    </row>
    <row r="273" spans="1:19" ht="12.75" customHeight="1">
      <c r="A273" s="105"/>
      <c r="B273" s="105"/>
      <c r="C273" s="105"/>
      <c r="D273" s="105"/>
      <c r="E273" s="105"/>
      <c r="F273" s="105"/>
      <c r="G273" s="105"/>
      <c r="H273" s="105"/>
      <c r="I273" s="105"/>
      <c r="J273" s="105"/>
      <c r="K273" s="105"/>
      <c r="L273" s="105"/>
      <c r="M273" s="105"/>
      <c r="N273" s="105"/>
      <c r="O273" s="105"/>
      <c r="P273" s="105"/>
      <c r="Q273" s="105"/>
      <c r="R273" s="105"/>
      <c r="S273" s="105"/>
    </row>
    <row r="274" spans="1:19" ht="12.75" customHeight="1">
      <c r="A274" s="105"/>
      <c r="B274" s="105"/>
      <c r="C274" s="105"/>
      <c r="D274" s="105"/>
      <c r="E274" s="105"/>
      <c r="F274" s="105"/>
      <c r="G274" s="105"/>
      <c r="H274" s="105"/>
      <c r="I274" s="105"/>
      <c r="J274" s="105"/>
      <c r="K274" s="105"/>
      <c r="L274" s="105"/>
      <c r="M274" s="105"/>
      <c r="N274" s="105"/>
      <c r="O274" s="105"/>
      <c r="P274" s="105"/>
      <c r="Q274" s="105"/>
      <c r="R274" s="105"/>
      <c r="S274" s="105"/>
    </row>
    <row r="275" spans="1:19" ht="12.75" customHeight="1">
      <c r="A275" s="105"/>
      <c r="B275" s="105"/>
      <c r="C275" s="105"/>
      <c r="D275" s="105"/>
      <c r="E275" s="105"/>
      <c r="F275" s="105"/>
      <c r="G275" s="105"/>
      <c r="H275" s="105"/>
      <c r="I275" s="105"/>
      <c r="J275" s="105"/>
      <c r="K275" s="105"/>
      <c r="L275" s="105"/>
      <c r="M275" s="105"/>
      <c r="N275" s="105"/>
      <c r="O275" s="105"/>
      <c r="P275" s="105"/>
      <c r="Q275" s="105"/>
      <c r="R275" s="105"/>
      <c r="S275" s="105"/>
    </row>
    <row r="276" spans="1:19" ht="12.75" customHeight="1">
      <c r="A276" s="105"/>
      <c r="B276" s="105"/>
      <c r="C276" s="105"/>
      <c r="D276" s="105"/>
      <c r="E276" s="105"/>
      <c r="F276" s="105"/>
      <c r="G276" s="105"/>
      <c r="H276" s="105"/>
      <c r="I276" s="105"/>
      <c r="J276" s="105"/>
      <c r="K276" s="105"/>
      <c r="L276" s="105"/>
      <c r="M276" s="105"/>
      <c r="N276" s="105"/>
      <c r="O276" s="105"/>
      <c r="P276" s="105"/>
      <c r="Q276" s="105"/>
      <c r="R276" s="105"/>
      <c r="S276" s="105"/>
    </row>
    <row r="277" spans="1:19" ht="12.75" customHeight="1">
      <c r="A277" s="105"/>
      <c r="B277" s="105"/>
      <c r="C277" s="105"/>
      <c r="D277" s="105"/>
      <c r="E277" s="105"/>
      <c r="F277" s="105"/>
      <c r="G277" s="105"/>
      <c r="H277" s="105"/>
      <c r="I277" s="105"/>
      <c r="J277" s="105"/>
      <c r="K277" s="105"/>
      <c r="L277" s="105"/>
      <c r="M277" s="105"/>
      <c r="N277" s="105"/>
      <c r="O277" s="105"/>
      <c r="P277" s="105"/>
      <c r="Q277" s="105"/>
      <c r="R277" s="105"/>
      <c r="S277" s="105"/>
    </row>
    <row r="278" spans="1:19" ht="12.75" customHeight="1">
      <c r="A278" s="105"/>
      <c r="B278" s="105"/>
      <c r="C278" s="105"/>
      <c r="D278" s="105"/>
      <c r="E278" s="105"/>
      <c r="F278" s="105"/>
      <c r="G278" s="105"/>
      <c r="H278" s="105"/>
      <c r="I278" s="105"/>
      <c r="J278" s="105"/>
      <c r="K278" s="105"/>
      <c r="L278" s="105"/>
      <c r="M278" s="105"/>
      <c r="N278" s="105"/>
      <c r="O278" s="105"/>
      <c r="P278" s="105"/>
      <c r="Q278" s="105"/>
      <c r="R278" s="105"/>
      <c r="S278" s="105"/>
    </row>
    <row r="279" spans="1:19" ht="12.75" customHeight="1">
      <c r="A279" s="105"/>
      <c r="B279" s="105"/>
      <c r="C279" s="105"/>
      <c r="D279" s="105"/>
      <c r="E279" s="105"/>
      <c r="F279" s="105"/>
      <c r="G279" s="105"/>
      <c r="H279" s="105"/>
      <c r="I279" s="105"/>
      <c r="J279" s="105"/>
      <c r="K279" s="105"/>
      <c r="L279" s="105"/>
      <c r="M279" s="105"/>
      <c r="N279" s="105"/>
      <c r="O279" s="105"/>
      <c r="P279" s="105"/>
      <c r="Q279" s="105"/>
      <c r="R279" s="105"/>
      <c r="S279" s="105"/>
    </row>
    <row r="280" spans="1:19" ht="12.75" customHeight="1">
      <c r="A280" s="105"/>
      <c r="B280" s="105"/>
      <c r="C280" s="105"/>
      <c r="D280" s="105"/>
      <c r="E280" s="105"/>
      <c r="F280" s="105"/>
      <c r="G280" s="105"/>
      <c r="H280" s="105"/>
      <c r="I280" s="105"/>
      <c r="J280" s="105"/>
      <c r="K280" s="105"/>
      <c r="L280" s="105"/>
      <c r="M280" s="105"/>
      <c r="N280" s="105"/>
      <c r="O280" s="105"/>
      <c r="P280" s="105"/>
      <c r="Q280" s="105"/>
      <c r="R280" s="105"/>
      <c r="S280" s="105"/>
    </row>
    <row r="281" spans="1:19" ht="12.75" customHeight="1">
      <c r="A281" s="105"/>
      <c r="B281" s="105"/>
      <c r="C281" s="105"/>
      <c r="D281" s="105"/>
      <c r="E281" s="105"/>
      <c r="F281" s="105"/>
      <c r="G281" s="105"/>
      <c r="H281" s="105"/>
      <c r="I281" s="105"/>
      <c r="J281" s="105"/>
      <c r="K281" s="105"/>
      <c r="L281" s="105"/>
      <c r="M281" s="105"/>
      <c r="N281" s="105"/>
      <c r="O281" s="105"/>
      <c r="P281" s="105"/>
      <c r="Q281" s="105"/>
      <c r="R281" s="105"/>
      <c r="S281" s="105"/>
    </row>
    <row r="282" spans="1:19" ht="12.75" customHeight="1">
      <c r="A282" s="105"/>
      <c r="B282" s="105"/>
      <c r="C282" s="105"/>
      <c r="D282" s="105"/>
      <c r="E282" s="105"/>
      <c r="F282" s="105"/>
      <c r="G282" s="105"/>
      <c r="H282" s="105"/>
      <c r="I282" s="105"/>
      <c r="J282" s="105"/>
      <c r="K282" s="105"/>
      <c r="L282" s="105"/>
      <c r="M282" s="105"/>
      <c r="N282" s="105"/>
      <c r="O282" s="105"/>
      <c r="P282" s="105"/>
      <c r="Q282" s="105"/>
      <c r="R282" s="105"/>
      <c r="S282" s="105"/>
    </row>
    <row r="283" spans="1:19" ht="12.75" customHeight="1">
      <c r="A283" s="105"/>
      <c r="B283" s="105"/>
      <c r="C283" s="105"/>
      <c r="D283" s="105"/>
      <c r="E283" s="105"/>
      <c r="F283" s="105"/>
      <c r="G283" s="105"/>
      <c r="H283" s="105"/>
      <c r="I283" s="105"/>
      <c r="J283" s="105"/>
      <c r="K283" s="105"/>
      <c r="L283" s="105"/>
      <c r="M283" s="105"/>
      <c r="N283" s="105"/>
      <c r="O283" s="105"/>
      <c r="P283" s="105"/>
      <c r="Q283" s="105"/>
      <c r="R283" s="105"/>
      <c r="S283" s="105"/>
    </row>
    <row r="284" spans="1:19" ht="12.75" customHeight="1">
      <c r="A284" s="105"/>
      <c r="B284" s="105"/>
      <c r="C284" s="105"/>
      <c r="D284" s="105"/>
      <c r="E284" s="105"/>
      <c r="F284" s="105"/>
      <c r="G284" s="105"/>
      <c r="H284" s="105"/>
      <c r="I284" s="105"/>
      <c r="J284" s="105"/>
      <c r="K284" s="105"/>
      <c r="L284" s="105"/>
      <c r="M284" s="105"/>
      <c r="N284" s="105"/>
      <c r="O284" s="105"/>
      <c r="P284" s="105"/>
      <c r="Q284" s="105"/>
      <c r="R284" s="105"/>
      <c r="S284" s="105"/>
    </row>
    <row r="285" spans="1:19" ht="12.75" customHeight="1">
      <c r="A285" s="105"/>
      <c r="B285" s="105"/>
      <c r="C285" s="105"/>
      <c r="D285" s="105"/>
      <c r="E285" s="105"/>
      <c r="F285" s="105"/>
      <c r="G285" s="105"/>
      <c r="H285" s="105"/>
      <c r="I285" s="105"/>
      <c r="J285" s="105"/>
      <c r="K285" s="105"/>
      <c r="L285" s="105"/>
      <c r="M285" s="105"/>
      <c r="N285" s="105"/>
      <c r="O285" s="105"/>
      <c r="P285" s="105"/>
      <c r="Q285" s="105"/>
      <c r="R285" s="105"/>
      <c r="S285" s="105"/>
    </row>
    <row r="286" spans="1:19" ht="12.75" customHeight="1">
      <c r="A286" s="105"/>
      <c r="B286" s="105"/>
      <c r="C286" s="105"/>
      <c r="D286" s="105"/>
      <c r="E286" s="105"/>
      <c r="F286" s="105"/>
      <c r="G286" s="105"/>
      <c r="H286" s="105"/>
      <c r="I286" s="105"/>
      <c r="J286" s="105"/>
      <c r="K286" s="105"/>
      <c r="L286" s="105"/>
      <c r="M286" s="105"/>
      <c r="N286" s="105"/>
      <c r="O286" s="105"/>
      <c r="P286" s="105"/>
      <c r="Q286" s="105"/>
      <c r="R286" s="105"/>
      <c r="S286" s="105"/>
    </row>
    <row r="287" spans="1:19" ht="12.75" customHeight="1">
      <c r="A287" s="105"/>
      <c r="B287" s="105"/>
      <c r="C287" s="105"/>
      <c r="D287" s="105"/>
      <c r="E287" s="105"/>
      <c r="F287" s="105"/>
      <c r="G287" s="105"/>
      <c r="H287" s="105"/>
      <c r="I287" s="105"/>
      <c r="J287" s="105"/>
      <c r="K287" s="105"/>
      <c r="L287" s="105"/>
      <c r="M287" s="105"/>
      <c r="N287" s="105"/>
      <c r="O287" s="105"/>
      <c r="P287" s="105"/>
      <c r="Q287" s="105"/>
      <c r="R287" s="105"/>
      <c r="S287" s="105"/>
    </row>
    <row r="288" spans="1:19" ht="12.75" customHeight="1">
      <c r="A288" s="105"/>
      <c r="B288" s="105"/>
      <c r="C288" s="105"/>
      <c r="D288" s="105"/>
      <c r="E288" s="105"/>
      <c r="F288" s="105"/>
      <c r="G288" s="105"/>
      <c r="H288" s="105"/>
      <c r="I288" s="105"/>
      <c r="J288" s="105"/>
      <c r="K288" s="105"/>
      <c r="L288" s="105"/>
      <c r="M288" s="105"/>
      <c r="N288" s="105"/>
      <c r="O288" s="105"/>
      <c r="P288" s="105"/>
      <c r="Q288" s="105"/>
      <c r="R288" s="105"/>
      <c r="S288" s="105"/>
    </row>
    <row r="289" spans="1:19" ht="12.75" customHeight="1">
      <c r="A289" s="105"/>
      <c r="B289" s="105"/>
      <c r="C289" s="105"/>
      <c r="D289" s="105"/>
      <c r="E289" s="105"/>
      <c r="F289" s="105"/>
      <c r="G289" s="105"/>
      <c r="H289" s="105"/>
      <c r="I289" s="105"/>
      <c r="J289" s="105"/>
      <c r="K289" s="105"/>
      <c r="L289" s="105"/>
      <c r="M289" s="105"/>
      <c r="N289" s="105"/>
      <c r="O289" s="105"/>
      <c r="P289" s="105"/>
      <c r="Q289" s="105"/>
      <c r="R289" s="105"/>
      <c r="S289" s="105"/>
    </row>
    <row r="290" spans="1:19" ht="12.75" customHeight="1">
      <c r="A290" s="105"/>
      <c r="B290" s="105"/>
      <c r="C290" s="105"/>
      <c r="D290" s="105"/>
      <c r="E290" s="105"/>
      <c r="F290" s="105"/>
      <c r="G290" s="105"/>
      <c r="H290" s="105"/>
      <c r="I290" s="105"/>
      <c r="J290" s="105"/>
      <c r="K290" s="105"/>
      <c r="L290" s="105"/>
      <c r="M290" s="105"/>
      <c r="N290" s="105"/>
      <c r="O290" s="105"/>
      <c r="P290" s="105"/>
      <c r="Q290" s="105"/>
      <c r="R290" s="105"/>
      <c r="S290" s="105"/>
    </row>
    <row r="291" spans="1:19" ht="12.75" customHeight="1">
      <c r="A291" s="105"/>
      <c r="B291" s="105"/>
      <c r="C291" s="105"/>
      <c r="D291" s="105"/>
      <c r="E291" s="105"/>
      <c r="F291" s="105"/>
      <c r="G291" s="105"/>
      <c r="H291" s="105"/>
      <c r="I291" s="105"/>
      <c r="J291" s="105"/>
      <c r="K291" s="105"/>
      <c r="L291" s="105"/>
      <c r="M291" s="105"/>
      <c r="N291" s="105"/>
      <c r="O291" s="105"/>
      <c r="P291" s="105"/>
      <c r="Q291" s="105"/>
      <c r="R291" s="105"/>
      <c r="S291" s="105"/>
    </row>
    <row r="292" spans="1:19" ht="12.75" customHeight="1">
      <c r="A292" s="105"/>
      <c r="B292" s="105"/>
      <c r="C292" s="105"/>
      <c r="D292" s="105"/>
      <c r="E292" s="105"/>
      <c r="F292" s="105"/>
      <c r="G292" s="105"/>
      <c r="H292" s="105"/>
      <c r="I292" s="105"/>
      <c r="J292" s="105"/>
      <c r="K292" s="105"/>
      <c r="L292" s="105"/>
      <c r="M292" s="105"/>
      <c r="N292" s="105"/>
      <c r="O292" s="105"/>
      <c r="P292" s="105"/>
      <c r="Q292" s="105"/>
      <c r="R292" s="105"/>
      <c r="S292" s="105"/>
    </row>
    <row r="293" spans="1:19" ht="12.75" customHeight="1">
      <c r="A293" s="105"/>
      <c r="B293" s="105"/>
      <c r="C293" s="105"/>
      <c r="D293" s="105"/>
      <c r="E293" s="105"/>
      <c r="F293" s="105"/>
      <c r="G293" s="105"/>
      <c r="H293" s="105"/>
      <c r="I293" s="105"/>
      <c r="J293" s="105"/>
      <c r="K293" s="105"/>
      <c r="L293" s="105"/>
      <c r="M293" s="105"/>
      <c r="N293" s="105"/>
      <c r="O293" s="105"/>
      <c r="P293" s="105"/>
      <c r="Q293" s="105"/>
      <c r="R293" s="105"/>
      <c r="S293" s="105"/>
    </row>
    <row r="294" spans="1:19" ht="12.75" customHeight="1">
      <c r="A294" s="105"/>
      <c r="B294" s="105"/>
      <c r="C294" s="105"/>
      <c r="D294" s="105"/>
      <c r="E294" s="105"/>
      <c r="F294" s="105"/>
      <c r="G294" s="105"/>
      <c r="H294" s="105"/>
      <c r="I294" s="105"/>
      <c r="J294" s="105"/>
      <c r="K294" s="105"/>
      <c r="L294" s="105"/>
      <c r="M294" s="105"/>
      <c r="N294" s="105"/>
      <c r="O294" s="105"/>
      <c r="P294" s="105"/>
      <c r="Q294" s="105"/>
      <c r="R294" s="105"/>
      <c r="S294" s="105"/>
    </row>
    <row r="295" spans="1:19" ht="12.75" customHeight="1">
      <c r="A295" s="105"/>
      <c r="B295" s="105"/>
      <c r="C295" s="105"/>
      <c r="D295" s="105"/>
      <c r="E295" s="105"/>
      <c r="F295" s="105"/>
      <c r="G295" s="105"/>
      <c r="H295" s="105"/>
      <c r="I295" s="105"/>
      <c r="J295" s="105"/>
      <c r="K295" s="105"/>
      <c r="L295" s="105"/>
      <c r="M295" s="105"/>
      <c r="N295" s="105"/>
      <c r="O295" s="105"/>
      <c r="P295" s="105"/>
      <c r="Q295" s="105"/>
      <c r="R295" s="105"/>
      <c r="S295" s="105"/>
    </row>
    <row r="296" spans="1:19" ht="12.75" customHeight="1">
      <c r="A296" s="105"/>
      <c r="B296" s="105"/>
      <c r="C296" s="105"/>
      <c r="D296" s="105"/>
      <c r="E296" s="105"/>
      <c r="F296" s="105"/>
      <c r="G296" s="105"/>
      <c r="H296" s="105"/>
      <c r="I296" s="105"/>
      <c r="J296" s="105"/>
      <c r="K296" s="105"/>
      <c r="L296" s="105"/>
      <c r="M296" s="105"/>
      <c r="N296" s="105"/>
      <c r="O296" s="105"/>
      <c r="P296" s="105"/>
      <c r="Q296" s="105"/>
      <c r="R296" s="105"/>
      <c r="S296" s="105"/>
    </row>
    <row r="297" spans="1:19" ht="12.75" customHeight="1">
      <c r="A297" s="105"/>
      <c r="B297" s="105"/>
      <c r="C297" s="105"/>
      <c r="D297" s="105"/>
      <c r="E297" s="105"/>
      <c r="F297" s="105"/>
      <c r="G297" s="105"/>
      <c r="H297" s="105"/>
      <c r="I297" s="105"/>
      <c r="J297" s="105"/>
      <c r="K297" s="105"/>
      <c r="L297" s="105"/>
      <c r="M297" s="105"/>
      <c r="N297" s="105"/>
      <c r="O297" s="105"/>
      <c r="P297" s="105"/>
      <c r="Q297" s="105"/>
      <c r="R297" s="105"/>
      <c r="S297" s="105"/>
    </row>
    <row r="298" spans="1:19" ht="12.75" customHeight="1">
      <c r="A298" s="105"/>
      <c r="B298" s="105"/>
      <c r="C298" s="105"/>
      <c r="D298" s="105"/>
      <c r="E298" s="105"/>
      <c r="F298" s="105"/>
      <c r="G298" s="105"/>
      <c r="H298" s="105"/>
      <c r="I298" s="105"/>
      <c r="J298" s="105"/>
      <c r="K298" s="105"/>
      <c r="L298" s="105"/>
      <c r="M298" s="105"/>
      <c r="N298" s="105"/>
      <c r="O298" s="105"/>
      <c r="P298" s="105"/>
      <c r="Q298" s="105"/>
      <c r="R298" s="105"/>
      <c r="S298" s="105"/>
    </row>
    <row r="299" spans="1:19" ht="12.75" customHeight="1">
      <c r="A299" s="105"/>
      <c r="B299" s="105"/>
      <c r="C299" s="105"/>
      <c r="D299" s="105"/>
      <c r="E299" s="105"/>
      <c r="F299" s="105"/>
      <c r="G299" s="105"/>
      <c r="H299" s="105"/>
      <c r="I299" s="105"/>
      <c r="J299" s="105"/>
      <c r="K299" s="105"/>
      <c r="L299" s="105"/>
      <c r="M299" s="105"/>
      <c r="N299" s="105"/>
      <c r="O299" s="105"/>
      <c r="P299" s="105"/>
      <c r="Q299" s="105"/>
      <c r="R299" s="105"/>
      <c r="S299" s="105"/>
    </row>
    <row r="300" spans="1:19" ht="12.75" customHeight="1">
      <c r="A300" s="105"/>
      <c r="B300" s="105"/>
      <c r="C300" s="105"/>
      <c r="D300" s="105"/>
      <c r="E300" s="105"/>
      <c r="F300" s="105"/>
      <c r="G300" s="105"/>
      <c r="H300" s="105"/>
      <c r="I300" s="105"/>
      <c r="J300" s="105"/>
      <c r="K300" s="105"/>
      <c r="L300" s="105"/>
      <c r="M300" s="105"/>
      <c r="N300" s="105"/>
      <c r="O300" s="105"/>
      <c r="P300" s="105"/>
      <c r="Q300" s="105"/>
      <c r="R300" s="105"/>
      <c r="S300" s="105"/>
    </row>
    <row r="301" spans="1:19" ht="12.75" customHeight="1">
      <c r="A301" s="105"/>
      <c r="B301" s="105"/>
      <c r="C301" s="105"/>
      <c r="D301" s="105"/>
      <c r="E301" s="105"/>
      <c r="F301" s="105"/>
      <c r="G301" s="105"/>
      <c r="H301" s="105"/>
      <c r="I301" s="105"/>
      <c r="J301" s="105"/>
      <c r="K301" s="105"/>
      <c r="L301" s="105"/>
      <c r="M301" s="105"/>
      <c r="N301" s="105"/>
      <c r="O301" s="105"/>
      <c r="P301" s="105"/>
      <c r="Q301" s="105"/>
      <c r="R301" s="105"/>
      <c r="S301" s="105"/>
    </row>
    <row r="302" spans="1:19" ht="12.75" customHeight="1">
      <c r="A302" s="105"/>
      <c r="B302" s="105"/>
      <c r="C302" s="105"/>
      <c r="D302" s="105"/>
      <c r="E302" s="105"/>
      <c r="F302" s="105"/>
      <c r="G302" s="105"/>
      <c r="H302" s="105"/>
      <c r="I302" s="105"/>
      <c r="J302" s="105"/>
      <c r="K302" s="105"/>
      <c r="L302" s="105"/>
      <c r="M302" s="105"/>
      <c r="N302" s="105"/>
      <c r="O302" s="105"/>
      <c r="P302" s="105"/>
      <c r="Q302" s="105"/>
      <c r="R302" s="105"/>
      <c r="S302" s="105"/>
    </row>
    <row r="303" spans="1:19" ht="12.75" customHeight="1">
      <c r="A303" s="105"/>
      <c r="B303" s="105"/>
      <c r="C303" s="105"/>
      <c r="D303" s="105"/>
      <c r="E303" s="105"/>
      <c r="F303" s="105"/>
      <c r="G303" s="105"/>
      <c r="H303" s="105"/>
      <c r="I303" s="105"/>
      <c r="J303" s="105"/>
      <c r="K303" s="105"/>
      <c r="L303" s="105"/>
      <c r="M303" s="105"/>
      <c r="N303" s="105"/>
      <c r="O303" s="105"/>
      <c r="P303" s="105"/>
      <c r="Q303" s="105"/>
      <c r="R303" s="105"/>
      <c r="S303" s="105"/>
    </row>
    <row r="304" spans="1:19" ht="12.75" customHeight="1">
      <c r="A304" s="105"/>
      <c r="B304" s="105"/>
      <c r="C304" s="105"/>
      <c r="D304" s="105"/>
      <c r="E304" s="105"/>
      <c r="F304" s="105"/>
      <c r="G304" s="105"/>
      <c r="H304" s="105"/>
      <c r="I304" s="105"/>
      <c r="J304" s="105"/>
      <c r="K304" s="105"/>
      <c r="L304" s="105"/>
      <c r="M304" s="105"/>
      <c r="N304" s="105"/>
      <c r="O304" s="105"/>
      <c r="P304" s="105"/>
      <c r="Q304" s="105"/>
      <c r="R304" s="105"/>
      <c r="S304" s="105"/>
    </row>
    <row r="305" spans="1:19" ht="12.75" customHeight="1">
      <c r="A305" s="105"/>
      <c r="B305" s="105"/>
      <c r="C305" s="105"/>
      <c r="D305" s="105"/>
      <c r="E305" s="105"/>
      <c r="F305" s="105"/>
      <c r="G305" s="105"/>
      <c r="H305" s="105"/>
      <c r="I305" s="105"/>
      <c r="J305" s="105"/>
      <c r="K305" s="105"/>
      <c r="L305" s="105"/>
      <c r="M305" s="105"/>
      <c r="N305" s="105"/>
      <c r="O305" s="105"/>
      <c r="P305" s="105"/>
      <c r="Q305" s="105"/>
      <c r="R305" s="105"/>
      <c r="S305" s="105"/>
    </row>
    <row r="306" spans="1:19" ht="12.75" customHeight="1">
      <c r="A306" s="105"/>
      <c r="B306" s="105"/>
      <c r="C306" s="105"/>
      <c r="D306" s="105"/>
      <c r="E306" s="105"/>
      <c r="F306" s="105"/>
      <c r="G306" s="105"/>
      <c r="H306" s="105"/>
      <c r="I306" s="105"/>
      <c r="J306" s="105"/>
      <c r="K306" s="105"/>
      <c r="L306" s="105"/>
      <c r="M306" s="105"/>
      <c r="N306" s="105"/>
      <c r="O306" s="105"/>
      <c r="P306" s="105"/>
      <c r="Q306" s="105"/>
      <c r="R306" s="105"/>
      <c r="S306" s="105"/>
    </row>
    <row r="307" spans="1:19" ht="12.75" customHeight="1">
      <c r="A307" s="105"/>
      <c r="B307" s="105"/>
      <c r="C307" s="105"/>
      <c r="D307" s="105"/>
      <c r="E307" s="105"/>
      <c r="F307" s="105"/>
      <c r="G307" s="105"/>
      <c r="H307" s="105"/>
      <c r="I307" s="105"/>
      <c r="J307" s="105"/>
      <c r="K307" s="105"/>
      <c r="L307" s="105"/>
      <c r="M307" s="105"/>
      <c r="N307" s="105"/>
      <c r="O307" s="105"/>
      <c r="P307" s="105"/>
      <c r="Q307" s="105"/>
      <c r="R307" s="105"/>
      <c r="S307" s="105"/>
    </row>
    <row r="308" spans="1:19" ht="12.75" customHeight="1">
      <c r="A308" s="105"/>
      <c r="B308" s="105"/>
      <c r="C308" s="105"/>
      <c r="D308" s="105"/>
      <c r="E308" s="105"/>
      <c r="F308" s="105"/>
      <c r="G308" s="105"/>
      <c r="H308" s="105"/>
      <c r="I308" s="105"/>
      <c r="J308" s="105"/>
      <c r="K308" s="105"/>
      <c r="L308" s="105"/>
      <c r="M308" s="105"/>
      <c r="N308" s="105"/>
      <c r="O308" s="105"/>
      <c r="P308" s="105"/>
      <c r="Q308" s="105"/>
      <c r="R308" s="105"/>
      <c r="S308" s="105"/>
    </row>
    <row r="309" spans="1:19" ht="12.75" customHeight="1">
      <c r="A309" s="105"/>
      <c r="B309" s="105"/>
      <c r="C309" s="105"/>
      <c r="D309" s="105"/>
      <c r="E309" s="105"/>
      <c r="F309" s="105"/>
      <c r="G309" s="105"/>
      <c r="H309" s="105"/>
      <c r="I309" s="105"/>
      <c r="J309" s="105"/>
      <c r="K309" s="105"/>
      <c r="L309" s="105"/>
      <c r="M309" s="105"/>
      <c r="N309" s="105"/>
      <c r="O309" s="105"/>
      <c r="P309" s="105"/>
      <c r="Q309" s="105"/>
      <c r="R309" s="105"/>
      <c r="S309" s="105"/>
    </row>
    <row r="310" spans="1:19" ht="12.75" customHeight="1">
      <c r="A310" s="105"/>
      <c r="B310" s="105"/>
      <c r="C310" s="105"/>
      <c r="D310" s="105"/>
      <c r="E310" s="105"/>
      <c r="F310" s="105"/>
      <c r="G310" s="105"/>
      <c r="H310" s="105"/>
      <c r="I310" s="105"/>
      <c r="J310" s="105"/>
      <c r="K310" s="105"/>
      <c r="L310" s="105"/>
      <c r="M310" s="105"/>
      <c r="N310" s="105"/>
      <c r="O310" s="105"/>
      <c r="P310" s="105"/>
      <c r="Q310" s="105"/>
      <c r="R310" s="105"/>
      <c r="S310" s="105"/>
    </row>
    <row r="311" spans="1:19" ht="12.75" customHeight="1">
      <c r="A311" s="105"/>
      <c r="B311" s="105"/>
      <c r="C311" s="105"/>
      <c r="D311" s="105"/>
      <c r="E311" s="105"/>
      <c r="F311" s="105"/>
      <c r="G311" s="105"/>
      <c r="H311" s="105"/>
      <c r="I311" s="105"/>
      <c r="J311" s="105"/>
      <c r="K311" s="105"/>
      <c r="L311" s="105"/>
      <c r="M311" s="105"/>
      <c r="N311" s="105"/>
      <c r="O311" s="105"/>
      <c r="P311" s="105"/>
      <c r="Q311" s="105"/>
      <c r="R311" s="105"/>
      <c r="S311" s="105"/>
    </row>
    <row r="312" spans="1:19" ht="12.75" customHeight="1">
      <c r="A312" s="105"/>
      <c r="B312" s="105"/>
      <c r="C312" s="105"/>
      <c r="D312" s="105"/>
      <c r="E312" s="105"/>
      <c r="F312" s="105"/>
      <c r="G312" s="105"/>
      <c r="H312" s="105"/>
      <c r="I312" s="105"/>
      <c r="J312" s="105"/>
      <c r="K312" s="105"/>
      <c r="L312" s="105"/>
      <c r="M312" s="105"/>
      <c r="N312" s="105"/>
      <c r="O312" s="105"/>
      <c r="P312" s="105"/>
      <c r="Q312" s="105"/>
      <c r="R312" s="105"/>
      <c r="S312" s="105"/>
    </row>
    <row r="313" spans="1:19" ht="12.75" customHeight="1">
      <c r="A313" s="105"/>
      <c r="B313" s="105"/>
      <c r="C313" s="105"/>
      <c r="D313" s="105"/>
      <c r="E313" s="105"/>
      <c r="F313" s="105"/>
      <c r="G313" s="105"/>
      <c r="H313" s="105"/>
      <c r="I313" s="105"/>
      <c r="J313" s="105"/>
      <c r="K313" s="105"/>
      <c r="L313" s="105"/>
      <c r="M313" s="105"/>
      <c r="N313" s="105"/>
      <c r="O313" s="105"/>
      <c r="P313" s="105"/>
      <c r="Q313" s="105"/>
      <c r="R313" s="105"/>
      <c r="S313" s="105"/>
    </row>
    <row r="314" spans="1:19" ht="12.75" customHeight="1">
      <c r="A314" s="105"/>
      <c r="B314" s="105"/>
      <c r="C314" s="105"/>
      <c r="D314" s="105"/>
      <c r="E314" s="105"/>
      <c r="F314" s="105"/>
      <c r="G314" s="105"/>
      <c r="H314" s="105"/>
      <c r="I314" s="105"/>
      <c r="J314" s="105"/>
      <c r="K314" s="105"/>
      <c r="L314" s="105"/>
      <c r="M314" s="105"/>
      <c r="N314" s="105"/>
      <c r="O314" s="105"/>
      <c r="P314" s="105"/>
      <c r="Q314" s="105"/>
      <c r="R314" s="105"/>
      <c r="S314" s="105"/>
    </row>
    <row r="315" spans="1:19" ht="12.75" customHeight="1">
      <c r="A315" s="105"/>
      <c r="B315" s="105"/>
      <c r="C315" s="105"/>
      <c r="D315" s="105"/>
      <c r="E315" s="105"/>
      <c r="F315" s="105"/>
      <c r="G315" s="105"/>
      <c r="H315" s="105"/>
      <c r="I315" s="105"/>
      <c r="J315" s="105"/>
      <c r="K315" s="105"/>
      <c r="L315" s="105"/>
      <c r="M315" s="105"/>
      <c r="N315" s="105"/>
      <c r="O315" s="105"/>
      <c r="P315" s="105"/>
      <c r="Q315" s="105"/>
      <c r="R315" s="105"/>
      <c r="S315" s="105"/>
    </row>
    <row r="316" spans="1:19" ht="12.75" customHeight="1">
      <c r="A316" s="105"/>
      <c r="B316" s="105"/>
      <c r="C316" s="105"/>
      <c r="D316" s="105"/>
      <c r="E316" s="105"/>
      <c r="F316" s="105"/>
      <c r="G316" s="105"/>
      <c r="H316" s="105"/>
      <c r="I316" s="105"/>
      <c r="J316" s="105"/>
      <c r="K316" s="105"/>
      <c r="L316" s="105"/>
      <c r="M316" s="105"/>
      <c r="N316" s="105"/>
      <c r="O316" s="105"/>
      <c r="P316" s="105"/>
      <c r="Q316" s="105"/>
      <c r="R316" s="105"/>
      <c r="S316" s="105"/>
    </row>
    <row r="317" spans="1:19" ht="12.75" customHeight="1">
      <c r="A317" s="105"/>
      <c r="B317" s="105"/>
      <c r="C317" s="105"/>
      <c r="D317" s="105"/>
      <c r="E317" s="105"/>
      <c r="F317" s="105"/>
      <c r="G317" s="105"/>
      <c r="H317" s="105"/>
      <c r="I317" s="105"/>
      <c r="J317" s="105"/>
      <c r="K317" s="105"/>
      <c r="L317" s="105"/>
      <c r="M317" s="105"/>
      <c r="N317" s="105"/>
      <c r="O317" s="105"/>
      <c r="P317" s="105"/>
      <c r="Q317" s="105"/>
      <c r="R317" s="105"/>
      <c r="S317" s="105"/>
    </row>
    <row r="318" spans="1:19" ht="12.75" customHeight="1">
      <c r="A318" s="105"/>
      <c r="B318" s="105"/>
      <c r="C318" s="105"/>
      <c r="D318" s="105"/>
      <c r="E318" s="105"/>
      <c r="F318" s="105"/>
      <c r="G318" s="105"/>
      <c r="H318" s="105"/>
      <c r="I318" s="105"/>
      <c r="J318" s="105"/>
      <c r="K318" s="105"/>
      <c r="L318" s="105"/>
      <c r="M318" s="105"/>
      <c r="N318" s="105"/>
      <c r="O318" s="105"/>
      <c r="P318" s="105"/>
      <c r="Q318" s="105"/>
      <c r="R318" s="105"/>
      <c r="S318" s="105"/>
    </row>
    <row r="319" spans="1:19" ht="12.75" customHeight="1">
      <c r="A319" s="105"/>
      <c r="B319" s="105"/>
      <c r="C319" s="105"/>
      <c r="D319" s="105"/>
      <c r="E319" s="105"/>
      <c r="F319" s="105"/>
      <c r="G319" s="105"/>
      <c r="H319" s="105"/>
      <c r="I319" s="105"/>
      <c r="J319" s="105"/>
      <c r="K319" s="105"/>
      <c r="L319" s="105"/>
      <c r="M319" s="105"/>
      <c r="N319" s="105"/>
      <c r="O319" s="105"/>
      <c r="P319" s="105"/>
      <c r="Q319" s="105"/>
      <c r="R319" s="105"/>
      <c r="S319" s="105"/>
    </row>
    <row r="320" spans="1:19" ht="12.75" customHeight="1">
      <c r="A320" s="105"/>
      <c r="B320" s="105"/>
      <c r="C320" s="105"/>
      <c r="D320" s="105"/>
      <c r="E320" s="105"/>
      <c r="F320" s="105"/>
      <c r="G320" s="105"/>
      <c r="H320" s="105"/>
      <c r="I320" s="105"/>
      <c r="J320" s="105"/>
      <c r="K320" s="105"/>
      <c r="L320" s="105"/>
      <c r="M320" s="105"/>
      <c r="N320" s="105"/>
      <c r="O320" s="105"/>
      <c r="P320" s="105"/>
      <c r="Q320" s="105"/>
      <c r="R320" s="105"/>
      <c r="S320" s="105"/>
    </row>
    <row r="321" spans="1:19" ht="12.75" customHeight="1">
      <c r="A321" s="105"/>
      <c r="B321" s="105"/>
      <c r="C321" s="105"/>
      <c r="D321" s="105"/>
      <c r="E321" s="105"/>
      <c r="F321" s="105"/>
      <c r="G321" s="105"/>
      <c r="H321" s="105"/>
      <c r="I321" s="105"/>
      <c r="J321" s="105"/>
      <c r="K321" s="105"/>
      <c r="L321" s="105"/>
      <c r="M321" s="105"/>
      <c r="N321" s="105"/>
      <c r="O321" s="105"/>
      <c r="P321" s="105"/>
      <c r="Q321" s="105"/>
      <c r="R321" s="105"/>
      <c r="S321" s="105"/>
    </row>
    <row r="322" spans="1:19" ht="12.75" customHeight="1">
      <c r="A322" s="105"/>
      <c r="B322" s="105"/>
      <c r="C322" s="105"/>
      <c r="D322" s="105"/>
      <c r="E322" s="105"/>
      <c r="F322" s="105"/>
      <c r="G322" s="105"/>
      <c r="H322" s="105"/>
      <c r="I322" s="105"/>
      <c r="J322" s="105"/>
      <c r="K322" s="105"/>
      <c r="L322" s="105"/>
      <c r="M322" s="105"/>
      <c r="N322" s="105"/>
      <c r="O322" s="105"/>
      <c r="P322" s="105"/>
      <c r="Q322" s="105"/>
      <c r="R322" s="105"/>
      <c r="S322" s="105"/>
    </row>
    <row r="323" spans="1:19" ht="12.75" customHeight="1">
      <c r="A323" s="105"/>
      <c r="B323" s="105"/>
      <c r="C323" s="105"/>
      <c r="D323" s="105"/>
      <c r="E323" s="105"/>
      <c r="F323" s="105"/>
      <c r="G323" s="105"/>
      <c r="H323" s="105"/>
      <c r="I323" s="105"/>
      <c r="J323" s="105"/>
      <c r="K323" s="105"/>
      <c r="L323" s="105"/>
      <c r="M323" s="105"/>
      <c r="N323" s="105"/>
      <c r="O323" s="105"/>
      <c r="P323" s="105"/>
      <c r="Q323" s="105"/>
      <c r="R323" s="105"/>
      <c r="S323" s="105"/>
    </row>
    <row r="324" spans="1:19" ht="12.75" customHeight="1">
      <c r="A324" s="105"/>
      <c r="B324" s="105"/>
      <c r="C324" s="105"/>
      <c r="D324" s="105"/>
      <c r="E324" s="105"/>
      <c r="F324" s="105"/>
      <c r="G324" s="105"/>
      <c r="H324" s="105"/>
      <c r="I324" s="105"/>
      <c r="J324" s="105"/>
      <c r="K324" s="105"/>
      <c r="L324" s="105"/>
      <c r="M324" s="105"/>
      <c r="N324" s="105"/>
      <c r="O324" s="105"/>
      <c r="P324" s="105"/>
      <c r="Q324" s="105"/>
      <c r="R324" s="105"/>
      <c r="S324" s="105"/>
    </row>
    <row r="325" spans="1:19" ht="12.75" customHeight="1">
      <c r="A325" s="105"/>
      <c r="B325" s="105"/>
      <c r="C325" s="105"/>
      <c r="D325" s="105"/>
      <c r="E325" s="105"/>
      <c r="F325" s="105"/>
      <c r="G325" s="105"/>
      <c r="H325" s="105"/>
      <c r="I325" s="105"/>
      <c r="J325" s="105"/>
      <c r="K325" s="105"/>
      <c r="L325" s="105"/>
      <c r="M325" s="105"/>
      <c r="N325" s="105"/>
      <c r="O325" s="105"/>
      <c r="P325" s="105"/>
      <c r="Q325" s="105"/>
      <c r="R325" s="105"/>
      <c r="S325" s="105"/>
    </row>
    <row r="326" spans="1:19" ht="12.75" customHeight="1">
      <c r="A326" s="105"/>
      <c r="B326" s="105"/>
      <c r="C326" s="105"/>
      <c r="D326" s="105"/>
      <c r="E326" s="105"/>
      <c r="F326" s="105"/>
      <c r="G326" s="105"/>
      <c r="H326" s="105"/>
      <c r="I326" s="105"/>
      <c r="J326" s="105"/>
      <c r="K326" s="105"/>
      <c r="L326" s="105"/>
      <c r="M326" s="105"/>
      <c r="N326" s="105"/>
      <c r="O326" s="105"/>
      <c r="P326" s="105"/>
      <c r="Q326" s="105"/>
      <c r="R326" s="105"/>
      <c r="S326" s="105"/>
    </row>
    <row r="327" spans="1:19" ht="12.75" customHeight="1">
      <c r="A327" s="105"/>
      <c r="B327" s="105"/>
      <c r="C327" s="105"/>
      <c r="D327" s="105"/>
      <c r="E327" s="105"/>
      <c r="F327" s="105"/>
      <c r="G327" s="105"/>
      <c r="H327" s="105"/>
      <c r="I327" s="105"/>
      <c r="J327" s="105"/>
      <c r="K327" s="105"/>
      <c r="L327" s="105"/>
      <c r="M327" s="105"/>
      <c r="N327" s="105"/>
      <c r="O327" s="105"/>
      <c r="P327" s="105"/>
      <c r="Q327" s="105"/>
      <c r="R327" s="105"/>
      <c r="S327" s="105"/>
    </row>
    <row r="328" spans="1:19" ht="12.75" customHeight="1">
      <c r="A328" s="105"/>
      <c r="B328" s="105"/>
      <c r="C328" s="105"/>
      <c r="D328" s="105"/>
      <c r="E328" s="105"/>
      <c r="F328" s="105"/>
      <c r="G328" s="105"/>
      <c r="H328" s="105"/>
      <c r="I328" s="105"/>
      <c r="J328" s="105"/>
      <c r="K328" s="105"/>
      <c r="L328" s="105"/>
      <c r="M328" s="105"/>
      <c r="N328" s="105"/>
      <c r="O328" s="105"/>
      <c r="P328" s="105"/>
      <c r="Q328" s="105"/>
      <c r="R328" s="105"/>
      <c r="S328" s="105"/>
    </row>
    <row r="329" spans="1:19" ht="12.75" customHeight="1">
      <c r="A329" s="105"/>
      <c r="B329" s="105"/>
      <c r="C329" s="105"/>
      <c r="D329" s="105"/>
      <c r="E329" s="105"/>
      <c r="F329" s="105"/>
      <c r="G329" s="105"/>
      <c r="H329" s="105"/>
      <c r="I329" s="105"/>
      <c r="J329" s="105"/>
      <c r="K329" s="105"/>
      <c r="L329" s="105"/>
      <c r="M329" s="105"/>
      <c r="N329" s="105"/>
      <c r="O329" s="105"/>
      <c r="P329" s="105"/>
      <c r="Q329" s="105"/>
      <c r="R329" s="105"/>
      <c r="S329" s="105"/>
    </row>
    <row r="330" spans="1:19" ht="12.75" customHeight="1">
      <c r="A330" s="105"/>
      <c r="B330" s="105"/>
      <c r="C330" s="105"/>
      <c r="D330" s="105"/>
      <c r="E330" s="105"/>
      <c r="F330" s="105"/>
      <c r="G330" s="105"/>
      <c r="H330" s="105"/>
      <c r="I330" s="105"/>
      <c r="J330" s="105"/>
      <c r="K330" s="105"/>
      <c r="L330" s="105"/>
      <c r="M330" s="105"/>
      <c r="N330" s="105"/>
      <c r="O330" s="105"/>
      <c r="P330" s="105"/>
      <c r="Q330" s="105"/>
      <c r="R330" s="105"/>
      <c r="S330" s="105"/>
    </row>
    <row r="331" spans="1:19" ht="12.75" customHeight="1">
      <c r="A331" s="105"/>
      <c r="B331" s="105"/>
      <c r="C331" s="105"/>
      <c r="D331" s="105"/>
      <c r="E331" s="105"/>
      <c r="F331" s="105"/>
      <c r="G331" s="105"/>
      <c r="H331" s="105"/>
      <c r="I331" s="105"/>
      <c r="J331" s="105"/>
      <c r="K331" s="105"/>
      <c r="L331" s="105"/>
      <c r="M331" s="105"/>
      <c r="N331" s="105"/>
      <c r="O331" s="105"/>
      <c r="P331" s="105"/>
      <c r="Q331" s="105"/>
      <c r="R331" s="105"/>
      <c r="S331" s="105"/>
    </row>
    <row r="332" spans="1:19" ht="12.75" customHeight="1">
      <c r="A332" s="105"/>
      <c r="B332" s="105"/>
      <c r="C332" s="105"/>
      <c r="D332" s="105"/>
      <c r="E332" s="105"/>
      <c r="F332" s="105"/>
      <c r="G332" s="105"/>
      <c r="H332" s="105"/>
      <c r="I332" s="105"/>
      <c r="J332" s="105"/>
      <c r="K332" s="105"/>
      <c r="L332" s="105"/>
      <c r="M332" s="105"/>
      <c r="N332" s="105"/>
      <c r="O332" s="105"/>
      <c r="P332" s="105"/>
      <c r="Q332" s="105"/>
      <c r="R332" s="105"/>
      <c r="S332" s="105"/>
    </row>
    <row r="333" spans="1:19" ht="12.75" customHeight="1">
      <c r="A333" s="105"/>
      <c r="B333" s="105"/>
      <c r="C333" s="105"/>
      <c r="D333" s="105"/>
      <c r="E333" s="105"/>
      <c r="F333" s="105"/>
      <c r="G333" s="105"/>
      <c r="H333" s="105"/>
      <c r="I333" s="105"/>
      <c r="J333" s="105"/>
      <c r="K333" s="105"/>
      <c r="L333" s="105"/>
      <c r="M333" s="105"/>
      <c r="N333" s="105"/>
      <c r="O333" s="105"/>
      <c r="P333" s="105"/>
      <c r="Q333" s="105"/>
      <c r="R333" s="105"/>
      <c r="S333" s="105"/>
    </row>
    <row r="334" spans="1:19" ht="12.75" customHeight="1">
      <c r="A334" s="105"/>
      <c r="B334" s="105"/>
      <c r="C334" s="105"/>
      <c r="D334" s="105"/>
      <c r="E334" s="105"/>
      <c r="F334" s="105"/>
      <c r="G334" s="105"/>
      <c r="H334" s="105"/>
      <c r="I334" s="105"/>
      <c r="J334" s="105"/>
      <c r="K334" s="105"/>
      <c r="L334" s="105"/>
      <c r="M334" s="105"/>
      <c r="N334" s="105"/>
      <c r="O334" s="105"/>
      <c r="P334" s="105"/>
      <c r="Q334" s="105"/>
      <c r="R334" s="105"/>
      <c r="S334" s="105"/>
    </row>
    <row r="335" spans="1:19" ht="12.75" customHeight="1">
      <c r="A335" s="105"/>
      <c r="B335" s="105"/>
      <c r="C335" s="105"/>
      <c r="D335" s="105"/>
      <c r="E335" s="105"/>
      <c r="F335" s="105"/>
      <c r="G335" s="105"/>
      <c r="H335" s="105"/>
      <c r="I335" s="105"/>
      <c r="J335" s="105"/>
      <c r="K335" s="105"/>
      <c r="L335" s="105"/>
      <c r="M335" s="105"/>
      <c r="N335" s="105"/>
      <c r="O335" s="105"/>
      <c r="P335" s="105"/>
      <c r="Q335" s="105"/>
      <c r="R335" s="105"/>
      <c r="S335" s="105"/>
    </row>
    <row r="336" spans="1:19" ht="12.75" customHeight="1">
      <c r="A336" s="105"/>
      <c r="B336" s="105"/>
      <c r="C336" s="105"/>
      <c r="D336" s="105"/>
      <c r="E336" s="105"/>
      <c r="F336" s="105"/>
      <c r="G336" s="105"/>
      <c r="H336" s="105"/>
      <c r="I336" s="105"/>
      <c r="J336" s="105"/>
      <c r="K336" s="105"/>
      <c r="L336" s="105"/>
      <c r="M336" s="105"/>
      <c r="N336" s="105"/>
      <c r="O336" s="105"/>
      <c r="P336" s="105"/>
      <c r="Q336" s="105"/>
      <c r="R336" s="105"/>
      <c r="S336" s="105"/>
    </row>
    <row r="337" spans="1:19" ht="12.75" customHeight="1">
      <c r="A337" s="105"/>
      <c r="B337" s="105"/>
      <c r="C337" s="105"/>
      <c r="D337" s="105"/>
      <c r="E337" s="105"/>
      <c r="F337" s="105"/>
      <c r="G337" s="105"/>
      <c r="H337" s="105"/>
      <c r="I337" s="105"/>
      <c r="J337" s="105"/>
      <c r="K337" s="105"/>
      <c r="L337" s="105"/>
      <c r="M337" s="105"/>
      <c r="N337" s="105"/>
      <c r="O337" s="105"/>
      <c r="P337" s="105"/>
      <c r="Q337" s="105"/>
      <c r="R337" s="105"/>
      <c r="S337" s="105"/>
    </row>
    <row r="338" spans="1:19" ht="12.75" customHeight="1">
      <c r="A338" s="105"/>
      <c r="B338" s="105"/>
      <c r="C338" s="105"/>
      <c r="D338" s="105"/>
      <c r="E338" s="105"/>
      <c r="F338" s="105"/>
      <c r="G338" s="105"/>
      <c r="H338" s="105"/>
      <c r="I338" s="105"/>
      <c r="J338" s="105"/>
      <c r="K338" s="105"/>
      <c r="L338" s="105"/>
      <c r="M338" s="105"/>
      <c r="N338" s="105"/>
      <c r="O338" s="105"/>
      <c r="P338" s="105"/>
      <c r="Q338" s="105"/>
      <c r="R338" s="105"/>
      <c r="S338" s="105"/>
    </row>
    <row r="339" spans="1:19" ht="12.75" customHeight="1">
      <c r="A339" s="105"/>
      <c r="B339" s="105"/>
      <c r="C339" s="105"/>
      <c r="D339" s="105"/>
      <c r="E339" s="105"/>
      <c r="F339" s="105"/>
      <c r="G339" s="105"/>
      <c r="H339" s="105"/>
      <c r="I339" s="105"/>
      <c r="J339" s="105"/>
      <c r="K339" s="105"/>
      <c r="L339" s="105"/>
      <c r="M339" s="105"/>
      <c r="N339" s="105"/>
      <c r="O339" s="105"/>
      <c r="P339" s="105"/>
      <c r="Q339" s="105"/>
      <c r="R339" s="105"/>
      <c r="S339" s="105"/>
    </row>
    <row r="340" spans="1:19" ht="12.75" customHeight="1">
      <c r="A340" s="105"/>
      <c r="B340" s="105"/>
      <c r="C340" s="105"/>
      <c r="D340" s="105"/>
      <c r="E340" s="105"/>
      <c r="F340" s="105"/>
      <c r="G340" s="105"/>
      <c r="H340" s="105"/>
      <c r="I340" s="105"/>
      <c r="J340" s="105"/>
      <c r="K340" s="105"/>
      <c r="L340" s="105"/>
      <c r="M340" s="105"/>
      <c r="N340" s="105"/>
      <c r="O340" s="105"/>
      <c r="P340" s="105"/>
      <c r="Q340" s="105"/>
      <c r="R340" s="105"/>
      <c r="S340" s="105"/>
    </row>
    <row r="341" spans="1:19" ht="12.75" customHeight="1">
      <c r="A341" s="105"/>
      <c r="B341" s="105"/>
      <c r="C341" s="105"/>
      <c r="D341" s="105"/>
      <c r="E341" s="105"/>
      <c r="F341" s="105"/>
      <c r="G341" s="105"/>
      <c r="H341" s="105"/>
      <c r="I341" s="105"/>
      <c r="J341" s="105"/>
      <c r="K341" s="105"/>
      <c r="L341" s="105"/>
      <c r="M341" s="105"/>
      <c r="N341" s="105"/>
      <c r="O341" s="105"/>
      <c r="P341" s="105"/>
      <c r="Q341" s="105"/>
      <c r="R341" s="105"/>
      <c r="S341" s="105"/>
    </row>
    <row r="342" spans="1:19" ht="12.75" customHeight="1">
      <c r="A342" s="105"/>
      <c r="B342" s="105"/>
      <c r="C342" s="105"/>
      <c r="D342" s="105"/>
      <c r="E342" s="105"/>
      <c r="F342" s="105"/>
      <c r="G342" s="105"/>
      <c r="H342" s="105"/>
      <c r="I342" s="105"/>
      <c r="J342" s="105"/>
      <c r="K342" s="105"/>
      <c r="L342" s="105"/>
      <c r="M342" s="105"/>
      <c r="N342" s="105"/>
      <c r="O342" s="105"/>
      <c r="P342" s="105"/>
      <c r="Q342" s="105"/>
      <c r="R342" s="105"/>
      <c r="S342" s="105"/>
    </row>
    <row r="343" spans="1:19" ht="12.75" customHeight="1">
      <c r="A343" s="105"/>
      <c r="B343" s="105"/>
      <c r="C343" s="105"/>
      <c r="D343" s="105"/>
      <c r="E343" s="105"/>
      <c r="F343" s="105"/>
      <c r="G343" s="105"/>
      <c r="H343" s="105"/>
      <c r="I343" s="105"/>
      <c r="J343" s="105"/>
      <c r="K343" s="105"/>
      <c r="L343" s="105"/>
      <c r="M343" s="105"/>
      <c r="N343" s="105"/>
      <c r="O343" s="105"/>
      <c r="P343" s="105"/>
      <c r="Q343" s="105"/>
      <c r="R343" s="105"/>
      <c r="S343" s="105"/>
    </row>
    <row r="344" spans="1:19" ht="12.75" customHeight="1">
      <c r="A344" s="105"/>
      <c r="B344" s="105"/>
      <c r="C344" s="105"/>
      <c r="D344" s="105"/>
      <c r="E344" s="105"/>
      <c r="F344" s="105"/>
      <c r="G344" s="105"/>
      <c r="H344" s="105"/>
      <c r="I344" s="105"/>
      <c r="J344" s="105"/>
      <c r="K344" s="105"/>
      <c r="L344" s="105"/>
      <c r="M344" s="105"/>
      <c r="N344" s="105"/>
      <c r="O344" s="105"/>
      <c r="P344" s="105"/>
      <c r="Q344" s="105"/>
      <c r="R344" s="105"/>
      <c r="S344" s="105"/>
    </row>
    <row r="345" spans="1:19" ht="12.75" customHeight="1">
      <c r="A345" s="105"/>
      <c r="B345" s="105"/>
      <c r="C345" s="105"/>
      <c r="D345" s="105"/>
      <c r="E345" s="105"/>
      <c r="F345" s="105"/>
      <c r="G345" s="105"/>
      <c r="H345" s="105"/>
      <c r="I345" s="105"/>
      <c r="J345" s="105"/>
      <c r="K345" s="105"/>
      <c r="L345" s="105"/>
      <c r="M345" s="105"/>
      <c r="N345" s="105"/>
      <c r="O345" s="105"/>
      <c r="P345" s="105"/>
      <c r="Q345" s="105"/>
      <c r="R345" s="105"/>
      <c r="S345" s="105"/>
    </row>
    <row r="346" spans="1:19" ht="12.75" customHeight="1">
      <c r="A346" s="105"/>
      <c r="B346" s="105"/>
      <c r="C346" s="105"/>
      <c r="D346" s="105"/>
      <c r="E346" s="105"/>
      <c r="F346" s="105"/>
      <c r="G346" s="105"/>
      <c r="H346" s="105"/>
      <c r="I346" s="105"/>
      <c r="J346" s="105"/>
      <c r="K346" s="105"/>
      <c r="L346" s="105"/>
      <c r="M346" s="105"/>
      <c r="N346" s="105"/>
      <c r="O346" s="105"/>
      <c r="P346" s="105"/>
      <c r="Q346" s="105"/>
      <c r="R346" s="105"/>
      <c r="S346" s="105"/>
    </row>
    <row r="347" spans="1:19" ht="12.75" customHeight="1">
      <c r="A347" s="105"/>
      <c r="B347" s="105"/>
      <c r="C347" s="105"/>
      <c r="D347" s="105"/>
      <c r="E347" s="105"/>
      <c r="F347" s="105"/>
      <c r="G347" s="105"/>
      <c r="H347" s="105"/>
      <c r="I347" s="105"/>
      <c r="J347" s="105"/>
      <c r="K347" s="105"/>
      <c r="L347" s="105"/>
      <c r="M347" s="105"/>
      <c r="N347" s="105"/>
      <c r="O347" s="105"/>
      <c r="P347" s="105"/>
      <c r="Q347" s="105"/>
      <c r="R347" s="105"/>
      <c r="S347" s="105"/>
    </row>
    <row r="348" spans="1:19" ht="12.75" customHeight="1">
      <c r="A348" s="105"/>
      <c r="B348" s="105"/>
      <c r="C348" s="105"/>
      <c r="D348" s="105"/>
      <c r="E348" s="105"/>
      <c r="F348" s="105"/>
      <c r="G348" s="105"/>
      <c r="H348" s="105"/>
      <c r="I348" s="105"/>
      <c r="J348" s="105"/>
      <c r="K348" s="105"/>
      <c r="L348" s="105"/>
      <c r="M348" s="105"/>
      <c r="N348" s="105"/>
      <c r="O348" s="105"/>
      <c r="P348" s="105"/>
      <c r="Q348" s="105"/>
      <c r="R348" s="105"/>
      <c r="S348" s="105"/>
    </row>
    <row r="349" spans="1:19" ht="12.75" customHeight="1">
      <c r="A349" s="105"/>
      <c r="B349" s="105"/>
      <c r="C349" s="105"/>
      <c r="D349" s="105"/>
      <c r="E349" s="105"/>
      <c r="F349" s="105"/>
      <c r="G349" s="105"/>
      <c r="H349" s="105"/>
      <c r="I349" s="105"/>
      <c r="J349" s="105"/>
      <c r="K349" s="105"/>
      <c r="L349" s="105"/>
      <c r="M349" s="105"/>
      <c r="N349" s="105"/>
      <c r="O349" s="105"/>
      <c r="P349" s="105"/>
      <c r="Q349" s="105"/>
      <c r="R349" s="105"/>
      <c r="S349" s="105"/>
    </row>
    <row r="350" spans="1:19" ht="12.75" customHeight="1">
      <c r="A350" s="105"/>
      <c r="B350" s="105"/>
      <c r="C350" s="105"/>
      <c r="D350" s="105"/>
      <c r="E350" s="105"/>
      <c r="F350" s="105"/>
      <c r="G350" s="105"/>
      <c r="H350" s="105"/>
      <c r="I350" s="105"/>
      <c r="J350" s="105"/>
      <c r="K350" s="105"/>
      <c r="L350" s="105"/>
      <c r="M350" s="105"/>
      <c r="N350" s="105"/>
      <c r="O350" s="105"/>
      <c r="P350" s="105"/>
      <c r="Q350" s="105"/>
      <c r="R350" s="105"/>
      <c r="S350" s="105"/>
    </row>
    <row r="351" spans="1:19" ht="12.75" customHeight="1">
      <c r="A351" s="105"/>
      <c r="B351" s="105"/>
      <c r="C351" s="105"/>
      <c r="D351" s="105"/>
      <c r="E351" s="105"/>
      <c r="F351" s="105"/>
      <c r="G351" s="105"/>
      <c r="H351" s="105"/>
      <c r="I351" s="105"/>
      <c r="J351" s="105"/>
      <c r="K351" s="105"/>
      <c r="L351" s="105"/>
      <c r="M351" s="105"/>
      <c r="N351" s="105"/>
      <c r="O351" s="105"/>
      <c r="P351" s="105"/>
      <c r="Q351" s="105"/>
      <c r="R351" s="105"/>
      <c r="S351" s="105"/>
    </row>
    <row r="352" spans="1:19" ht="12.75" customHeight="1">
      <c r="A352" s="105"/>
      <c r="B352" s="105"/>
      <c r="C352" s="105"/>
      <c r="D352" s="105"/>
      <c r="E352" s="105"/>
      <c r="F352" s="105"/>
      <c r="G352" s="105"/>
      <c r="H352" s="105"/>
      <c r="I352" s="105"/>
      <c r="J352" s="105"/>
      <c r="K352" s="105"/>
      <c r="L352" s="105"/>
      <c r="M352" s="105"/>
      <c r="N352" s="105"/>
      <c r="O352" s="105"/>
      <c r="P352" s="105"/>
      <c r="Q352" s="105"/>
      <c r="R352" s="105"/>
      <c r="S352" s="105"/>
    </row>
    <row r="353" spans="1:19" ht="12.75" customHeight="1">
      <c r="A353" s="105"/>
      <c r="B353" s="105"/>
      <c r="C353" s="105"/>
      <c r="D353" s="105"/>
      <c r="E353" s="105"/>
      <c r="F353" s="105"/>
      <c r="G353" s="105"/>
      <c r="H353" s="105"/>
      <c r="I353" s="105"/>
      <c r="J353" s="105"/>
      <c r="K353" s="105"/>
      <c r="L353" s="105"/>
      <c r="M353" s="105"/>
      <c r="N353" s="105"/>
      <c r="O353" s="105"/>
      <c r="P353" s="105"/>
      <c r="Q353" s="105"/>
      <c r="R353" s="105"/>
      <c r="S353" s="105"/>
    </row>
    <row r="354" spans="1:19" ht="12.75" customHeight="1">
      <c r="A354" s="105"/>
      <c r="B354" s="105"/>
      <c r="C354" s="105"/>
      <c r="D354" s="105"/>
      <c r="E354" s="105"/>
      <c r="F354" s="105"/>
      <c r="G354" s="105"/>
      <c r="H354" s="105"/>
      <c r="I354" s="105"/>
      <c r="J354" s="105"/>
      <c r="K354" s="105"/>
      <c r="L354" s="105"/>
      <c r="M354" s="105"/>
      <c r="N354" s="105"/>
      <c r="O354" s="105"/>
      <c r="P354" s="105"/>
      <c r="Q354" s="105"/>
      <c r="R354" s="105"/>
      <c r="S354" s="105"/>
    </row>
    <row r="355" spans="1:19" ht="12.75" customHeight="1">
      <c r="A355" s="105"/>
      <c r="B355" s="105"/>
      <c r="C355" s="105"/>
      <c r="D355" s="105"/>
      <c r="E355" s="105"/>
      <c r="F355" s="105"/>
      <c r="G355" s="105"/>
      <c r="H355" s="105"/>
      <c r="I355" s="105"/>
      <c r="J355" s="105"/>
      <c r="K355" s="105"/>
      <c r="L355" s="105"/>
      <c r="M355" s="105"/>
      <c r="N355" s="105"/>
      <c r="O355" s="105"/>
      <c r="P355" s="105"/>
      <c r="Q355" s="105"/>
      <c r="R355" s="105"/>
      <c r="S355" s="105"/>
    </row>
    <row r="356" spans="1:19" ht="12.75" customHeight="1">
      <c r="A356" s="105"/>
      <c r="B356" s="105"/>
      <c r="C356" s="105"/>
      <c r="D356" s="105"/>
      <c r="E356" s="105"/>
      <c r="F356" s="105"/>
      <c r="G356" s="105"/>
      <c r="H356" s="105"/>
      <c r="I356" s="105"/>
      <c r="J356" s="105"/>
      <c r="K356" s="105"/>
      <c r="L356" s="105"/>
      <c r="M356" s="105"/>
      <c r="N356" s="105"/>
      <c r="O356" s="105"/>
      <c r="P356" s="105"/>
      <c r="Q356" s="105"/>
      <c r="R356" s="105"/>
      <c r="S356" s="105"/>
    </row>
    <row r="357" spans="1:19" ht="12.75" customHeight="1">
      <c r="A357" s="105"/>
      <c r="B357" s="105"/>
      <c r="C357" s="105"/>
      <c r="D357" s="105"/>
      <c r="E357" s="105"/>
      <c r="F357" s="105"/>
      <c r="G357" s="105"/>
      <c r="H357" s="105"/>
      <c r="I357" s="105"/>
      <c r="J357" s="105"/>
      <c r="K357" s="105"/>
      <c r="L357" s="105"/>
      <c r="M357" s="105"/>
      <c r="N357" s="105"/>
      <c r="O357" s="105"/>
      <c r="P357" s="105"/>
      <c r="Q357" s="105"/>
      <c r="R357" s="105"/>
      <c r="S357" s="105"/>
    </row>
    <row r="358" spans="1:19" ht="12.75" customHeight="1">
      <c r="A358" s="105"/>
      <c r="B358" s="105"/>
      <c r="C358" s="105"/>
      <c r="D358" s="105"/>
      <c r="E358" s="105"/>
      <c r="F358" s="105"/>
      <c r="G358" s="105"/>
      <c r="H358" s="105"/>
      <c r="I358" s="105"/>
      <c r="J358" s="105"/>
      <c r="K358" s="105"/>
      <c r="L358" s="105"/>
      <c r="M358" s="105"/>
      <c r="N358" s="105"/>
      <c r="O358" s="105"/>
      <c r="P358" s="105"/>
      <c r="Q358" s="105"/>
      <c r="R358" s="105"/>
      <c r="S358" s="105"/>
    </row>
    <row r="359" spans="1:19" ht="12.75" customHeight="1">
      <c r="A359" s="105"/>
      <c r="B359" s="105"/>
      <c r="C359" s="105"/>
      <c r="D359" s="105"/>
      <c r="E359" s="105"/>
      <c r="F359" s="105"/>
      <c r="G359" s="105"/>
      <c r="H359" s="105"/>
      <c r="I359" s="105"/>
      <c r="J359" s="105"/>
      <c r="K359" s="105"/>
      <c r="L359" s="105"/>
      <c r="M359" s="105"/>
      <c r="N359" s="105"/>
      <c r="O359" s="105"/>
      <c r="P359" s="105"/>
      <c r="Q359" s="105"/>
      <c r="R359" s="105"/>
      <c r="S359" s="105"/>
    </row>
    <row r="360" spans="1:19" ht="12.75" customHeight="1">
      <c r="A360" s="105"/>
      <c r="B360" s="105"/>
      <c r="C360" s="105"/>
      <c r="D360" s="105"/>
      <c r="E360" s="105"/>
      <c r="F360" s="105"/>
      <c r="G360" s="105"/>
      <c r="H360" s="105"/>
      <c r="I360" s="105"/>
      <c r="J360" s="105"/>
      <c r="K360" s="105"/>
      <c r="L360" s="105"/>
      <c r="M360" s="105"/>
      <c r="N360" s="105"/>
      <c r="O360" s="105"/>
      <c r="P360" s="105"/>
      <c r="Q360" s="105"/>
      <c r="R360" s="105"/>
      <c r="S360" s="105"/>
    </row>
    <row r="361" spans="1:19" ht="12.75" customHeight="1">
      <c r="A361" s="105"/>
      <c r="B361" s="105"/>
      <c r="C361" s="105"/>
      <c r="D361" s="105"/>
      <c r="E361" s="105"/>
      <c r="F361" s="105"/>
      <c r="G361" s="105"/>
      <c r="H361" s="105"/>
      <c r="I361" s="105"/>
      <c r="J361" s="105"/>
      <c r="K361" s="105"/>
      <c r="L361" s="105"/>
      <c r="M361" s="105"/>
      <c r="N361" s="105"/>
      <c r="O361" s="105"/>
      <c r="P361" s="105"/>
      <c r="Q361" s="105"/>
      <c r="R361" s="105"/>
      <c r="S361" s="105"/>
    </row>
    <row r="362" spans="1:19" ht="12.75" customHeight="1">
      <c r="A362" s="105"/>
      <c r="B362" s="105"/>
      <c r="C362" s="105"/>
      <c r="D362" s="105"/>
      <c r="E362" s="105"/>
      <c r="F362" s="105"/>
      <c r="G362" s="105"/>
      <c r="H362" s="105"/>
      <c r="I362" s="105"/>
      <c r="J362" s="105"/>
      <c r="K362" s="105"/>
      <c r="L362" s="105"/>
      <c r="M362" s="105"/>
      <c r="N362" s="105"/>
      <c r="O362" s="105"/>
      <c r="P362" s="105"/>
      <c r="Q362" s="105"/>
      <c r="R362" s="105"/>
      <c r="S362" s="105"/>
    </row>
    <row r="363" spans="1:19" ht="12.75" customHeight="1">
      <c r="A363" s="105"/>
      <c r="B363" s="105"/>
      <c r="C363" s="105"/>
      <c r="D363" s="105"/>
      <c r="E363" s="105"/>
      <c r="F363" s="105"/>
      <c r="G363" s="105"/>
      <c r="H363" s="105"/>
      <c r="I363" s="105"/>
      <c r="J363" s="105"/>
      <c r="K363" s="105"/>
      <c r="L363" s="105"/>
      <c r="M363" s="105"/>
      <c r="N363" s="105"/>
      <c r="O363" s="105"/>
      <c r="P363" s="105"/>
      <c r="Q363" s="105"/>
      <c r="R363" s="105"/>
      <c r="S363" s="105"/>
    </row>
    <row r="364" spans="1:19" ht="12.75" customHeight="1">
      <c r="A364" s="105"/>
      <c r="B364" s="105"/>
      <c r="C364" s="105"/>
      <c r="D364" s="105"/>
      <c r="E364" s="105"/>
      <c r="F364" s="105"/>
      <c r="G364" s="105"/>
      <c r="H364" s="105"/>
      <c r="I364" s="105"/>
      <c r="J364" s="105"/>
      <c r="K364" s="105"/>
      <c r="L364" s="105"/>
      <c r="M364" s="105"/>
      <c r="N364" s="105"/>
      <c r="O364" s="105"/>
      <c r="P364" s="105"/>
      <c r="Q364" s="105"/>
      <c r="R364" s="105"/>
      <c r="S364" s="105"/>
    </row>
    <row r="365" spans="1:19" ht="12.75" customHeight="1">
      <c r="A365" s="105"/>
      <c r="B365" s="105"/>
      <c r="C365" s="105"/>
      <c r="D365" s="105"/>
      <c r="E365" s="105"/>
      <c r="F365" s="105"/>
      <c r="G365" s="105"/>
      <c r="H365" s="105"/>
      <c r="I365" s="105"/>
      <c r="J365" s="105"/>
      <c r="K365" s="105"/>
      <c r="L365" s="105"/>
      <c r="M365" s="105"/>
      <c r="N365" s="105"/>
      <c r="O365" s="105"/>
      <c r="P365" s="105"/>
      <c r="Q365" s="105"/>
      <c r="R365" s="105"/>
      <c r="S365" s="105"/>
    </row>
    <row r="366" spans="1:19" ht="12.75" customHeight="1">
      <c r="A366" s="105"/>
      <c r="B366" s="105"/>
      <c r="C366" s="105"/>
      <c r="D366" s="105"/>
      <c r="E366" s="105"/>
      <c r="F366" s="105"/>
      <c r="G366" s="105"/>
      <c r="H366" s="105"/>
      <c r="I366" s="105"/>
      <c r="J366" s="105"/>
      <c r="K366" s="105"/>
      <c r="L366" s="105"/>
      <c r="M366" s="105"/>
      <c r="N366" s="105"/>
      <c r="O366" s="105"/>
      <c r="P366" s="105"/>
      <c r="Q366" s="105"/>
      <c r="R366" s="105"/>
      <c r="S366" s="105"/>
    </row>
    <row r="367" spans="1:19" ht="12.75" customHeight="1">
      <c r="A367" s="105"/>
      <c r="B367" s="105"/>
      <c r="C367" s="105"/>
      <c r="D367" s="105"/>
      <c r="E367" s="105"/>
      <c r="F367" s="105"/>
      <c r="G367" s="105"/>
      <c r="H367" s="105"/>
      <c r="I367" s="105"/>
      <c r="J367" s="105"/>
      <c r="K367" s="105"/>
      <c r="L367" s="105"/>
      <c r="M367" s="105"/>
      <c r="N367" s="105"/>
      <c r="O367" s="105"/>
      <c r="P367" s="105"/>
      <c r="Q367" s="105"/>
      <c r="R367" s="105"/>
      <c r="S367" s="105"/>
    </row>
    <row r="368" spans="1:19" ht="12.75" customHeight="1">
      <c r="A368" s="105"/>
      <c r="B368" s="105"/>
      <c r="C368" s="105"/>
      <c r="D368" s="105"/>
      <c r="E368" s="105"/>
      <c r="F368" s="105"/>
      <c r="G368" s="105"/>
      <c r="H368" s="105"/>
      <c r="I368" s="105"/>
      <c r="J368" s="105"/>
      <c r="K368" s="105"/>
      <c r="L368" s="105"/>
      <c r="M368" s="105"/>
      <c r="N368" s="105"/>
      <c r="O368" s="105"/>
      <c r="P368" s="105"/>
      <c r="Q368" s="105"/>
      <c r="R368" s="105"/>
      <c r="S368" s="105"/>
    </row>
    <row r="369" spans="1:19" ht="12.75" customHeight="1">
      <c r="A369" s="105"/>
      <c r="B369" s="105"/>
      <c r="C369" s="105"/>
      <c r="D369" s="105"/>
      <c r="E369" s="105"/>
      <c r="F369" s="105"/>
      <c r="G369" s="105"/>
      <c r="H369" s="105"/>
      <c r="I369" s="105"/>
      <c r="J369" s="105"/>
      <c r="K369" s="105"/>
      <c r="L369" s="105"/>
      <c r="M369" s="105"/>
      <c r="N369" s="105"/>
      <c r="O369" s="105"/>
      <c r="P369" s="105"/>
      <c r="Q369" s="105"/>
      <c r="R369" s="105"/>
      <c r="S369" s="105"/>
    </row>
    <row r="370" spans="1:19" ht="12.75" customHeight="1">
      <c r="A370" s="105"/>
      <c r="B370" s="105"/>
      <c r="C370" s="105"/>
      <c r="D370" s="105"/>
      <c r="E370" s="105"/>
      <c r="F370" s="105"/>
      <c r="G370" s="105"/>
      <c r="H370" s="105"/>
      <c r="I370" s="105"/>
      <c r="J370" s="105"/>
      <c r="K370" s="105"/>
      <c r="L370" s="105"/>
      <c r="M370" s="105"/>
      <c r="N370" s="105"/>
      <c r="O370" s="105"/>
      <c r="P370" s="105"/>
      <c r="Q370" s="105"/>
      <c r="R370" s="105"/>
      <c r="S370" s="105"/>
    </row>
    <row r="371" spans="1:19" ht="12.75" customHeight="1">
      <c r="A371" s="105"/>
      <c r="B371" s="105"/>
      <c r="C371" s="105"/>
      <c r="D371" s="105"/>
      <c r="E371" s="105"/>
      <c r="F371" s="105"/>
      <c r="G371" s="105"/>
      <c r="H371" s="105"/>
      <c r="I371" s="105"/>
      <c r="J371" s="105"/>
      <c r="K371" s="105"/>
      <c r="L371" s="105"/>
      <c r="M371" s="105"/>
      <c r="N371" s="105"/>
      <c r="O371" s="105"/>
      <c r="P371" s="105"/>
      <c r="Q371" s="105"/>
      <c r="R371" s="105"/>
      <c r="S371" s="105"/>
    </row>
    <row r="372" spans="1:19" ht="12.75" customHeight="1">
      <c r="A372" s="105"/>
      <c r="B372" s="105"/>
      <c r="C372" s="105"/>
      <c r="D372" s="105"/>
      <c r="E372" s="105"/>
      <c r="F372" s="105"/>
      <c r="G372" s="105"/>
      <c r="H372" s="105"/>
      <c r="I372" s="105"/>
      <c r="J372" s="105"/>
      <c r="K372" s="105"/>
      <c r="L372" s="105"/>
      <c r="M372" s="105"/>
      <c r="N372" s="105"/>
      <c r="O372" s="105"/>
      <c r="P372" s="105"/>
      <c r="Q372" s="105"/>
      <c r="R372" s="105"/>
      <c r="S372" s="105"/>
    </row>
    <row r="373" spans="1:19" ht="12.75" customHeight="1">
      <c r="A373" s="105"/>
      <c r="B373" s="105"/>
      <c r="C373" s="105"/>
      <c r="D373" s="105"/>
      <c r="E373" s="105"/>
      <c r="F373" s="105"/>
      <c r="G373" s="105"/>
      <c r="H373" s="105"/>
      <c r="I373" s="105"/>
      <c r="J373" s="105"/>
      <c r="K373" s="105"/>
      <c r="L373" s="105"/>
      <c r="M373" s="105"/>
      <c r="N373" s="105"/>
      <c r="O373" s="105"/>
      <c r="P373" s="105"/>
      <c r="Q373" s="105"/>
      <c r="R373" s="105"/>
      <c r="S373" s="105"/>
    </row>
    <row r="374" spans="1:19" ht="12.75" customHeight="1">
      <c r="A374" s="105"/>
      <c r="B374" s="105"/>
      <c r="C374" s="105"/>
      <c r="D374" s="105"/>
      <c r="E374" s="105"/>
      <c r="F374" s="105"/>
      <c r="G374" s="105"/>
      <c r="H374" s="105"/>
      <c r="I374" s="105"/>
      <c r="J374" s="105"/>
      <c r="K374" s="105"/>
      <c r="L374" s="105"/>
      <c r="M374" s="105"/>
      <c r="N374" s="105"/>
      <c r="O374" s="105"/>
      <c r="P374" s="105"/>
      <c r="Q374" s="105"/>
      <c r="R374" s="105"/>
      <c r="S374" s="105"/>
    </row>
    <row r="375" spans="1:19" ht="12.75" customHeight="1">
      <c r="A375" s="105"/>
      <c r="B375" s="105"/>
      <c r="C375" s="105"/>
      <c r="D375" s="105"/>
      <c r="E375" s="105"/>
      <c r="F375" s="105"/>
      <c r="G375" s="105"/>
      <c r="H375" s="105"/>
      <c r="I375" s="105"/>
      <c r="J375" s="105"/>
      <c r="K375" s="105"/>
      <c r="L375" s="105"/>
      <c r="M375" s="105"/>
      <c r="N375" s="105"/>
      <c r="O375" s="105"/>
      <c r="P375" s="105"/>
      <c r="Q375" s="105"/>
      <c r="R375" s="105"/>
      <c r="S375" s="105"/>
    </row>
    <row r="376" spans="1:19" ht="12.75" customHeight="1">
      <c r="A376" s="105"/>
      <c r="B376" s="105"/>
      <c r="C376" s="105"/>
      <c r="D376" s="105"/>
      <c r="E376" s="105"/>
      <c r="F376" s="105"/>
      <c r="G376" s="105"/>
      <c r="H376" s="105"/>
      <c r="I376" s="105"/>
      <c r="J376" s="105"/>
      <c r="K376" s="105"/>
      <c r="L376" s="105"/>
      <c r="M376" s="105"/>
      <c r="N376" s="105"/>
      <c r="O376" s="105"/>
      <c r="P376" s="105"/>
      <c r="Q376" s="105"/>
      <c r="R376" s="105"/>
      <c r="S376" s="105"/>
    </row>
    <row r="377" spans="1:19" ht="12.75" customHeight="1">
      <c r="A377" s="105"/>
      <c r="B377" s="105"/>
      <c r="C377" s="105"/>
      <c r="D377" s="105"/>
      <c r="E377" s="105"/>
      <c r="F377" s="105"/>
      <c r="G377" s="105"/>
      <c r="H377" s="105"/>
      <c r="I377" s="105"/>
      <c r="J377" s="105"/>
      <c r="K377" s="105"/>
      <c r="L377" s="105"/>
      <c r="M377" s="105"/>
      <c r="N377" s="105"/>
      <c r="O377" s="105"/>
      <c r="P377" s="105"/>
      <c r="Q377" s="105"/>
      <c r="R377" s="105"/>
      <c r="S377" s="105"/>
    </row>
    <row r="378" spans="1:19" ht="12.75" customHeight="1">
      <c r="A378" s="105"/>
      <c r="B378" s="105"/>
      <c r="C378" s="105"/>
      <c r="D378" s="105"/>
      <c r="E378" s="105"/>
      <c r="F378" s="105"/>
      <c r="G378" s="105"/>
      <c r="H378" s="105"/>
      <c r="I378" s="105"/>
      <c r="J378" s="105"/>
      <c r="K378" s="105"/>
      <c r="L378" s="105"/>
      <c r="M378" s="105"/>
      <c r="N378" s="105"/>
      <c r="O378" s="105"/>
      <c r="P378" s="105"/>
      <c r="Q378" s="105"/>
      <c r="R378" s="105"/>
      <c r="S378" s="105"/>
    </row>
    <row r="379" spans="1:19" ht="12.75" customHeight="1">
      <c r="A379" s="105"/>
      <c r="B379" s="105"/>
      <c r="C379" s="105"/>
      <c r="D379" s="105"/>
      <c r="E379" s="105"/>
      <c r="F379" s="105"/>
      <c r="G379" s="105"/>
      <c r="H379" s="105"/>
      <c r="I379" s="105"/>
      <c r="J379" s="105"/>
      <c r="K379" s="105"/>
      <c r="L379" s="105"/>
      <c r="M379" s="105"/>
      <c r="N379" s="105"/>
      <c r="O379" s="105"/>
      <c r="P379" s="105"/>
      <c r="Q379" s="105"/>
      <c r="R379" s="105"/>
      <c r="S379" s="105"/>
    </row>
    <row r="380" spans="1:19" ht="12.75" customHeight="1">
      <c r="A380" s="105"/>
      <c r="B380" s="105"/>
      <c r="C380" s="105"/>
      <c r="D380" s="105"/>
      <c r="E380" s="105"/>
      <c r="F380" s="105"/>
      <c r="G380" s="105"/>
      <c r="H380" s="105"/>
      <c r="I380" s="105"/>
      <c r="J380" s="105"/>
      <c r="K380" s="105"/>
      <c r="L380" s="105"/>
      <c r="M380" s="105"/>
      <c r="N380" s="105"/>
      <c r="O380" s="105"/>
      <c r="P380" s="105"/>
      <c r="Q380" s="105"/>
      <c r="R380" s="105"/>
      <c r="S380" s="105"/>
    </row>
    <row r="381" spans="1:19" ht="12.75" customHeight="1">
      <c r="A381" s="105"/>
      <c r="B381" s="105"/>
      <c r="C381" s="105"/>
      <c r="D381" s="105"/>
      <c r="E381" s="105"/>
      <c r="F381" s="105"/>
      <c r="G381" s="105"/>
      <c r="H381" s="105"/>
      <c r="I381" s="105"/>
      <c r="J381" s="105"/>
      <c r="K381" s="105"/>
      <c r="L381" s="105"/>
      <c r="M381" s="105"/>
      <c r="N381" s="105"/>
      <c r="O381" s="105"/>
      <c r="P381" s="105"/>
      <c r="Q381" s="105"/>
      <c r="R381" s="105"/>
      <c r="S381" s="105"/>
    </row>
    <row r="382" spans="1:19" ht="12.75" customHeight="1">
      <c r="A382" s="105"/>
      <c r="B382" s="105"/>
      <c r="C382" s="105"/>
      <c r="D382" s="105"/>
      <c r="E382" s="105"/>
      <c r="F382" s="105"/>
      <c r="G382" s="105"/>
      <c r="H382" s="105"/>
      <c r="I382" s="105"/>
      <c r="J382" s="105"/>
      <c r="K382" s="105"/>
      <c r="L382" s="105"/>
      <c r="M382" s="105"/>
      <c r="N382" s="105"/>
      <c r="O382" s="105"/>
      <c r="P382" s="105"/>
      <c r="Q382" s="105"/>
      <c r="R382" s="105"/>
      <c r="S382" s="105"/>
    </row>
    <row r="383" spans="1:19" ht="12.75" customHeight="1">
      <c r="A383" s="105"/>
      <c r="B383" s="105"/>
      <c r="C383" s="105"/>
      <c r="D383" s="105"/>
      <c r="E383" s="105"/>
      <c r="F383" s="105"/>
      <c r="G383" s="105"/>
      <c r="H383" s="105"/>
      <c r="I383" s="105"/>
      <c r="J383" s="105"/>
      <c r="K383" s="105"/>
      <c r="L383" s="105"/>
      <c r="M383" s="105"/>
      <c r="N383" s="105"/>
      <c r="O383" s="105"/>
      <c r="P383" s="105"/>
      <c r="Q383" s="105"/>
      <c r="R383" s="105"/>
      <c r="S383" s="105"/>
    </row>
    <row r="384" spans="1:19" ht="12.75" customHeight="1">
      <c r="A384" s="105"/>
      <c r="B384" s="105"/>
      <c r="C384" s="105"/>
      <c r="D384" s="105"/>
      <c r="E384" s="105"/>
      <c r="F384" s="105"/>
      <c r="G384" s="105"/>
      <c r="H384" s="105"/>
      <c r="I384" s="105"/>
      <c r="J384" s="105"/>
      <c r="K384" s="105"/>
      <c r="L384" s="105"/>
      <c r="M384" s="105"/>
      <c r="N384" s="105"/>
      <c r="O384" s="105"/>
      <c r="P384" s="105"/>
      <c r="Q384" s="105"/>
      <c r="R384" s="105"/>
      <c r="S384" s="105"/>
    </row>
    <row r="385" spans="1:19" ht="12.75" customHeight="1">
      <c r="A385" s="105"/>
      <c r="B385" s="105"/>
      <c r="C385" s="105"/>
      <c r="D385" s="105"/>
      <c r="E385" s="105"/>
      <c r="F385" s="105"/>
      <c r="G385" s="105"/>
      <c r="H385" s="105"/>
      <c r="I385" s="105"/>
      <c r="J385" s="105"/>
      <c r="K385" s="105"/>
      <c r="L385" s="105"/>
      <c r="M385" s="105"/>
      <c r="N385" s="105"/>
      <c r="O385" s="105"/>
      <c r="P385" s="105"/>
      <c r="Q385" s="105"/>
      <c r="R385" s="105"/>
      <c r="S385" s="105"/>
    </row>
    <row r="386" spans="1:19" ht="12.75" customHeight="1">
      <c r="A386" s="105"/>
      <c r="B386" s="105"/>
      <c r="C386" s="105"/>
      <c r="D386" s="105"/>
      <c r="E386" s="105"/>
      <c r="F386" s="105"/>
      <c r="G386" s="105"/>
      <c r="H386" s="105"/>
      <c r="I386" s="105"/>
      <c r="J386" s="105"/>
      <c r="K386" s="105"/>
      <c r="L386" s="105"/>
      <c r="M386" s="105"/>
      <c r="N386" s="105"/>
      <c r="O386" s="105"/>
      <c r="P386" s="105"/>
      <c r="Q386" s="105"/>
      <c r="R386" s="105"/>
      <c r="S386" s="105"/>
    </row>
    <row r="387" spans="1:19" ht="12.75" customHeight="1">
      <c r="A387" s="105"/>
      <c r="B387" s="105"/>
      <c r="C387" s="105"/>
      <c r="D387" s="105"/>
      <c r="E387" s="105"/>
      <c r="F387" s="105"/>
      <c r="G387" s="105"/>
      <c r="H387" s="105"/>
      <c r="I387" s="105"/>
      <c r="J387" s="105"/>
      <c r="K387" s="105"/>
      <c r="L387" s="105"/>
      <c r="M387" s="105"/>
      <c r="N387" s="105"/>
      <c r="O387" s="105"/>
      <c r="P387" s="105"/>
      <c r="Q387" s="105"/>
      <c r="R387" s="105"/>
      <c r="S387" s="105"/>
    </row>
    <row r="388" spans="1:19" ht="12.75" customHeight="1">
      <c r="A388" s="105"/>
      <c r="B388" s="105"/>
      <c r="C388" s="105"/>
      <c r="D388" s="105"/>
      <c r="E388" s="105"/>
      <c r="F388" s="105"/>
      <c r="G388" s="105"/>
      <c r="H388" s="105"/>
      <c r="I388" s="105"/>
      <c r="J388" s="105"/>
      <c r="K388" s="105"/>
      <c r="L388" s="105"/>
      <c r="M388" s="105"/>
      <c r="N388" s="105"/>
      <c r="O388" s="105"/>
      <c r="P388" s="105"/>
      <c r="Q388" s="105"/>
      <c r="R388" s="105"/>
      <c r="S388" s="105"/>
    </row>
    <row r="389" spans="1:19" ht="12.75" customHeight="1">
      <c r="A389" s="105"/>
      <c r="B389" s="105"/>
      <c r="C389" s="105"/>
      <c r="D389" s="105"/>
      <c r="E389" s="105"/>
      <c r="F389" s="105"/>
      <c r="G389" s="105"/>
      <c r="H389" s="105"/>
      <c r="I389" s="105"/>
      <c r="J389" s="105"/>
      <c r="K389" s="105"/>
      <c r="L389" s="105"/>
      <c r="M389" s="105"/>
      <c r="N389" s="105"/>
      <c r="O389" s="105"/>
      <c r="P389" s="105"/>
      <c r="Q389" s="105"/>
      <c r="R389" s="105"/>
      <c r="S389" s="105"/>
    </row>
    <row r="390" spans="1:19" ht="12.75" customHeight="1">
      <c r="A390" s="105"/>
      <c r="B390" s="105"/>
      <c r="C390" s="105"/>
      <c r="D390" s="105"/>
      <c r="E390" s="105"/>
      <c r="F390" s="105"/>
      <c r="G390" s="105"/>
      <c r="H390" s="105"/>
      <c r="I390" s="105"/>
      <c r="J390" s="105"/>
      <c r="K390" s="105"/>
      <c r="L390" s="105"/>
      <c r="M390" s="105"/>
      <c r="N390" s="105"/>
      <c r="O390" s="105"/>
      <c r="P390" s="105"/>
      <c r="Q390" s="105"/>
      <c r="R390" s="105"/>
      <c r="S390" s="105"/>
    </row>
    <row r="391" spans="1:19" ht="12.75" customHeight="1">
      <c r="A391" s="105"/>
      <c r="B391" s="105"/>
      <c r="C391" s="105"/>
      <c r="D391" s="105"/>
      <c r="E391" s="105"/>
      <c r="F391" s="105"/>
      <c r="G391" s="105"/>
      <c r="H391" s="105"/>
      <c r="I391" s="105"/>
      <c r="J391" s="105"/>
      <c r="K391" s="105"/>
      <c r="L391" s="105"/>
      <c r="M391" s="105"/>
      <c r="N391" s="105"/>
      <c r="O391" s="105"/>
      <c r="P391" s="105"/>
      <c r="Q391" s="105"/>
      <c r="R391" s="105"/>
      <c r="S391" s="105"/>
    </row>
    <row r="392" spans="1:19" ht="12.75" customHeight="1">
      <c r="A392" s="105"/>
      <c r="B392" s="105"/>
      <c r="C392" s="105"/>
      <c r="D392" s="105"/>
      <c r="E392" s="105"/>
      <c r="F392" s="105"/>
      <c r="G392" s="105"/>
      <c r="H392" s="105"/>
      <c r="I392" s="105"/>
      <c r="J392" s="105"/>
      <c r="K392" s="105"/>
      <c r="L392" s="105"/>
      <c r="M392" s="105"/>
      <c r="N392" s="105"/>
      <c r="O392" s="105"/>
      <c r="P392" s="105"/>
      <c r="Q392" s="105"/>
      <c r="R392" s="105"/>
      <c r="S392" s="105"/>
    </row>
    <row r="393" spans="1:19" ht="12.75" customHeight="1">
      <c r="A393" s="105"/>
      <c r="B393" s="105"/>
      <c r="C393" s="105"/>
      <c r="D393" s="105"/>
      <c r="E393" s="105"/>
      <c r="F393" s="105"/>
      <c r="G393" s="105"/>
      <c r="H393" s="105"/>
      <c r="I393" s="105"/>
      <c r="J393" s="105"/>
      <c r="K393" s="105"/>
      <c r="L393" s="105"/>
      <c r="M393" s="105"/>
      <c r="N393" s="105"/>
      <c r="O393" s="105"/>
      <c r="P393" s="105"/>
      <c r="Q393" s="105"/>
      <c r="R393" s="105"/>
      <c r="S393" s="105"/>
    </row>
    <row r="394" spans="1:19" ht="12.75" customHeight="1">
      <c r="A394" s="105"/>
      <c r="B394" s="105"/>
      <c r="C394" s="105"/>
      <c r="D394" s="105"/>
      <c r="E394" s="105"/>
      <c r="F394" s="105"/>
      <c r="G394" s="105"/>
      <c r="H394" s="105"/>
      <c r="I394" s="105"/>
      <c r="J394" s="105"/>
      <c r="K394" s="105"/>
      <c r="L394" s="105"/>
      <c r="M394" s="105"/>
      <c r="N394" s="105"/>
      <c r="O394" s="105"/>
      <c r="P394" s="105"/>
      <c r="Q394" s="105"/>
      <c r="R394" s="105"/>
      <c r="S394" s="105"/>
    </row>
    <row r="395" spans="1:19" ht="12.75" customHeight="1">
      <c r="A395" s="105"/>
      <c r="B395" s="105"/>
      <c r="C395" s="105"/>
      <c r="D395" s="105"/>
      <c r="E395" s="105"/>
      <c r="F395" s="105"/>
      <c r="G395" s="105"/>
      <c r="H395" s="105"/>
      <c r="I395" s="105"/>
      <c r="J395" s="105"/>
      <c r="K395" s="105"/>
      <c r="L395" s="105"/>
      <c r="M395" s="105"/>
      <c r="N395" s="105"/>
      <c r="O395" s="105"/>
      <c r="P395" s="105"/>
      <c r="Q395" s="105"/>
      <c r="R395" s="105"/>
      <c r="S395" s="105"/>
    </row>
    <row r="396" spans="1:19" ht="12.75" customHeight="1">
      <c r="A396" s="105"/>
      <c r="B396" s="105"/>
      <c r="C396" s="105"/>
      <c r="D396" s="105"/>
      <c r="E396" s="105"/>
      <c r="F396" s="105"/>
      <c r="G396" s="105"/>
      <c r="H396" s="105"/>
      <c r="I396" s="105"/>
      <c r="J396" s="105"/>
      <c r="K396" s="105"/>
      <c r="L396" s="105"/>
      <c r="M396" s="105"/>
      <c r="N396" s="105"/>
      <c r="O396" s="105"/>
      <c r="P396" s="105"/>
      <c r="Q396" s="105"/>
      <c r="R396" s="105"/>
      <c r="S396" s="105"/>
    </row>
    <row r="397" spans="1:19" ht="12.75" customHeight="1">
      <c r="A397" s="105"/>
      <c r="B397" s="105"/>
      <c r="C397" s="105"/>
      <c r="D397" s="105"/>
      <c r="E397" s="105"/>
      <c r="F397" s="105"/>
      <c r="G397" s="105"/>
      <c r="H397" s="105"/>
      <c r="I397" s="105"/>
      <c r="J397" s="105"/>
      <c r="K397" s="105"/>
      <c r="L397" s="105"/>
      <c r="M397" s="105"/>
      <c r="N397" s="105"/>
      <c r="O397" s="105"/>
      <c r="P397" s="105"/>
      <c r="Q397" s="105"/>
      <c r="R397" s="105"/>
      <c r="S397" s="105"/>
    </row>
    <row r="398" spans="1:19" ht="12.75" customHeight="1">
      <c r="A398" s="105"/>
      <c r="B398" s="105"/>
      <c r="C398" s="105"/>
      <c r="D398" s="105"/>
      <c r="E398" s="105"/>
      <c r="F398" s="105"/>
      <c r="G398" s="105"/>
      <c r="H398" s="105"/>
      <c r="I398" s="105"/>
      <c r="J398" s="105"/>
      <c r="K398" s="105"/>
      <c r="L398" s="105"/>
      <c r="M398" s="105"/>
      <c r="N398" s="105"/>
      <c r="O398" s="105"/>
      <c r="P398" s="105"/>
      <c r="Q398" s="105"/>
      <c r="R398" s="105"/>
      <c r="S398" s="105"/>
    </row>
    <row r="399" spans="1:19" ht="12.75" customHeight="1">
      <c r="A399" s="105"/>
      <c r="B399" s="105"/>
      <c r="C399" s="105"/>
      <c r="D399" s="105"/>
      <c r="E399" s="105"/>
      <c r="F399" s="105"/>
      <c r="G399" s="105"/>
      <c r="H399" s="105"/>
      <c r="I399" s="105"/>
      <c r="J399" s="105"/>
      <c r="K399" s="105"/>
      <c r="L399" s="105"/>
      <c r="M399" s="105"/>
      <c r="N399" s="105"/>
      <c r="O399" s="105"/>
      <c r="P399" s="105"/>
      <c r="Q399" s="105"/>
      <c r="R399" s="105"/>
      <c r="S399" s="105"/>
    </row>
    <row r="400" spans="1:19" ht="12.75" customHeight="1">
      <c r="A400" s="105"/>
      <c r="B400" s="105"/>
      <c r="C400" s="105"/>
      <c r="D400" s="105"/>
      <c r="E400" s="105"/>
      <c r="F400" s="105"/>
      <c r="G400" s="105"/>
      <c r="H400" s="105"/>
      <c r="I400" s="105"/>
      <c r="J400" s="105"/>
      <c r="K400" s="105"/>
      <c r="L400" s="105"/>
      <c r="M400" s="105"/>
      <c r="N400" s="105"/>
      <c r="O400" s="105"/>
      <c r="P400" s="105"/>
      <c r="Q400" s="105"/>
      <c r="R400" s="105"/>
      <c r="S400" s="105"/>
    </row>
    <row r="401" spans="1:19" ht="12.75" customHeight="1">
      <c r="A401" s="105"/>
      <c r="B401" s="105"/>
      <c r="C401" s="105"/>
      <c r="D401" s="105"/>
      <c r="E401" s="105"/>
      <c r="F401" s="105"/>
      <c r="G401" s="105"/>
      <c r="H401" s="105"/>
      <c r="I401" s="105"/>
      <c r="J401" s="105"/>
      <c r="K401" s="105"/>
      <c r="L401" s="105"/>
      <c r="M401" s="105"/>
      <c r="N401" s="105"/>
      <c r="O401" s="105"/>
      <c r="P401" s="105"/>
      <c r="Q401" s="105"/>
      <c r="R401" s="105"/>
      <c r="S401" s="105"/>
    </row>
    <row r="402" spans="1:19" ht="12.75" customHeight="1">
      <c r="A402" s="105"/>
      <c r="B402" s="105"/>
      <c r="C402" s="105"/>
      <c r="D402" s="105"/>
      <c r="E402" s="105"/>
      <c r="F402" s="105"/>
      <c r="G402" s="105"/>
      <c r="H402" s="105"/>
      <c r="I402" s="105"/>
      <c r="J402" s="105"/>
      <c r="K402" s="105"/>
      <c r="L402" s="105"/>
      <c r="M402" s="105"/>
      <c r="N402" s="105"/>
      <c r="O402" s="105"/>
      <c r="P402" s="105"/>
      <c r="Q402" s="105"/>
      <c r="R402" s="105"/>
      <c r="S402" s="105"/>
    </row>
    <row r="403" spans="1:19" ht="12.75" customHeight="1">
      <c r="A403" s="105"/>
      <c r="B403" s="105"/>
      <c r="C403" s="105"/>
      <c r="D403" s="105"/>
      <c r="E403" s="105"/>
      <c r="F403" s="105"/>
      <c r="G403" s="105"/>
      <c r="H403" s="105"/>
      <c r="I403" s="105"/>
      <c r="J403" s="105"/>
      <c r="K403" s="105"/>
      <c r="L403" s="105"/>
      <c r="M403" s="105"/>
      <c r="N403" s="105"/>
      <c r="O403" s="105"/>
      <c r="P403" s="105"/>
      <c r="Q403" s="105"/>
      <c r="R403" s="105"/>
      <c r="S403" s="105"/>
    </row>
    <row r="404" spans="1:19" ht="12.75" customHeight="1">
      <c r="A404" s="105"/>
      <c r="B404" s="105"/>
      <c r="C404" s="105"/>
      <c r="D404" s="105"/>
      <c r="E404" s="105"/>
      <c r="F404" s="105"/>
      <c r="G404" s="105"/>
      <c r="H404" s="105"/>
      <c r="I404" s="105"/>
      <c r="J404" s="105"/>
      <c r="K404" s="105"/>
      <c r="L404" s="105"/>
      <c r="M404" s="105"/>
      <c r="N404" s="105"/>
      <c r="O404" s="105"/>
      <c r="P404" s="105"/>
      <c r="Q404" s="105"/>
      <c r="R404" s="105"/>
      <c r="S404" s="105"/>
    </row>
    <row r="405" spans="1:19" ht="12.75" customHeight="1">
      <c r="A405" s="105"/>
      <c r="B405" s="105"/>
      <c r="C405" s="105"/>
      <c r="D405" s="105"/>
      <c r="E405" s="105"/>
      <c r="F405" s="105"/>
      <c r="G405" s="105"/>
      <c r="H405" s="105"/>
      <c r="I405" s="105"/>
      <c r="J405" s="105"/>
      <c r="K405" s="105"/>
      <c r="L405" s="105"/>
      <c r="M405" s="105"/>
      <c r="N405" s="105"/>
      <c r="O405" s="105"/>
      <c r="P405" s="105"/>
      <c r="Q405" s="105"/>
      <c r="R405" s="105"/>
      <c r="S405" s="105"/>
    </row>
    <row r="406" spans="1:19" ht="12.75" customHeight="1">
      <c r="A406" s="105"/>
      <c r="B406" s="105"/>
      <c r="C406" s="105"/>
      <c r="D406" s="105"/>
      <c r="E406" s="105"/>
      <c r="F406" s="105"/>
      <c r="G406" s="105"/>
      <c r="H406" s="105"/>
      <c r="I406" s="105"/>
      <c r="J406" s="105"/>
      <c r="K406" s="105"/>
      <c r="L406" s="105"/>
      <c r="M406" s="105"/>
      <c r="N406" s="105"/>
      <c r="O406" s="105"/>
      <c r="P406" s="105"/>
      <c r="Q406" s="105"/>
      <c r="R406" s="105"/>
      <c r="S406" s="105"/>
    </row>
    <row r="407" spans="1:19" ht="12.75" customHeight="1">
      <c r="A407" s="105"/>
      <c r="B407" s="105"/>
      <c r="C407" s="105"/>
      <c r="D407" s="105"/>
      <c r="E407" s="105"/>
      <c r="F407" s="105"/>
      <c r="G407" s="105"/>
      <c r="H407" s="105"/>
      <c r="I407" s="105"/>
      <c r="J407" s="105"/>
      <c r="K407" s="105"/>
      <c r="L407" s="105"/>
      <c r="M407" s="105"/>
      <c r="N407" s="105"/>
      <c r="O407" s="105"/>
      <c r="P407" s="105"/>
      <c r="Q407" s="105"/>
      <c r="R407" s="105"/>
      <c r="S407" s="105"/>
    </row>
    <row r="408" spans="1:19" ht="12.75" customHeight="1">
      <c r="A408" s="105"/>
      <c r="B408" s="105"/>
      <c r="C408" s="105"/>
      <c r="D408" s="105"/>
      <c r="E408" s="105"/>
      <c r="F408" s="105"/>
      <c r="G408" s="105"/>
      <c r="H408" s="105"/>
      <c r="I408" s="105"/>
      <c r="J408" s="105"/>
      <c r="K408" s="105"/>
      <c r="L408" s="105"/>
      <c r="M408" s="105"/>
      <c r="N408" s="105"/>
      <c r="O408" s="105"/>
      <c r="P408" s="105"/>
      <c r="Q408" s="105"/>
      <c r="R408" s="105"/>
      <c r="S408" s="105"/>
    </row>
    <row r="409" spans="1:19" ht="12.75" customHeight="1">
      <c r="A409" s="105"/>
      <c r="B409" s="105"/>
      <c r="C409" s="105"/>
      <c r="D409" s="105"/>
      <c r="E409" s="105"/>
      <c r="F409" s="105"/>
      <c r="G409" s="105"/>
      <c r="H409" s="105"/>
      <c r="I409" s="105"/>
      <c r="J409" s="105"/>
      <c r="K409" s="105"/>
      <c r="L409" s="105"/>
      <c r="M409" s="105"/>
      <c r="N409" s="105"/>
      <c r="O409" s="105"/>
      <c r="P409" s="105"/>
      <c r="Q409" s="105"/>
      <c r="R409" s="105"/>
      <c r="S409" s="105"/>
    </row>
    <row r="410" spans="1:19" ht="12.75" customHeight="1">
      <c r="A410" s="105"/>
      <c r="B410" s="105"/>
      <c r="C410" s="105"/>
      <c r="D410" s="105"/>
      <c r="E410" s="105"/>
      <c r="F410" s="105"/>
      <c r="G410" s="105"/>
      <c r="H410" s="105"/>
      <c r="I410" s="105"/>
      <c r="J410" s="105"/>
      <c r="K410" s="105"/>
      <c r="L410" s="105"/>
      <c r="M410" s="105"/>
      <c r="N410" s="105"/>
      <c r="O410" s="105"/>
      <c r="P410" s="105"/>
      <c r="Q410" s="105"/>
      <c r="R410" s="105"/>
      <c r="S410" s="105"/>
    </row>
    <row r="411" spans="1:19" ht="12.75" customHeight="1">
      <c r="A411" s="105"/>
      <c r="B411" s="105"/>
      <c r="C411" s="105"/>
      <c r="D411" s="105"/>
      <c r="E411" s="105"/>
      <c r="F411" s="105"/>
      <c r="G411" s="105"/>
      <c r="H411" s="105"/>
      <c r="I411" s="105"/>
      <c r="J411" s="105"/>
      <c r="K411" s="105"/>
      <c r="L411" s="105"/>
      <c r="M411" s="105"/>
      <c r="N411" s="105"/>
      <c r="O411" s="105"/>
      <c r="P411" s="105"/>
      <c r="Q411" s="105"/>
      <c r="R411" s="105"/>
      <c r="S411" s="105"/>
    </row>
    <row r="412" spans="1:19" ht="12.75" customHeight="1">
      <c r="A412" s="105"/>
      <c r="B412" s="105"/>
      <c r="C412" s="105"/>
      <c r="D412" s="105"/>
      <c r="E412" s="105"/>
      <c r="F412" s="105"/>
      <c r="G412" s="105"/>
      <c r="H412" s="105"/>
      <c r="I412" s="105"/>
      <c r="J412" s="105"/>
      <c r="K412" s="105"/>
      <c r="L412" s="105"/>
      <c r="M412" s="105"/>
      <c r="N412" s="105"/>
      <c r="O412" s="105"/>
      <c r="P412" s="105"/>
      <c r="Q412" s="105"/>
      <c r="R412" s="105"/>
      <c r="S412" s="105"/>
    </row>
    <row r="413" spans="1:19" ht="12.75" customHeight="1">
      <c r="A413" s="105"/>
      <c r="B413" s="105"/>
      <c r="C413" s="105"/>
      <c r="D413" s="105"/>
      <c r="E413" s="105"/>
      <c r="F413" s="105"/>
      <c r="G413" s="105"/>
      <c r="H413" s="105"/>
      <c r="I413" s="105"/>
      <c r="J413" s="105"/>
      <c r="K413" s="105"/>
      <c r="L413" s="105"/>
      <c r="M413" s="105"/>
      <c r="N413" s="105"/>
      <c r="O413" s="105"/>
      <c r="P413" s="105"/>
      <c r="Q413" s="105"/>
      <c r="R413" s="105"/>
      <c r="S413" s="105"/>
    </row>
    <row r="414" spans="1:19" ht="12.75" customHeight="1">
      <c r="A414" s="105"/>
      <c r="B414" s="105"/>
      <c r="C414" s="105"/>
      <c r="D414" s="105"/>
      <c r="E414" s="105"/>
      <c r="F414" s="105"/>
      <c r="G414" s="105"/>
      <c r="H414" s="105"/>
      <c r="I414" s="105"/>
      <c r="J414" s="105"/>
      <c r="K414" s="105"/>
      <c r="L414" s="105"/>
      <c r="M414" s="105"/>
      <c r="N414" s="105"/>
      <c r="O414" s="105"/>
      <c r="P414" s="105"/>
      <c r="Q414" s="105"/>
      <c r="R414" s="105"/>
      <c r="S414" s="105"/>
    </row>
    <row r="415" spans="1:19" ht="12.75" customHeight="1">
      <c r="A415" s="105"/>
      <c r="B415" s="105"/>
      <c r="C415" s="105"/>
      <c r="D415" s="105"/>
      <c r="E415" s="105"/>
      <c r="F415" s="105"/>
      <c r="G415" s="105"/>
      <c r="H415" s="105"/>
      <c r="I415" s="105"/>
      <c r="J415" s="105"/>
      <c r="K415" s="105"/>
      <c r="L415" s="105"/>
      <c r="M415" s="105"/>
      <c r="N415" s="105"/>
      <c r="O415" s="105"/>
      <c r="P415" s="105"/>
      <c r="Q415" s="105"/>
      <c r="R415" s="105"/>
      <c r="S415" s="105"/>
    </row>
    <row r="416" spans="1:19" ht="12.75" customHeight="1">
      <c r="A416" s="105"/>
      <c r="B416" s="105"/>
      <c r="C416" s="105"/>
      <c r="D416" s="105"/>
      <c r="E416" s="105"/>
      <c r="F416" s="105"/>
      <c r="G416" s="105"/>
      <c r="H416" s="105"/>
      <c r="I416" s="105"/>
      <c r="J416" s="105"/>
      <c r="K416" s="105"/>
      <c r="L416" s="105"/>
      <c r="M416" s="105"/>
      <c r="N416" s="105"/>
      <c r="O416" s="105"/>
      <c r="P416" s="105"/>
      <c r="Q416" s="105"/>
      <c r="R416" s="105"/>
      <c r="S416" s="105"/>
    </row>
    <row r="417" spans="1:19" ht="12.75" customHeight="1">
      <c r="A417" s="105"/>
      <c r="B417" s="105"/>
      <c r="C417" s="105"/>
      <c r="D417" s="105"/>
      <c r="E417" s="105"/>
      <c r="F417" s="105"/>
      <c r="G417" s="105"/>
      <c r="H417" s="105"/>
      <c r="I417" s="105"/>
      <c r="J417" s="105"/>
      <c r="K417" s="105"/>
      <c r="L417" s="105"/>
      <c r="M417" s="105"/>
      <c r="N417" s="105"/>
      <c r="O417" s="105"/>
      <c r="P417" s="105"/>
      <c r="Q417" s="105"/>
      <c r="R417" s="105"/>
      <c r="S417" s="105"/>
    </row>
    <row r="418" spans="1:19" ht="12.75" customHeight="1">
      <c r="A418" s="105"/>
      <c r="B418" s="105"/>
      <c r="C418" s="105"/>
      <c r="D418" s="105"/>
      <c r="E418" s="105"/>
      <c r="F418" s="105"/>
      <c r="G418" s="105"/>
      <c r="H418" s="105"/>
      <c r="I418" s="105"/>
      <c r="J418" s="105"/>
      <c r="K418" s="105"/>
      <c r="L418" s="105"/>
      <c r="M418" s="105"/>
      <c r="N418" s="105"/>
      <c r="O418" s="105"/>
      <c r="P418" s="105"/>
      <c r="Q418" s="105"/>
      <c r="R418" s="105"/>
      <c r="S418" s="105"/>
    </row>
    <row r="419" spans="1:19" ht="12.75" customHeight="1">
      <c r="A419" s="105"/>
      <c r="B419" s="105"/>
      <c r="C419" s="105"/>
      <c r="D419" s="105"/>
      <c r="E419" s="105"/>
      <c r="F419" s="105"/>
      <c r="G419" s="105"/>
      <c r="H419" s="105"/>
      <c r="I419" s="105"/>
      <c r="J419" s="105"/>
      <c r="K419" s="105"/>
      <c r="L419" s="105"/>
      <c r="M419" s="105"/>
      <c r="N419" s="105"/>
      <c r="O419" s="105"/>
      <c r="P419" s="105"/>
      <c r="Q419" s="105"/>
      <c r="R419" s="105"/>
      <c r="S419" s="105"/>
    </row>
    <row r="420" spans="1:19" ht="12.75" customHeight="1">
      <c r="A420" s="105"/>
      <c r="B420" s="105"/>
      <c r="C420" s="105"/>
      <c r="D420" s="105"/>
      <c r="E420" s="105"/>
      <c r="F420" s="105"/>
      <c r="G420" s="105"/>
      <c r="H420" s="105"/>
      <c r="I420" s="105"/>
      <c r="J420" s="105"/>
      <c r="K420" s="105"/>
      <c r="L420" s="105"/>
      <c r="M420" s="105"/>
      <c r="N420" s="105"/>
      <c r="O420" s="105"/>
      <c r="P420" s="105"/>
      <c r="Q420" s="105"/>
      <c r="R420" s="105"/>
      <c r="S420" s="105"/>
    </row>
    <row r="421" spans="1:19" ht="12.75" customHeight="1">
      <c r="A421" s="105"/>
      <c r="B421" s="105"/>
      <c r="C421" s="105"/>
      <c r="D421" s="105"/>
      <c r="E421" s="105"/>
      <c r="F421" s="105"/>
      <c r="G421" s="105"/>
      <c r="H421" s="105"/>
      <c r="I421" s="105"/>
      <c r="J421" s="105"/>
      <c r="K421" s="105"/>
      <c r="L421" s="105"/>
      <c r="M421" s="105"/>
      <c r="N421" s="105"/>
      <c r="O421" s="105"/>
      <c r="P421" s="105"/>
      <c r="Q421" s="105"/>
      <c r="R421" s="105"/>
      <c r="S421" s="105"/>
    </row>
    <row r="422" spans="1:19" ht="12.75" customHeight="1">
      <c r="A422" s="105"/>
      <c r="B422" s="105"/>
      <c r="C422" s="105"/>
      <c r="D422" s="105"/>
      <c r="E422" s="105"/>
      <c r="F422" s="105"/>
      <c r="G422" s="105"/>
      <c r="H422" s="105"/>
      <c r="I422" s="105"/>
      <c r="J422" s="105"/>
      <c r="K422" s="105"/>
      <c r="L422" s="105"/>
      <c r="M422" s="105"/>
      <c r="N422" s="105"/>
      <c r="O422" s="105"/>
      <c r="P422" s="105"/>
      <c r="Q422" s="105"/>
      <c r="R422" s="105"/>
      <c r="S422" s="105"/>
    </row>
    <row r="423" spans="1:19" ht="12.75" customHeight="1">
      <c r="A423" s="105"/>
      <c r="B423" s="105"/>
      <c r="C423" s="105"/>
      <c r="D423" s="105"/>
      <c r="E423" s="105"/>
      <c r="F423" s="105"/>
      <c r="G423" s="105"/>
      <c r="H423" s="105"/>
      <c r="I423" s="105"/>
      <c r="J423" s="105"/>
      <c r="K423" s="105"/>
      <c r="L423" s="105"/>
      <c r="M423" s="105"/>
      <c r="N423" s="105"/>
      <c r="O423" s="105"/>
      <c r="P423" s="105"/>
      <c r="Q423" s="105"/>
      <c r="R423" s="105"/>
      <c r="S423" s="105"/>
    </row>
    <row r="424" spans="1:19" ht="12.75" customHeight="1">
      <c r="A424" s="105"/>
      <c r="B424" s="105"/>
      <c r="C424" s="105"/>
      <c r="D424" s="105"/>
      <c r="E424" s="105"/>
      <c r="F424" s="105"/>
      <c r="G424" s="105"/>
      <c r="H424" s="105"/>
      <c r="I424" s="105"/>
      <c r="J424" s="105"/>
      <c r="K424" s="105"/>
      <c r="L424" s="105"/>
      <c r="M424" s="105"/>
      <c r="N424" s="105"/>
      <c r="O424" s="105"/>
      <c r="P424" s="105"/>
      <c r="Q424" s="105"/>
      <c r="R424" s="105"/>
      <c r="S424" s="105"/>
    </row>
    <row r="425" spans="1:19" ht="12.75" customHeight="1">
      <c r="A425" s="105"/>
      <c r="B425" s="105"/>
      <c r="C425" s="105"/>
      <c r="D425" s="105"/>
      <c r="E425" s="105"/>
      <c r="F425" s="105"/>
      <c r="G425" s="105"/>
      <c r="H425" s="105"/>
      <c r="I425" s="105"/>
      <c r="J425" s="105"/>
      <c r="K425" s="105"/>
      <c r="L425" s="105"/>
      <c r="M425" s="105"/>
      <c r="N425" s="105"/>
      <c r="O425" s="105"/>
      <c r="P425" s="105"/>
      <c r="Q425" s="105"/>
      <c r="R425" s="105"/>
      <c r="S425" s="105"/>
    </row>
    <row r="426" spans="1:19" ht="12.75" customHeight="1">
      <c r="A426" s="105"/>
      <c r="B426" s="105"/>
      <c r="C426" s="105"/>
      <c r="D426" s="105"/>
      <c r="E426" s="105"/>
      <c r="F426" s="105"/>
      <c r="G426" s="105"/>
      <c r="H426" s="105"/>
      <c r="I426" s="105"/>
      <c r="J426" s="105"/>
      <c r="K426" s="105"/>
      <c r="L426" s="105"/>
      <c r="M426" s="105"/>
      <c r="N426" s="105"/>
      <c r="O426" s="105"/>
      <c r="P426" s="105"/>
      <c r="Q426" s="105"/>
      <c r="R426" s="105"/>
      <c r="S426" s="105"/>
    </row>
    <row r="427" spans="1:19" ht="12.75" customHeight="1">
      <c r="A427" s="105"/>
      <c r="B427" s="105"/>
      <c r="C427" s="105"/>
      <c r="D427" s="105"/>
      <c r="E427" s="105"/>
      <c r="F427" s="105"/>
      <c r="G427" s="105"/>
      <c r="H427" s="105"/>
      <c r="I427" s="105"/>
      <c r="J427" s="105"/>
      <c r="K427" s="105"/>
      <c r="L427" s="105"/>
      <c r="M427" s="105"/>
      <c r="N427" s="105"/>
      <c r="O427" s="105"/>
      <c r="P427" s="105"/>
      <c r="Q427" s="105"/>
      <c r="R427" s="105"/>
      <c r="S427" s="105"/>
    </row>
    <row r="428" spans="1:19" ht="12.75" customHeight="1">
      <c r="A428" s="105"/>
      <c r="B428" s="105"/>
      <c r="C428" s="105"/>
      <c r="D428" s="105"/>
      <c r="E428" s="105"/>
      <c r="F428" s="105"/>
      <c r="G428" s="105"/>
      <c r="H428" s="105"/>
      <c r="I428" s="105"/>
      <c r="J428" s="105"/>
      <c r="K428" s="105"/>
      <c r="L428" s="105"/>
      <c r="M428" s="105"/>
      <c r="N428" s="105"/>
      <c r="O428" s="105"/>
      <c r="P428" s="105"/>
      <c r="Q428" s="105"/>
      <c r="R428" s="105"/>
      <c r="S428" s="105"/>
    </row>
    <row r="429" spans="1:19" ht="12.75" customHeight="1">
      <c r="A429" s="105"/>
      <c r="B429" s="105"/>
      <c r="C429" s="105"/>
      <c r="D429" s="105"/>
      <c r="E429" s="105"/>
      <c r="F429" s="105"/>
      <c r="G429" s="105"/>
      <c r="H429" s="105"/>
      <c r="I429" s="105"/>
      <c r="J429" s="105"/>
      <c r="K429" s="105"/>
      <c r="L429" s="105"/>
      <c r="M429" s="105"/>
      <c r="N429" s="105"/>
      <c r="O429" s="105"/>
      <c r="P429" s="105"/>
      <c r="Q429" s="105"/>
      <c r="R429" s="105"/>
      <c r="S429" s="105"/>
    </row>
    <row r="430" spans="1:19" ht="12.75" customHeight="1">
      <c r="A430" s="105"/>
      <c r="B430" s="105"/>
      <c r="C430" s="105"/>
      <c r="D430" s="105"/>
      <c r="E430" s="105"/>
      <c r="F430" s="105"/>
      <c r="G430" s="105"/>
      <c r="H430" s="105"/>
      <c r="I430" s="105"/>
      <c r="J430" s="105"/>
      <c r="K430" s="105"/>
      <c r="L430" s="105"/>
      <c r="M430" s="105"/>
      <c r="N430" s="105"/>
      <c r="O430" s="105"/>
      <c r="P430" s="105"/>
      <c r="Q430" s="105"/>
      <c r="R430" s="105"/>
      <c r="S430" s="105"/>
    </row>
    <row r="431" spans="1:19" ht="12.75" customHeight="1">
      <c r="A431" s="105"/>
      <c r="B431" s="105"/>
      <c r="C431" s="105"/>
      <c r="D431" s="105"/>
      <c r="E431" s="105"/>
      <c r="F431" s="105"/>
      <c r="G431" s="105"/>
      <c r="H431" s="105"/>
      <c r="I431" s="105"/>
      <c r="J431" s="105"/>
      <c r="K431" s="105"/>
      <c r="L431" s="105"/>
      <c r="M431" s="105"/>
      <c r="N431" s="105"/>
      <c r="O431" s="105"/>
      <c r="P431" s="105"/>
      <c r="Q431" s="105"/>
      <c r="R431" s="105"/>
      <c r="S431" s="105"/>
    </row>
    <row r="432" spans="1:19" ht="12.75" customHeight="1">
      <c r="A432" s="105"/>
      <c r="B432" s="105"/>
      <c r="C432" s="105"/>
      <c r="D432" s="105"/>
      <c r="E432" s="105"/>
      <c r="F432" s="105"/>
      <c r="G432" s="105"/>
      <c r="H432" s="105"/>
      <c r="I432" s="105"/>
      <c r="J432" s="105"/>
      <c r="K432" s="105"/>
      <c r="L432" s="105"/>
      <c r="M432" s="105"/>
      <c r="N432" s="105"/>
      <c r="O432" s="105"/>
      <c r="P432" s="105"/>
      <c r="Q432" s="105"/>
      <c r="R432" s="105"/>
      <c r="S432" s="105"/>
    </row>
    <row r="433" spans="1:19" ht="12.75" customHeight="1">
      <c r="A433" s="105"/>
      <c r="B433" s="105"/>
      <c r="C433" s="105"/>
      <c r="D433" s="105"/>
      <c r="E433" s="105"/>
      <c r="F433" s="105"/>
      <c r="G433" s="105"/>
      <c r="H433" s="105"/>
      <c r="I433" s="105"/>
      <c r="J433" s="105"/>
      <c r="K433" s="105"/>
      <c r="L433" s="105"/>
      <c r="M433" s="105"/>
      <c r="N433" s="105"/>
      <c r="O433" s="105"/>
      <c r="P433" s="105"/>
      <c r="Q433" s="105"/>
      <c r="R433" s="105"/>
      <c r="S433" s="105"/>
    </row>
    <row r="434" spans="1:19" ht="12.75" customHeight="1">
      <c r="A434" s="105"/>
      <c r="B434" s="105"/>
      <c r="C434" s="105"/>
      <c r="D434" s="105"/>
      <c r="E434" s="105"/>
      <c r="F434" s="105"/>
      <c r="G434" s="105"/>
      <c r="H434" s="105"/>
      <c r="I434" s="105"/>
      <c r="J434" s="105"/>
      <c r="K434" s="105"/>
      <c r="L434" s="105"/>
      <c r="M434" s="105"/>
      <c r="N434" s="105"/>
      <c r="O434" s="105"/>
      <c r="P434" s="105"/>
      <c r="Q434" s="105"/>
      <c r="R434" s="105"/>
      <c r="S434" s="105"/>
    </row>
    <row r="435" spans="1:19" ht="12.75" customHeight="1">
      <c r="A435" s="105"/>
      <c r="B435" s="105"/>
      <c r="C435" s="105"/>
      <c r="D435" s="105"/>
      <c r="E435" s="105"/>
      <c r="F435" s="105"/>
      <c r="G435" s="105"/>
      <c r="H435" s="105"/>
      <c r="I435" s="105"/>
      <c r="J435" s="105"/>
      <c r="K435" s="105"/>
      <c r="L435" s="105"/>
      <c r="M435" s="105"/>
      <c r="N435" s="105"/>
      <c r="O435" s="105"/>
      <c r="P435" s="105"/>
      <c r="Q435" s="105"/>
      <c r="R435" s="105"/>
      <c r="S435" s="105"/>
    </row>
    <row r="436" spans="1:19" ht="12.75" customHeight="1">
      <c r="A436" s="105"/>
      <c r="B436" s="105"/>
      <c r="C436" s="105"/>
      <c r="D436" s="105"/>
      <c r="E436" s="105"/>
      <c r="F436" s="105"/>
      <c r="G436" s="105"/>
      <c r="H436" s="105"/>
      <c r="I436" s="105"/>
      <c r="J436" s="105"/>
      <c r="K436" s="105"/>
      <c r="L436" s="105"/>
      <c r="M436" s="105"/>
      <c r="N436" s="105"/>
      <c r="O436" s="105"/>
      <c r="P436" s="105"/>
      <c r="Q436" s="105"/>
      <c r="R436" s="105"/>
      <c r="S436" s="105"/>
    </row>
    <row r="437" spans="1:19" ht="12.75" customHeight="1">
      <c r="A437" s="105"/>
      <c r="B437" s="105"/>
      <c r="C437" s="105"/>
      <c r="D437" s="105"/>
      <c r="E437" s="105"/>
      <c r="F437" s="105"/>
      <c r="G437" s="105"/>
      <c r="H437" s="105"/>
      <c r="I437" s="105"/>
      <c r="J437" s="105"/>
      <c r="K437" s="105"/>
      <c r="L437" s="105"/>
      <c r="M437" s="105"/>
      <c r="N437" s="105"/>
      <c r="O437" s="105"/>
      <c r="P437" s="105"/>
      <c r="Q437" s="105"/>
      <c r="R437" s="105"/>
      <c r="S437" s="105"/>
    </row>
    <row r="438" spans="1:19" ht="12.75" customHeight="1">
      <c r="A438" s="105"/>
      <c r="B438" s="105"/>
      <c r="C438" s="105"/>
      <c r="D438" s="105"/>
      <c r="E438" s="105"/>
      <c r="F438" s="105"/>
      <c r="G438" s="105"/>
      <c r="H438" s="105"/>
      <c r="I438" s="105"/>
      <c r="J438" s="105"/>
      <c r="K438" s="105"/>
      <c r="L438" s="105"/>
      <c r="M438" s="105"/>
      <c r="N438" s="105"/>
      <c r="O438" s="105"/>
      <c r="P438" s="105"/>
      <c r="Q438" s="105"/>
      <c r="R438" s="105"/>
      <c r="S438" s="105"/>
    </row>
    <row r="439" spans="1:19" ht="12.75" customHeight="1">
      <c r="A439" s="105"/>
      <c r="B439" s="105"/>
      <c r="C439" s="105"/>
      <c r="D439" s="105"/>
      <c r="E439" s="105"/>
      <c r="F439" s="105"/>
      <c r="G439" s="105"/>
      <c r="H439" s="105"/>
      <c r="I439" s="105"/>
      <c r="J439" s="105"/>
      <c r="K439" s="105"/>
      <c r="L439" s="105"/>
      <c r="M439" s="105"/>
      <c r="N439" s="105"/>
      <c r="O439" s="105"/>
      <c r="P439" s="105"/>
      <c r="Q439" s="105"/>
      <c r="R439" s="105"/>
      <c r="S439" s="105"/>
    </row>
    <row r="440" spans="1:19" ht="12.75" customHeight="1">
      <c r="A440" s="105"/>
      <c r="B440" s="105"/>
      <c r="C440" s="105"/>
      <c r="D440" s="105"/>
      <c r="E440" s="105"/>
      <c r="F440" s="105"/>
      <c r="G440" s="105"/>
      <c r="H440" s="105"/>
      <c r="I440" s="105"/>
      <c r="J440" s="105"/>
      <c r="K440" s="105"/>
      <c r="L440" s="105"/>
      <c r="M440" s="105"/>
      <c r="N440" s="105"/>
      <c r="O440" s="105"/>
      <c r="P440" s="105"/>
      <c r="Q440" s="105"/>
      <c r="R440" s="105"/>
      <c r="S440" s="105"/>
    </row>
    <row r="441" spans="1:19" ht="12.75" customHeight="1">
      <c r="A441" s="105"/>
      <c r="B441" s="105"/>
      <c r="C441" s="105"/>
      <c r="D441" s="105"/>
      <c r="E441" s="105"/>
      <c r="F441" s="105"/>
      <c r="G441" s="105"/>
      <c r="H441" s="105"/>
      <c r="I441" s="105"/>
      <c r="J441" s="105"/>
      <c r="K441" s="105"/>
      <c r="L441" s="105"/>
      <c r="M441" s="105"/>
      <c r="N441" s="105"/>
      <c r="O441" s="105"/>
      <c r="P441" s="105"/>
      <c r="Q441" s="105"/>
      <c r="R441" s="105"/>
      <c r="S441" s="105"/>
    </row>
    <row r="442" spans="1:19" ht="12.75" customHeight="1">
      <c r="A442" s="105"/>
      <c r="B442" s="105"/>
      <c r="C442" s="105"/>
      <c r="D442" s="105"/>
      <c r="E442" s="105"/>
      <c r="F442" s="105"/>
      <c r="G442" s="105"/>
      <c r="H442" s="105"/>
      <c r="I442" s="105"/>
      <c r="J442" s="105"/>
      <c r="K442" s="105"/>
      <c r="L442" s="105"/>
      <c r="M442" s="105"/>
      <c r="N442" s="105"/>
      <c r="O442" s="105"/>
      <c r="P442" s="105"/>
      <c r="Q442" s="105"/>
      <c r="R442" s="105"/>
      <c r="S442" s="105"/>
    </row>
    <row r="443" spans="1:19" ht="12.75" customHeight="1">
      <c r="A443" s="105"/>
      <c r="B443" s="105"/>
      <c r="C443" s="105"/>
      <c r="D443" s="105"/>
      <c r="E443" s="105"/>
      <c r="F443" s="105"/>
      <c r="G443" s="105"/>
      <c r="H443" s="105"/>
      <c r="I443" s="105"/>
      <c r="J443" s="105"/>
      <c r="K443" s="105"/>
      <c r="L443" s="105"/>
      <c r="M443" s="105"/>
      <c r="N443" s="105"/>
      <c r="O443" s="105"/>
      <c r="P443" s="105"/>
      <c r="Q443" s="105"/>
      <c r="R443" s="105"/>
      <c r="S443" s="105"/>
    </row>
    <row r="444" spans="1:19" ht="12.75" customHeight="1">
      <c r="A444" s="105"/>
      <c r="B444" s="105"/>
      <c r="C444" s="105"/>
      <c r="D444" s="105"/>
      <c r="E444" s="105"/>
      <c r="F444" s="105"/>
      <c r="G444" s="105"/>
      <c r="H444" s="105"/>
      <c r="I444" s="105"/>
      <c r="J444" s="105"/>
      <c r="K444" s="105"/>
      <c r="L444" s="105"/>
      <c r="M444" s="105"/>
      <c r="N444" s="105"/>
      <c r="O444" s="105"/>
      <c r="P444" s="105"/>
      <c r="Q444" s="105"/>
      <c r="R444" s="105"/>
      <c r="S444" s="105"/>
    </row>
    <row r="445" spans="1:19" ht="12.75" customHeight="1">
      <c r="A445" s="105"/>
      <c r="B445" s="105"/>
      <c r="C445" s="105"/>
      <c r="D445" s="105"/>
      <c r="E445" s="105"/>
      <c r="F445" s="105"/>
      <c r="G445" s="105"/>
      <c r="H445" s="105"/>
      <c r="I445" s="105"/>
      <c r="J445" s="105"/>
      <c r="K445" s="105"/>
      <c r="L445" s="105"/>
      <c r="M445" s="105"/>
      <c r="N445" s="105"/>
      <c r="O445" s="105"/>
      <c r="P445" s="105"/>
      <c r="Q445" s="105"/>
      <c r="R445" s="105"/>
      <c r="S445" s="105"/>
    </row>
    <row r="446" spans="1:19" ht="12.75" customHeight="1">
      <c r="A446" s="105"/>
      <c r="B446" s="105"/>
      <c r="C446" s="105"/>
      <c r="D446" s="105"/>
      <c r="E446" s="105"/>
      <c r="F446" s="105"/>
      <c r="G446" s="105"/>
      <c r="H446" s="105"/>
      <c r="I446" s="105"/>
      <c r="J446" s="105"/>
      <c r="K446" s="105"/>
      <c r="L446" s="105"/>
      <c r="M446" s="105"/>
      <c r="N446" s="105"/>
      <c r="O446" s="105"/>
      <c r="P446" s="105"/>
      <c r="Q446" s="105"/>
      <c r="R446" s="105"/>
      <c r="S446" s="105"/>
    </row>
    <row r="447" spans="1:19" ht="12.75" customHeight="1">
      <c r="A447" s="105"/>
      <c r="B447" s="105"/>
      <c r="C447" s="105"/>
      <c r="D447" s="105"/>
      <c r="E447" s="105"/>
      <c r="F447" s="105"/>
      <c r="G447" s="105"/>
      <c r="H447" s="105"/>
      <c r="I447" s="105"/>
      <c r="J447" s="105"/>
      <c r="K447" s="105"/>
      <c r="L447" s="105"/>
      <c r="M447" s="105"/>
      <c r="N447" s="105"/>
      <c r="O447" s="105"/>
      <c r="P447" s="105"/>
      <c r="Q447" s="105"/>
      <c r="R447" s="105"/>
      <c r="S447" s="105"/>
    </row>
    <row r="448" spans="1:19" ht="12.75" customHeight="1">
      <c r="A448" s="105"/>
      <c r="B448" s="105"/>
      <c r="C448" s="105"/>
      <c r="D448" s="105"/>
      <c r="E448" s="105"/>
      <c r="F448" s="105"/>
      <c r="G448" s="105"/>
      <c r="H448" s="105"/>
      <c r="I448" s="105"/>
      <c r="J448" s="105"/>
      <c r="K448" s="105"/>
      <c r="L448" s="105"/>
      <c r="M448" s="105"/>
      <c r="N448" s="105"/>
      <c r="O448" s="105"/>
      <c r="P448" s="105"/>
      <c r="Q448" s="105"/>
      <c r="R448" s="105"/>
      <c r="S448" s="105"/>
    </row>
    <row r="449" spans="1:19" ht="12.75" customHeight="1">
      <c r="A449" s="105"/>
      <c r="B449" s="105"/>
      <c r="C449" s="105"/>
      <c r="D449" s="105"/>
      <c r="E449" s="105"/>
      <c r="F449" s="105"/>
      <c r="G449" s="105"/>
      <c r="H449" s="105"/>
      <c r="I449" s="105"/>
      <c r="J449" s="105"/>
      <c r="K449" s="105"/>
      <c r="L449" s="105"/>
      <c r="M449" s="105"/>
      <c r="N449" s="105"/>
      <c r="O449" s="105"/>
      <c r="P449" s="105"/>
      <c r="Q449" s="105"/>
      <c r="R449" s="105"/>
      <c r="S449" s="105"/>
    </row>
    <row r="450" spans="1:19" ht="12.75" customHeight="1">
      <c r="A450" s="105"/>
      <c r="B450" s="105"/>
      <c r="C450" s="105"/>
      <c r="D450" s="105"/>
      <c r="E450" s="105"/>
      <c r="F450" s="105"/>
      <c r="G450" s="105"/>
      <c r="H450" s="105"/>
      <c r="I450" s="105"/>
      <c r="J450" s="105"/>
      <c r="K450" s="105"/>
      <c r="L450" s="105"/>
      <c r="M450" s="105"/>
      <c r="N450" s="105"/>
      <c r="O450" s="105"/>
      <c r="P450" s="105"/>
      <c r="Q450" s="105"/>
      <c r="R450" s="105"/>
      <c r="S450" s="105"/>
    </row>
    <row r="451" spans="1:19" ht="12.75" customHeight="1">
      <c r="A451" s="105"/>
      <c r="B451" s="105"/>
      <c r="C451" s="105"/>
      <c r="D451" s="105"/>
      <c r="E451" s="105"/>
      <c r="F451" s="105"/>
      <c r="G451" s="105"/>
      <c r="H451" s="105"/>
      <c r="I451" s="105"/>
      <c r="J451" s="105"/>
      <c r="K451" s="105"/>
      <c r="L451" s="105"/>
      <c r="M451" s="105"/>
      <c r="N451" s="105"/>
      <c r="O451" s="105"/>
      <c r="P451" s="105"/>
      <c r="Q451" s="105"/>
      <c r="R451" s="105"/>
      <c r="S451" s="105"/>
    </row>
    <row r="452" spans="1:19" ht="12.75" customHeight="1">
      <c r="A452" s="105"/>
      <c r="B452" s="105"/>
      <c r="C452" s="105"/>
      <c r="D452" s="105"/>
      <c r="E452" s="105"/>
      <c r="F452" s="105"/>
      <c r="G452" s="105"/>
      <c r="H452" s="105"/>
      <c r="I452" s="105"/>
      <c r="J452" s="105"/>
      <c r="K452" s="105"/>
      <c r="L452" s="105"/>
      <c r="M452" s="105"/>
      <c r="N452" s="105"/>
      <c r="O452" s="105"/>
      <c r="P452" s="105"/>
      <c r="Q452" s="105"/>
      <c r="R452" s="105"/>
      <c r="S452" s="105"/>
    </row>
    <row r="453" spans="1:19" ht="12.75" customHeight="1">
      <c r="A453" s="105"/>
      <c r="B453" s="105"/>
      <c r="C453" s="105"/>
      <c r="D453" s="105"/>
      <c r="E453" s="105"/>
      <c r="F453" s="105"/>
      <c r="G453" s="105"/>
      <c r="H453" s="105"/>
      <c r="I453" s="105"/>
      <c r="J453" s="105"/>
      <c r="K453" s="105"/>
      <c r="L453" s="105"/>
      <c r="M453" s="105"/>
      <c r="N453" s="105"/>
      <c r="O453" s="105"/>
      <c r="P453" s="105"/>
      <c r="Q453" s="105"/>
      <c r="R453" s="105"/>
      <c r="S453" s="105"/>
    </row>
    <row r="454" spans="1:19" ht="12.75" customHeight="1">
      <c r="A454" s="105"/>
      <c r="B454" s="105"/>
      <c r="C454" s="105"/>
      <c r="D454" s="105"/>
      <c r="E454" s="105"/>
      <c r="F454" s="105"/>
      <c r="G454" s="105"/>
      <c r="H454" s="105"/>
      <c r="I454" s="105"/>
      <c r="J454" s="105"/>
      <c r="K454" s="105"/>
      <c r="L454" s="105"/>
      <c r="M454" s="105"/>
      <c r="N454" s="105"/>
      <c r="O454" s="105"/>
      <c r="P454" s="105"/>
      <c r="Q454" s="105"/>
      <c r="R454" s="105"/>
      <c r="S454" s="105"/>
    </row>
    <row r="455" spans="1:19" ht="12.75" customHeight="1">
      <c r="A455" s="105"/>
      <c r="B455" s="105"/>
      <c r="C455" s="105"/>
      <c r="D455" s="105"/>
      <c r="E455" s="105"/>
      <c r="F455" s="105"/>
      <c r="G455" s="105"/>
      <c r="H455" s="105"/>
      <c r="I455" s="105"/>
      <c r="J455" s="105"/>
      <c r="K455" s="105"/>
      <c r="L455" s="105"/>
      <c r="M455" s="105"/>
      <c r="N455" s="105"/>
      <c r="O455" s="105"/>
      <c r="P455" s="105"/>
      <c r="Q455" s="105"/>
      <c r="R455" s="105"/>
      <c r="S455" s="105"/>
    </row>
    <row r="456" spans="1:19" ht="12.75" customHeight="1">
      <c r="A456" s="105"/>
      <c r="B456" s="105"/>
      <c r="C456" s="105"/>
      <c r="D456" s="105"/>
      <c r="E456" s="105"/>
      <c r="F456" s="105"/>
      <c r="G456" s="105"/>
      <c r="H456" s="105"/>
      <c r="I456" s="105"/>
      <c r="J456" s="105"/>
      <c r="K456" s="105"/>
      <c r="L456" s="105"/>
      <c r="M456" s="105"/>
      <c r="N456" s="105"/>
      <c r="O456" s="105"/>
      <c r="P456" s="105"/>
      <c r="Q456" s="105"/>
      <c r="R456" s="105"/>
      <c r="S456" s="105"/>
    </row>
    <row r="457" spans="1:19" ht="12.75" customHeight="1">
      <c r="A457" s="105"/>
      <c r="B457" s="105"/>
      <c r="C457" s="105"/>
      <c r="D457" s="105"/>
      <c r="E457" s="105"/>
      <c r="F457" s="105"/>
      <c r="G457" s="105"/>
      <c r="H457" s="105"/>
      <c r="I457" s="105"/>
      <c r="J457" s="105"/>
      <c r="K457" s="105"/>
      <c r="L457" s="105"/>
      <c r="M457" s="105"/>
      <c r="N457" s="105"/>
      <c r="O457" s="105"/>
      <c r="P457" s="105"/>
      <c r="Q457" s="105"/>
      <c r="R457" s="105"/>
      <c r="S457" s="105"/>
    </row>
    <row r="458" spans="1:19" ht="12.75" customHeight="1">
      <c r="A458" s="105"/>
      <c r="B458" s="105"/>
      <c r="C458" s="105"/>
      <c r="D458" s="105"/>
      <c r="E458" s="105"/>
      <c r="F458" s="105"/>
      <c r="G458" s="105"/>
      <c r="H458" s="105"/>
      <c r="I458" s="105"/>
      <c r="J458" s="105"/>
      <c r="K458" s="105"/>
      <c r="L458" s="105"/>
      <c r="M458" s="105"/>
      <c r="N458" s="105"/>
      <c r="O458" s="105"/>
      <c r="P458" s="105"/>
      <c r="Q458" s="105"/>
      <c r="R458" s="105"/>
      <c r="S458" s="105"/>
    </row>
    <row r="459" spans="1:19" ht="12.75" customHeight="1">
      <c r="A459" s="105"/>
      <c r="B459" s="105"/>
      <c r="C459" s="105"/>
      <c r="D459" s="105"/>
      <c r="E459" s="105"/>
      <c r="F459" s="105"/>
      <c r="G459" s="105"/>
      <c r="H459" s="105"/>
      <c r="I459" s="105"/>
      <c r="J459" s="105"/>
      <c r="K459" s="105"/>
      <c r="L459" s="105"/>
      <c r="M459" s="105"/>
      <c r="N459" s="105"/>
      <c r="O459" s="105"/>
      <c r="P459" s="105"/>
      <c r="Q459" s="105"/>
      <c r="R459" s="105"/>
      <c r="S459" s="105"/>
    </row>
    <row r="460" spans="1:19" ht="12.75" customHeight="1">
      <c r="A460" s="105"/>
      <c r="B460" s="105"/>
      <c r="C460" s="105"/>
      <c r="D460" s="105"/>
      <c r="E460" s="105"/>
      <c r="F460" s="105"/>
      <c r="G460" s="105"/>
      <c r="H460" s="105"/>
      <c r="I460" s="105"/>
      <c r="J460" s="105"/>
      <c r="K460" s="105"/>
      <c r="L460" s="105"/>
      <c r="M460" s="105"/>
      <c r="N460" s="105"/>
      <c r="O460" s="105"/>
      <c r="P460" s="105"/>
      <c r="Q460" s="105"/>
      <c r="R460" s="105"/>
      <c r="S460" s="105"/>
    </row>
    <row r="461" spans="1:19" ht="12.75" customHeight="1">
      <c r="A461" s="105"/>
      <c r="B461" s="105"/>
      <c r="C461" s="105"/>
      <c r="D461" s="105"/>
      <c r="E461" s="105"/>
      <c r="F461" s="105"/>
      <c r="G461" s="105"/>
      <c r="H461" s="105"/>
      <c r="I461" s="105"/>
      <c r="J461" s="105"/>
      <c r="K461" s="105"/>
      <c r="L461" s="105"/>
      <c r="M461" s="105"/>
      <c r="N461" s="105"/>
      <c r="O461" s="105"/>
      <c r="P461" s="105"/>
      <c r="Q461" s="105"/>
      <c r="R461" s="105"/>
      <c r="S461" s="105"/>
    </row>
    <row r="462" spans="1:19" ht="12.75" customHeight="1">
      <c r="A462" s="105"/>
      <c r="B462" s="105"/>
      <c r="C462" s="105"/>
      <c r="D462" s="105"/>
      <c r="E462" s="105"/>
      <c r="F462" s="105"/>
      <c r="G462" s="105"/>
      <c r="H462" s="105"/>
      <c r="I462" s="105"/>
      <c r="J462" s="105"/>
      <c r="K462" s="105"/>
      <c r="L462" s="105"/>
      <c r="M462" s="105"/>
      <c r="N462" s="105"/>
      <c r="O462" s="105"/>
      <c r="P462" s="105"/>
      <c r="Q462" s="105"/>
      <c r="R462" s="105"/>
      <c r="S462" s="105"/>
    </row>
    <row r="463" spans="1:19" ht="12.75" customHeight="1">
      <c r="A463" s="105"/>
      <c r="B463" s="105"/>
      <c r="C463" s="105"/>
      <c r="D463" s="105"/>
      <c r="E463" s="105"/>
      <c r="F463" s="105"/>
      <c r="G463" s="105"/>
      <c r="H463" s="105"/>
      <c r="I463" s="105"/>
      <c r="J463" s="105"/>
      <c r="K463" s="105"/>
      <c r="L463" s="105"/>
      <c r="M463" s="105"/>
      <c r="N463" s="105"/>
      <c r="O463" s="105"/>
      <c r="P463" s="105"/>
      <c r="Q463" s="105"/>
      <c r="R463" s="105"/>
      <c r="S463" s="105"/>
    </row>
    <row r="464" spans="1:19" ht="12.75" customHeight="1">
      <c r="A464" s="105"/>
      <c r="B464" s="105"/>
      <c r="C464" s="105"/>
      <c r="D464" s="105"/>
      <c r="E464" s="105"/>
      <c r="F464" s="105"/>
      <c r="G464" s="105"/>
      <c r="H464" s="105"/>
      <c r="I464" s="105"/>
      <c r="J464" s="105"/>
      <c r="K464" s="105"/>
      <c r="L464" s="105"/>
      <c r="M464" s="105"/>
      <c r="N464" s="105"/>
      <c r="O464" s="105"/>
      <c r="P464" s="105"/>
      <c r="Q464" s="105"/>
      <c r="R464" s="105"/>
      <c r="S464" s="105"/>
    </row>
    <row r="465" spans="1:19" ht="12.75" customHeight="1">
      <c r="A465" s="105"/>
      <c r="B465" s="105"/>
      <c r="C465" s="105"/>
      <c r="D465" s="105"/>
      <c r="E465" s="105"/>
      <c r="F465" s="105"/>
      <c r="G465" s="105"/>
      <c r="H465" s="105"/>
      <c r="I465" s="105"/>
      <c r="J465" s="105"/>
      <c r="K465" s="105"/>
      <c r="L465" s="105"/>
      <c r="M465" s="105"/>
      <c r="N465" s="105"/>
      <c r="O465" s="105"/>
      <c r="P465" s="105"/>
      <c r="Q465" s="105"/>
      <c r="R465" s="105"/>
      <c r="S465" s="105"/>
    </row>
    <row r="466" spans="1:19" ht="12.75" customHeight="1">
      <c r="A466" s="105"/>
      <c r="B466" s="105"/>
      <c r="C466" s="105"/>
      <c r="D466" s="105"/>
      <c r="E466" s="105"/>
      <c r="F466" s="105"/>
      <c r="G466" s="105"/>
      <c r="H466" s="105"/>
      <c r="I466" s="105"/>
      <c r="J466" s="105"/>
      <c r="K466" s="105"/>
      <c r="L466" s="105"/>
      <c r="M466" s="105"/>
      <c r="N466" s="105"/>
      <c r="O466" s="105"/>
      <c r="P466" s="105"/>
      <c r="Q466" s="105"/>
      <c r="R466" s="105"/>
      <c r="S466" s="105"/>
    </row>
    <row r="467" spans="1:19" ht="12.75" customHeight="1">
      <c r="A467" s="105"/>
      <c r="B467" s="105"/>
      <c r="C467" s="105"/>
      <c r="D467" s="105"/>
      <c r="E467" s="105"/>
      <c r="F467" s="105"/>
      <c r="G467" s="105"/>
      <c r="H467" s="105"/>
      <c r="I467" s="105"/>
      <c r="J467" s="105"/>
      <c r="K467" s="105"/>
      <c r="L467" s="105"/>
      <c r="M467" s="105"/>
      <c r="N467" s="105"/>
      <c r="O467" s="105"/>
      <c r="P467" s="105"/>
      <c r="Q467" s="105"/>
      <c r="R467" s="105"/>
      <c r="S467" s="105"/>
    </row>
    <row r="468" spans="1:19" ht="12.75" customHeight="1">
      <c r="A468" s="105"/>
      <c r="B468" s="105"/>
      <c r="C468" s="105"/>
      <c r="D468" s="105"/>
      <c r="E468" s="105"/>
      <c r="F468" s="105"/>
      <c r="G468" s="105"/>
      <c r="H468" s="105"/>
      <c r="I468" s="105"/>
      <c r="J468" s="105"/>
      <c r="K468" s="105"/>
      <c r="L468" s="105"/>
      <c r="M468" s="105"/>
      <c r="N468" s="105"/>
      <c r="O468" s="105"/>
      <c r="P468" s="105"/>
      <c r="Q468" s="105"/>
      <c r="R468" s="105"/>
      <c r="S468" s="105"/>
    </row>
    <row r="469" spans="1:19" ht="12.75" customHeight="1">
      <c r="A469" s="105"/>
      <c r="B469" s="105"/>
      <c r="C469" s="105"/>
      <c r="D469" s="105"/>
      <c r="E469" s="105"/>
      <c r="F469" s="105"/>
      <c r="G469" s="105"/>
      <c r="H469" s="105"/>
      <c r="I469" s="105"/>
      <c r="J469" s="105"/>
      <c r="K469" s="105"/>
      <c r="L469" s="105"/>
      <c r="M469" s="105"/>
      <c r="N469" s="105"/>
      <c r="O469" s="105"/>
      <c r="P469" s="105"/>
      <c r="Q469" s="105"/>
      <c r="R469" s="105"/>
      <c r="S469" s="105"/>
    </row>
    <row r="470" spans="1:19" ht="12.75" customHeight="1">
      <c r="A470" s="105"/>
      <c r="B470" s="105"/>
      <c r="C470" s="105"/>
      <c r="D470" s="105"/>
      <c r="E470" s="105"/>
      <c r="F470" s="105"/>
      <c r="G470" s="105"/>
      <c r="H470" s="105"/>
      <c r="I470" s="105"/>
      <c r="J470" s="105"/>
      <c r="K470" s="105"/>
      <c r="L470" s="105"/>
      <c r="M470" s="105"/>
      <c r="N470" s="105"/>
      <c r="O470" s="105"/>
      <c r="P470" s="105"/>
      <c r="Q470" s="105"/>
      <c r="R470" s="105"/>
      <c r="S470" s="105"/>
    </row>
    <row r="471" spans="1:19" ht="12.75" customHeight="1">
      <c r="A471" s="105"/>
      <c r="B471" s="105"/>
      <c r="C471" s="105"/>
      <c r="D471" s="105"/>
      <c r="E471" s="105"/>
      <c r="F471" s="105"/>
      <c r="G471" s="105"/>
      <c r="H471" s="105"/>
      <c r="I471" s="105"/>
      <c r="J471" s="105"/>
      <c r="K471" s="105"/>
      <c r="L471" s="105"/>
      <c r="M471" s="105"/>
      <c r="N471" s="105"/>
      <c r="O471" s="105"/>
      <c r="P471" s="105"/>
      <c r="Q471" s="105"/>
      <c r="R471" s="105"/>
      <c r="S471" s="105"/>
    </row>
    <row r="472" spans="1:19" ht="12.75" customHeight="1">
      <c r="A472" s="105"/>
      <c r="B472" s="105"/>
      <c r="C472" s="105"/>
      <c r="D472" s="105"/>
      <c r="E472" s="105"/>
      <c r="F472" s="105"/>
      <c r="G472" s="105"/>
      <c r="H472" s="105"/>
      <c r="I472" s="105"/>
      <c r="J472" s="105"/>
      <c r="K472" s="105"/>
      <c r="L472" s="105"/>
      <c r="M472" s="105"/>
      <c r="N472" s="105"/>
      <c r="O472" s="105"/>
      <c r="P472" s="105"/>
      <c r="Q472" s="105"/>
      <c r="R472" s="105"/>
      <c r="S472" s="105"/>
    </row>
    <row r="473" spans="1:19" ht="12.75" customHeight="1">
      <c r="A473" s="105"/>
      <c r="B473" s="105"/>
      <c r="C473" s="105"/>
      <c r="D473" s="105"/>
      <c r="E473" s="105"/>
      <c r="F473" s="105"/>
      <c r="G473" s="105"/>
      <c r="H473" s="105"/>
      <c r="I473" s="105"/>
      <c r="J473" s="105"/>
      <c r="K473" s="105"/>
      <c r="L473" s="105"/>
      <c r="M473" s="105"/>
      <c r="N473" s="105"/>
      <c r="O473" s="105"/>
      <c r="P473" s="105"/>
      <c r="Q473" s="105"/>
      <c r="R473" s="105"/>
      <c r="S473" s="105"/>
    </row>
    <row r="474" spans="1:19" ht="12.75" customHeight="1">
      <c r="A474" s="105"/>
      <c r="B474" s="105"/>
      <c r="C474" s="105"/>
      <c r="D474" s="105"/>
      <c r="E474" s="105"/>
      <c r="F474" s="105"/>
      <c r="G474" s="105"/>
      <c r="H474" s="105"/>
      <c r="I474" s="105"/>
      <c r="J474" s="105"/>
      <c r="K474" s="105"/>
      <c r="L474" s="105"/>
      <c r="M474" s="105"/>
      <c r="N474" s="105"/>
      <c r="O474" s="105"/>
      <c r="P474" s="105"/>
      <c r="Q474" s="105"/>
      <c r="R474" s="105"/>
      <c r="S474" s="105"/>
    </row>
    <row r="475" spans="1:19" ht="12.75" customHeight="1">
      <c r="A475" s="105"/>
      <c r="B475" s="105"/>
      <c r="C475" s="105"/>
      <c r="D475" s="105"/>
      <c r="E475" s="105"/>
      <c r="F475" s="105"/>
      <c r="G475" s="105"/>
      <c r="H475" s="105"/>
      <c r="I475" s="105"/>
      <c r="J475" s="105"/>
      <c r="K475" s="105"/>
      <c r="L475" s="105"/>
      <c r="M475" s="105"/>
      <c r="N475" s="105"/>
      <c r="O475" s="105"/>
      <c r="P475" s="105"/>
      <c r="Q475" s="105"/>
      <c r="R475" s="105"/>
      <c r="S475" s="105"/>
    </row>
    <row r="476" spans="1:19" ht="12.75" customHeight="1">
      <c r="A476" s="105"/>
      <c r="B476" s="105"/>
      <c r="C476" s="105"/>
      <c r="D476" s="105"/>
      <c r="E476" s="105"/>
      <c r="F476" s="105"/>
      <c r="G476" s="105"/>
      <c r="H476" s="105"/>
      <c r="I476" s="105"/>
      <c r="J476" s="105"/>
      <c r="K476" s="105"/>
      <c r="L476" s="105"/>
      <c r="M476" s="105"/>
      <c r="N476" s="105"/>
      <c r="O476" s="105"/>
      <c r="P476" s="105"/>
      <c r="Q476" s="105"/>
      <c r="R476" s="105"/>
      <c r="S476" s="105"/>
    </row>
    <row r="477" spans="1:19" ht="12.75" customHeight="1">
      <c r="A477" s="105"/>
      <c r="B477" s="105"/>
      <c r="C477" s="105"/>
      <c r="D477" s="105"/>
      <c r="E477" s="105"/>
      <c r="F477" s="105"/>
      <c r="G477" s="105"/>
      <c r="H477" s="105"/>
      <c r="I477" s="105"/>
      <c r="J477" s="105"/>
      <c r="K477" s="105"/>
      <c r="L477" s="105"/>
      <c r="M477" s="105"/>
      <c r="N477" s="105"/>
      <c r="O477" s="105"/>
      <c r="P477" s="105"/>
      <c r="Q477" s="105"/>
      <c r="R477" s="105"/>
      <c r="S477" s="105"/>
    </row>
    <row r="478" spans="1:19" ht="12.75" customHeight="1">
      <c r="A478" s="105"/>
      <c r="B478" s="105"/>
      <c r="C478" s="105"/>
      <c r="D478" s="105"/>
      <c r="E478" s="105"/>
      <c r="F478" s="105"/>
      <c r="G478" s="105"/>
      <c r="H478" s="105"/>
      <c r="I478" s="105"/>
      <c r="J478" s="105"/>
      <c r="K478" s="105"/>
      <c r="L478" s="105"/>
      <c r="M478" s="105"/>
      <c r="N478" s="105"/>
      <c r="O478" s="105"/>
      <c r="P478" s="105"/>
      <c r="Q478" s="105"/>
      <c r="R478" s="105"/>
      <c r="S478" s="105"/>
    </row>
    <row r="479" spans="1:19" ht="12.75" customHeight="1">
      <c r="A479" s="105"/>
      <c r="B479" s="105"/>
      <c r="C479" s="105"/>
      <c r="D479" s="105"/>
      <c r="E479" s="105"/>
      <c r="F479" s="105"/>
      <c r="G479" s="105"/>
      <c r="H479" s="105"/>
      <c r="I479" s="105"/>
      <c r="J479" s="105"/>
      <c r="K479" s="105"/>
      <c r="L479" s="105"/>
      <c r="M479" s="105"/>
      <c r="N479" s="105"/>
      <c r="O479" s="105"/>
      <c r="P479" s="105"/>
      <c r="Q479" s="105"/>
      <c r="R479" s="105"/>
      <c r="S479" s="105"/>
    </row>
    <row r="480" spans="1:19" ht="12.75" customHeight="1">
      <c r="A480" s="105"/>
      <c r="B480" s="105"/>
      <c r="C480" s="105"/>
      <c r="D480" s="105"/>
      <c r="E480" s="105"/>
      <c r="F480" s="105"/>
      <c r="G480" s="105"/>
      <c r="H480" s="105"/>
      <c r="I480" s="105"/>
      <c r="J480" s="105"/>
      <c r="K480" s="105"/>
      <c r="L480" s="105"/>
      <c r="M480" s="105"/>
      <c r="N480" s="105"/>
      <c r="O480" s="105"/>
      <c r="P480" s="105"/>
      <c r="Q480" s="105"/>
      <c r="R480" s="105"/>
      <c r="S480" s="105"/>
    </row>
    <row r="481" spans="1:19" ht="12.75" customHeight="1">
      <c r="A481" s="105"/>
      <c r="B481" s="105"/>
      <c r="C481" s="105"/>
      <c r="D481" s="105"/>
      <c r="E481" s="105"/>
      <c r="F481" s="105"/>
      <c r="G481" s="105"/>
      <c r="H481" s="105"/>
      <c r="I481" s="105"/>
      <c r="J481" s="105"/>
      <c r="K481" s="105"/>
      <c r="L481" s="105"/>
      <c r="M481" s="105"/>
      <c r="N481" s="105"/>
      <c r="O481" s="105"/>
      <c r="P481" s="105"/>
      <c r="Q481" s="105"/>
      <c r="R481" s="105"/>
      <c r="S481" s="105"/>
    </row>
    <row r="482" spans="1:19" ht="12.75" customHeight="1">
      <c r="A482" s="105"/>
      <c r="B482" s="105"/>
      <c r="C482" s="105"/>
      <c r="D482" s="105"/>
      <c r="E482" s="105"/>
      <c r="F482" s="105"/>
      <c r="G482" s="105"/>
      <c r="H482" s="105"/>
      <c r="I482" s="105"/>
      <c r="J482" s="105"/>
      <c r="K482" s="105"/>
      <c r="L482" s="105"/>
      <c r="M482" s="105"/>
      <c r="N482" s="105"/>
      <c r="O482" s="105"/>
      <c r="P482" s="105"/>
      <c r="Q482" s="105"/>
      <c r="R482" s="105"/>
      <c r="S482" s="105"/>
    </row>
    <row r="483" spans="1:19" ht="12.75" customHeight="1">
      <c r="A483" s="105"/>
      <c r="B483" s="105"/>
      <c r="C483" s="105"/>
      <c r="D483" s="105"/>
      <c r="E483" s="105"/>
      <c r="F483" s="105"/>
      <c r="G483" s="105"/>
      <c r="H483" s="105"/>
      <c r="I483" s="105"/>
      <c r="J483" s="105"/>
      <c r="K483" s="105"/>
      <c r="L483" s="105"/>
      <c r="M483" s="105"/>
      <c r="N483" s="105"/>
      <c r="O483" s="105"/>
      <c r="P483" s="105"/>
      <c r="Q483" s="105"/>
      <c r="R483" s="105"/>
      <c r="S483" s="105"/>
    </row>
    <row r="484" spans="1:19" ht="12.75" customHeight="1">
      <c r="A484" s="105"/>
      <c r="B484" s="105"/>
      <c r="C484" s="105"/>
      <c r="D484" s="105"/>
      <c r="E484" s="105"/>
      <c r="F484" s="105"/>
      <c r="G484" s="105"/>
      <c r="H484" s="105"/>
      <c r="I484" s="105"/>
      <c r="J484" s="105"/>
      <c r="K484" s="105"/>
      <c r="L484" s="105"/>
      <c r="M484" s="105"/>
      <c r="N484" s="105"/>
      <c r="O484" s="105"/>
      <c r="P484" s="105"/>
      <c r="Q484" s="105"/>
      <c r="R484" s="105"/>
      <c r="S484" s="105"/>
    </row>
    <row r="485" spans="1:19" ht="12.75" customHeight="1">
      <c r="A485" s="105"/>
      <c r="B485" s="105"/>
      <c r="C485" s="105"/>
      <c r="D485" s="105"/>
      <c r="E485" s="105"/>
      <c r="F485" s="105"/>
      <c r="G485" s="105"/>
      <c r="H485" s="105"/>
      <c r="I485" s="105"/>
      <c r="J485" s="105"/>
      <c r="K485" s="105"/>
      <c r="L485" s="105"/>
      <c r="M485" s="105"/>
      <c r="N485" s="105"/>
      <c r="O485" s="105"/>
      <c r="P485" s="105"/>
      <c r="Q485" s="105"/>
      <c r="R485" s="105"/>
      <c r="S485" s="105"/>
    </row>
    <row r="486" spans="1:19" ht="12.75" customHeight="1">
      <c r="A486" s="105"/>
      <c r="B486" s="105"/>
      <c r="C486" s="105"/>
      <c r="D486" s="105"/>
      <c r="E486" s="105"/>
      <c r="F486" s="105"/>
      <c r="G486" s="105"/>
      <c r="H486" s="105"/>
      <c r="I486" s="105"/>
      <c r="J486" s="105"/>
      <c r="K486" s="105"/>
      <c r="L486" s="105"/>
      <c r="M486" s="105"/>
      <c r="N486" s="105"/>
      <c r="O486" s="105"/>
      <c r="P486" s="105"/>
      <c r="Q486" s="105"/>
      <c r="R486" s="105"/>
      <c r="S486" s="105"/>
    </row>
    <row r="487" spans="1:19" ht="12.75" customHeight="1">
      <c r="A487" s="105"/>
      <c r="B487" s="105"/>
      <c r="C487" s="105"/>
      <c r="D487" s="105"/>
      <c r="E487" s="105"/>
      <c r="F487" s="105"/>
      <c r="G487" s="105"/>
      <c r="H487" s="105"/>
      <c r="I487" s="105"/>
      <c r="J487" s="105"/>
      <c r="K487" s="105"/>
      <c r="L487" s="105"/>
      <c r="M487" s="105"/>
      <c r="N487" s="105"/>
      <c r="O487" s="105"/>
      <c r="P487" s="105"/>
      <c r="Q487" s="105"/>
      <c r="R487" s="105"/>
      <c r="S487" s="105"/>
    </row>
    <row r="488" spans="1:19" ht="12.75" customHeight="1">
      <c r="A488" s="105"/>
      <c r="B488" s="105"/>
      <c r="C488" s="105"/>
      <c r="D488" s="105"/>
      <c r="E488" s="105"/>
      <c r="F488" s="105"/>
      <c r="G488" s="105"/>
      <c r="H488" s="105"/>
      <c r="I488" s="105"/>
      <c r="J488" s="105"/>
      <c r="K488" s="105"/>
      <c r="L488" s="105"/>
      <c r="M488" s="105"/>
      <c r="N488" s="105"/>
      <c r="O488" s="105"/>
      <c r="P488" s="105"/>
      <c r="Q488" s="105"/>
      <c r="R488" s="105"/>
      <c r="S488" s="105"/>
    </row>
    <row r="489" spans="1:19" ht="12.75" customHeight="1">
      <c r="A489" s="105"/>
      <c r="B489" s="105"/>
      <c r="C489" s="105"/>
      <c r="D489" s="105"/>
      <c r="E489" s="105"/>
      <c r="F489" s="105"/>
      <c r="G489" s="105"/>
      <c r="H489" s="105"/>
      <c r="I489" s="105"/>
      <c r="J489" s="105"/>
      <c r="K489" s="105"/>
      <c r="L489" s="105"/>
      <c r="M489" s="105"/>
      <c r="N489" s="105"/>
      <c r="O489" s="105"/>
      <c r="P489" s="105"/>
      <c r="Q489" s="105"/>
      <c r="R489" s="105"/>
      <c r="S489" s="105"/>
    </row>
    <row r="490" spans="1:19" ht="12.75" customHeight="1">
      <c r="A490" s="105"/>
      <c r="B490" s="105"/>
      <c r="C490" s="105"/>
      <c r="D490" s="105"/>
      <c r="E490" s="105"/>
      <c r="F490" s="105"/>
      <c r="G490" s="105"/>
      <c r="H490" s="105"/>
      <c r="I490" s="105"/>
      <c r="J490" s="105"/>
      <c r="K490" s="105"/>
      <c r="L490" s="105"/>
      <c r="M490" s="105"/>
      <c r="N490" s="105"/>
      <c r="O490" s="105"/>
      <c r="P490" s="105"/>
      <c r="Q490" s="105"/>
      <c r="R490" s="105"/>
      <c r="S490" s="105"/>
    </row>
    <row r="491" spans="1:19" ht="12.75" customHeight="1">
      <c r="A491" s="105"/>
      <c r="B491" s="105"/>
      <c r="C491" s="105"/>
      <c r="D491" s="105"/>
      <c r="E491" s="105"/>
      <c r="F491" s="105"/>
      <c r="G491" s="105"/>
      <c r="H491" s="105"/>
      <c r="I491" s="105"/>
      <c r="J491" s="105"/>
      <c r="K491" s="105"/>
      <c r="L491" s="105"/>
      <c r="M491" s="105"/>
      <c r="N491" s="105"/>
      <c r="O491" s="105"/>
      <c r="P491" s="105"/>
      <c r="Q491" s="105"/>
      <c r="R491" s="105"/>
      <c r="S491" s="105"/>
    </row>
    <row r="492" spans="1:19" ht="12.75" customHeight="1">
      <c r="A492" s="105"/>
      <c r="B492" s="105"/>
      <c r="C492" s="105"/>
      <c r="D492" s="105"/>
      <c r="E492" s="105"/>
      <c r="F492" s="105"/>
      <c r="G492" s="105"/>
      <c r="H492" s="105"/>
      <c r="I492" s="105"/>
      <c r="J492" s="105"/>
      <c r="K492" s="105"/>
      <c r="L492" s="105"/>
      <c r="M492" s="105"/>
      <c r="N492" s="105"/>
      <c r="O492" s="105"/>
      <c r="P492" s="105"/>
      <c r="Q492" s="105"/>
      <c r="R492" s="105"/>
      <c r="S492" s="105"/>
    </row>
    <row r="493" spans="1:19" ht="12.75" customHeight="1">
      <c r="A493" s="105"/>
      <c r="B493" s="105"/>
      <c r="C493" s="105"/>
      <c r="D493" s="105"/>
      <c r="E493" s="105"/>
      <c r="F493" s="105"/>
      <c r="G493" s="105"/>
      <c r="H493" s="105"/>
      <c r="I493" s="105"/>
      <c r="J493" s="105"/>
      <c r="K493" s="105"/>
      <c r="L493" s="105"/>
      <c r="M493" s="105"/>
      <c r="N493" s="105"/>
      <c r="O493" s="105"/>
      <c r="P493" s="105"/>
      <c r="Q493" s="105"/>
      <c r="R493" s="105"/>
      <c r="S493" s="105"/>
    </row>
    <row r="494" spans="1:19" ht="12.75" customHeight="1">
      <c r="A494" s="105"/>
      <c r="B494" s="105"/>
      <c r="C494" s="105"/>
      <c r="D494" s="105"/>
      <c r="E494" s="105"/>
      <c r="F494" s="105"/>
      <c r="G494" s="105"/>
      <c r="H494" s="105"/>
      <c r="I494" s="105"/>
      <c r="J494" s="105"/>
      <c r="K494" s="105"/>
      <c r="L494" s="105"/>
      <c r="M494" s="105"/>
      <c r="N494" s="105"/>
      <c r="O494" s="105"/>
      <c r="P494" s="105"/>
      <c r="Q494" s="105"/>
      <c r="R494" s="105"/>
      <c r="S494" s="105"/>
    </row>
    <row r="495" spans="1:19" ht="12.75" customHeight="1">
      <c r="A495" s="105"/>
      <c r="B495" s="105"/>
      <c r="C495" s="105"/>
      <c r="D495" s="105"/>
      <c r="E495" s="105"/>
      <c r="F495" s="105"/>
      <c r="G495" s="105"/>
      <c r="H495" s="105"/>
      <c r="I495" s="105"/>
      <c r="J495" s="105"/>
      <c r="K495" s="105"/>
      <c r="L495" s="105"/>
      <c r="M495" s="105"/>
      <c r="N495" s="105"/>
      <c r="O495" s="105"/>
      <c r="P495" s="105"/>
      <c r="Q495" s="105"/>
      <c r="R495" s="105"/>
      <c r="S495" s="105"/>
    </row>
    <row r="496" spans="1:19" ht="12.75" customHeight="1">
      <c r="A496" s="105"/>
      <c r="B496" s="105"/>
      <c r="C496" s="105"/>
      <c r="D496" s="105"/>
      <c r="E496" s="105"/>
      <c r="F496" s="105"/>
      <c r="G496" s="105"/>
      <c r="H496" s="105"/>
      <c r="I496" s="105"/>
      <c r="J496" s="105"/>
      <c r="K496" s="105"/>
      <c r="L496" s="105"/>
      <c r="M496" s="105"/>
      <c r="N496" s="105"/>
      <c r="O496" s="105"/>
      <c r="P496" s="105"/>
      <c r="Q496" s="105"/>
      <c r="R496" s="105"/>
      <c r="S496" s="105"/>
    </row>
    <row r="497" spans="1:19" ht="12.75" customHeight="1">
      <c r="A497" s="105"/>
      <c r="B497" s="105"/>
      <c r="C497" s="105"/>
      <c r="D497" s="105"/>
      <c r="E497" s="105"/>
      <c r="F497" s="105"/>
      <c r="G497" s="105"/>
      <c r="H497" s="105"/>
      <c r="I497" s="105"/>
      <c r="J497" s="105"/>
      <c r="K497" s="105"/>
      <c r="L497" s="105"/>
      <c r="M497" s="105"/>
      <c r="N497" s="105"/>
      <c r="O497" s="105"/>
      <c r="P497" s="105"/>
      <c r="Q497" s="105"/>
      <c r="R497" s="105"/>
      <c r="S497" s="105"/>
    </row>
    <row r="498" spans="1:19" ht="12.75" customHeight="1">
      <c r="A498" s="105"/>
      <c r="B498" s="105"/>
      <c r="C498" s="105"/>
      <c r="D498" s="105"/>
      <c r="E498" s="105"/>
      <c r="F498" s="105"/>
      <c r="G498" s="105"/>
      <c r="H498" s="105"/>
      <c r="I498" s="105"/>
      <c r="J498" s="105"/>
      <c r="K498" s="105"/>
      <c r="L498" s="105"/>
      <c r="M498" s="105"/>
      <c r="N498" s="105"/>
      <c r="O498" s="105"/>
      <c r="P498" s="105"/>
      <c r="Q498" s="105"/>
      <c r="R498" s="105"/>
      <c r="S498" s="105"/>
    </row>
    <row r="499" spans="1:19" ht="12.75" customHeight="1">
      <c r="A499" s="105"/>
      <c r="B499" s="105"/>
      <c r="C499" s="105"/>
      <c r="D499" s="105"/>
      <c r="E499" s="105"/>
      <c r="F499" s="105"/>
      <c r="G499" s="105"/>
      <c r="H499" s="105"/>
      <c r="I499" s="105"/>
      <c r="J499" s="105"/>
      <c r="K499" s="105"/>
      <c r="L499" s="105"/>
      <c r="M499" s="105"/>
      <c r="N499" s="105"/>
      <c r="O499" s="105"/>
      <c r="P499" s="105"/>
      <c r="Q499" s="105"/>
      <c r="R499" s="105"/>
      <c r="S499" s="105"/>
    </row>
    <row r="500" spans="1:19" ht="12.75" customHeight="1">
      <c r="A500" s="105"/>
      <c r="B500" s="105"/>
      <c r="C500" s="105"/>
      <c r="D500" s="105"/>
      <c r="E500" s="105"/>
      <c r="F500" s="105"/>
      <c r="G500" s="105"/>
      <c r="H500" s="105"/>
      <c r="I500" s="105"/>
      <c r="J500" s="105"/>
      <c r="K500" s="105"/>
      <c r="L500" s="105"/>
      <c r="M500" s="105"/>
      <c r="N500" s="105"/>
      <c r="O500" s="105"/>
      <c r="P500" s="105"/>
      <c r="Q500" s="105"/>
      <c r="R500" s="105"/>
      <c r="S500" s="105"/>
    </row>
    <row r="501" spans="1:19" ht="12.75" customHeight="1">
      <c r="A501" s="105"/>
      <c r="B501" s="105"/>
      <c r="C501" s="105"/>
      <c r="D501" s="105"/>
      <c r="E501" s="105"/>
      <c r="F501" s="105"/>
      <c r="G501" s="105"/>
      <c r="H501" s="105"/>
      <c r="I501" s="105"/>
      <c r="J501" s="105"/>
      <c r="K501" s="105"/>
      <c r="L501" s="105"/>
      <c r="M501" s="105"/>
      <c r="N501" s="105"/>
      <c r="O501" s="105"/>
      <c r="P501" s="105"/>
      <c r="Q501" s="105"/>
      <c r="R501" s="105"/>
      <c r="S501" s="105"/>
    </row>
    <row r="502" spans="1:19" ht="12.75" customHeight="1">
      <c r="A502" s="105"/>
      <c r="B502" s="105"/>
      <c r="C502" s="105"/>
      <c r="D502" s="105"/>
      <c r="E502" s="105"/>
      <c r="F502" s="105"/>
      <c r="G502" s="105"/>
      <c r="H502" s="105"/>
      <c r="I502" s="105"/>
      <c r="J502" s="105"/>
      <c r="K502" s="105"/>
      <c r="L502" s="105"/>
      <c r="M502" s="105"/>
      <c r="N502" s="105"/>
      <c r="O502" s="105"/>
      <c r="P502" s="105"/>
      <c r="Q502" s="105"/>
      <c r="R502" s="105"/>
      <c r="S502" s="105"/>
    </row>
    <row r="503" spans="1:19" ht="12.75" customHeight="1">
      <c r="A503" s="105"/>
      <c r="B503" s="105"/>
      <c r="C503" s="105"/>
      <c r="D503" s="105"/>
      <c r="E503" s="105"/>
      <c r="F503" s="105"/>
      <c r="G503" s="105"/>
      <c r="H503" s="105"/>
      <c r="I503" s="105"/>
      <c r="J503" s="105"/>
      <c r="K503" s="105"/>
      <c r="L503" s="105"/>
      <c r="M503" s="105"/>
      <c r="N503" s="105"/>
      <c r="O503" s="105"/>
      <c r="P503" s="105"/>
      <c r="Q503" s="105"/>
      <c r="R503" s="105"/>
      <c r="S503" s="105"/>
    </row>
    <row r="504" spans="1:19" ht="12.75" customHeight="1">
      <c r="A504" s="105"/>
      <c r="B504" s="105"/>
      <c r="C504" s="105"/>
      <c r="D504" s="105"/>
      <c r="E504" s="105"/>
      <c r="F504" s="105"/>
      <c r="G504" s="105"/>
      <c r="H504" s="105"/>
      <c r="I504" s="105"/>
      <c r="J504" s="105"/>
      <c r="K504" s="105"/>
      <c r="L504" s="105"/>
      <c r="M504" s="105"/>
      <c r="N504" s="105"/>
      <c r="O504" s="105"/>
      <c r="P504" s="105"/>
      <c r="Q504" s="105"/>
      <c r="R504" s="105"/>
      <c r="S504" s="105"/>
    </row>
    <row r="505" spans="1:19" ht="12.75" customHeight="1">
      <c r="A505" s="105"/>
      <c r="B505" s="105"/>
      <c r="C505" s="105"/>
      <c r="D505" s="105"/>
      <c r="E505" s="105"/>
      <c r="F505" s="105"/>
      <c r="G505" s="105"/>
      <c r="H505" s="105"/>
      <c r="I505" s="105"/>
      <c r="J505" s="105"/>
      <c r="K505" s="105"/>
      <c r="L505" s="105"/>
      <c r="M505" s="105"/>
      <c r="N505" s="105"/>
      <c r="O505" s="105"/>
      <c r="P505" s="105"/>
      <c r="Q505" s="105"/>
      <c r="R505" s="105"/>
      <c r="S505" s="105"/>
    </row>
    <row r="506" spans="1:19" ht="12.75" customHeight="1">
      <c r="A506" s="105"/>
      <c r="B506" s="105"/>
      <c r="C506" s="105"/>
      <c r="D506" s="105"/>
      <c r="E506" s="105"/>
      <c r="F506" s="105"/>
      <c r="G506" s="105"/>
      <c r="H506" s="105"/>
      <c r="I506" s="105"/>
      <c r="J506" s="105"/>
      <c r="K506" s="105"/>
      <c r="L506" s="105"/>
      <c r="M506" s="105"/>
      <c r="N506" s="105"/>
      <c r="O506" s="105"/>
      <c r="P506" s="105"/>
      <c r="Q506" s="105"/>
      <c r="R506" s="105"/>
      <c r="S506" s="105"/>
    </row>
    <row r="507" spans="1:19" ht="12.75" customHeight="1">
      <c r="A507" s="105"/>
      <c r="B507" s="105"/>
      <c r="C507" s="105"/>
      <c r="D507" s="105"/>
      <c r="E507" s="105"/>
      <c r="F507" s="105"/>
      <c r="G507" s="105"/>
      <c r="H507" s="105"/>
      <c r="I507" s="105"/>
      <c r="J507" s="105"/>
      <c r="K507" s="105"/>
      <c r="L507" s="105"/>
      <c r="M507" s="105"/>
      <c r="N507" s="105"/>
      <c r="O507" s="105"/>
      <c r="P507" s="105"/>
      <c r="Q507" s="105"/>
      <c r="R507" s="105"/>
      <c r="S507" s="105"/>
    </row>
    <row r="508" spans="1:19" ht="12.75" customHeight="1">
      <c r="A508" s="105"/>
      <c r="B508" s="105"/>
      <c r="C508" s="105"/>
      <c r="D508" s="105"/>
      <c r="E508" s="105"/>
      <c r="F508" s="105"/>
      <c r="G508" s="105"/>
      <c r="H508" s="105"/>
      <c r="I508" s="105"/>
      <c r="J508" s="105"/>
      <c r="K508" s="105"/>
      <c r="L508" s="105"/>
      <c r="M508" s="105"/>
      <c r="N508" s="105"/>
      <c r="O508" s="105"/>
      <c r="P508" s="105"/>
      <c r="Q508" s="105"/>
      <c r="R508" s="105"/>
      <c r="S508" s="105"/>
    </row>
    <row r="509" spans="1:19" ht="12.75" customHeight="1">
      <c r="A509" s="105"/>
      <c r="B509" s="105"/>
      <c r="C509" s="105"/>
      <c r="D509" s="105"/>
      <c r="E509" s="105"/>
      <c r="F509" s="105"/>
      <c r="G509" s="105"/>
      <c r="H509" s="105"/>
      <c r="I509" s="105"/>
      <c r="J509" s="105"/>
      <c r="K509" s="105"/>
      <c r="L509" s="105"/>
      <c r="M509" s="105"/>
      <c r="N509" s="105"/>
      <c r="O509" s="105"/>
      <c r="P509" s="105"/>
      <c r="Q509" s="105"/>
      <c r="R509" s="105"/>
      <c r="S509" s="105"/>
    </row>
    <row r="510" spans="1:19" ht="12.75" customHeight="1">
      <c r="A510" s="105"/>
      <c r="B510" s="105"/>
      <c r="C510" s="105"/>
      <c r="D510" s="105"/>
      <c r="E510" s="105"/>
      <c r="F510" s="105"/>
      <c r="G510" s="105"/>
      <c r="H510" s="105"/>
      <c r="I510" s="105"/>
      <c r="J510" s="105"/>
      <c r="K510" s="105"/>
      <c r="L510" s="105"/>
      <c r="M510" s="105"/>
      <c r="N510" s="105"/>
      <c r="O510" s="105"/>
      <c r="P510" s="105"/>
      <c r="Q510" s="105"/>
      <c r="R510" s="105"/>
      <c r="S510" s="105"/>
    </row>
    <row r="511" spans="1:19" ht="12.75" customHeight="1">
      <c r="A511" s="105"/>
      <c r="B511" s="105"/>
      <c r="C511" s="105"/>
      <c r="D511" s="105"/>
      <c r="E511" s="105"/>
      <c r="F511" s="105"/>
      <c r="G511" s="105"/>
      <c r="H511" s="105"/>
      <c r="I511" s="105"/>
      <c r="J511" s="105"/>
      <c r="K511" s="105"/>
      <c r="L511" s="105"/>
      <c r="M511" s="105"/>
      <c r="N511" s="105"/>
      <c r="O511" s="105"/>
      <c r="P511" s="105"/>
      <c r="Q511" s="105"/>
      <c r="R511" s="105"/>
      <c r="S511" s="105"/>
    </row>
    <row r="512" spans="1:19" ht="12.75" customHeight="1">
      <c r="A512" s="105"/>
      <c r="B512" s="105"/>
      <c r="C512" s="105"/>
      <c r="D512" s="105"/>
      <c r="E512" s="105"/>
      <c r="F512" s="105"/>
      <c r="G512" s="105"/>
      <c r="H512" s="105"/>
      <c r="I512" s="105"/>
      <c r="J512" s="105"/>
      <c r="K512" s="105"/>
      <c r="L512" s="105"/>
      <c r="M512" s="105"/>
      <c r="N512" s="105"/>
      <c r="O512" s="105"/>
      <c r="P512" s="105"/>
      <c r="Q512" s="105"/>
      <c r="R512" s="105"/>
      <c r="S512" s="105"/>
    </row>
    <row r="513" spans="1:19" ht="12.75" customHeight="1">
      <c r="A513" s="105"/>
      <c r="B513" s="105"/>
      <c r="C513" s="105"/>
      <c r="D513" s="105"/>
      <c r="E513" s="105"/>
      <c r="F513" s="105"/>
      <c r="G513" s="105"/>
      <c r="H513" s="105"/>
      <c r="I513" s="105"/>
      <c r="J513" s="105"/>
      <c r="K513" s="105"/>
      <c r="L513" s="105"/>
      <c r="M513" s="105"/>
      <c r="N513" s="105"/>
      <c r="O513" s="105"/>
      <c r="P513" s="105"/>
      <c r="Q513" s="105"/>
      <c r="R513" s="105"/>
      <c r="S513" s="105"/>
    </row>
    <row r="514" spans="1:19" ht="12.75" customHeight="1">
      <c r="A514" s="105"/>
      <c r="B514" s="105"/>
      <c r="C514" s="105"/>
      <c r="D514" s="105"/>
      <c r="E514" s="105"/>
      <c r="F514" s="105"/>
      <c r="G514" s="105"/>
      <c r="H514" s="105"/>
      <c r="I514" s="105"/>
      <c r="J514" s="105"/>
      <c r="K514" s="105"/>
      <c r="L514" s="105"/>
      <c r="M514" s="105"/>
      <c r="N514" s="105"/>
      <c r="O514" s="105"/>
      <c r="P514" s="105"/>
      <c r="Q514" s="105"/>
      <c r="R514" s="105"/>
      <c r="S514" s="105"/>
    </row>
    <row r="515" spans="1:19" ht="12.75" customHeight="1">
      <c r="A515" s="105"/>
      <c r="B515" s="105"/>
      <c r="C515" s="105"/>
      <c r="D515" s="105"/>
      <c r="E515" s="105"/>
      <c r="F515" s="105"/>
      <c r="G515" s="105"/>
      <c r="H515" s="105"/>
      <c r="I515" s="105"/>
      <c r="J515" s="105"/>
      <c r="K515" s="105"/>
      <c r="L515" s="105"/>
      <c r="M515" s="105"/>
      <c r="N515" s="105"/>
      <c r="O515" s="105"/>
      <c r="P515" s="105"/>
      <c r="Q515" s="105"/>
      <c r="R515" s="105"/>
      <c r="S515" s="105"/>
    </row>
    <row r="516" spans="1:19" ht="12.75" customHeight="1">
      <c r="A516" s="105"/>
      <c r="B516" s="105"/>
      <c r="C516" s="105"/>
      <c r="D516" s="105"/>
      <c r="E516" s="105"/>
      <c r="F516" s="105"/>
      <c r="G516" s="105"/>
      <c r="H516" s="105"/>
      <c r="I516" s="105"/>
      <c r="J516" s="105"/>
      <c r="K516" s="105"/>
      <c r="L516" s="105"/>
      <c r="M516" s="105"/>
      <c r="N516" s="105"/>
      <c r="O516" s="105"/>
      <c r="P516" s="105"/>
      <c r="Q516" s="105"/>
      <c r="R516" s="105"/>
      <c r="S516" s="105"/>
    </row>
    <row r="517" spans="1:19" ht="12.75" customHeight="1">
      <c r="A517" s="105"/>
      <c r="B517" s="105"/>
      <c r="C517" s="105"/>
      <c r="D517" s="105"/>
      <c r="E517" s="105"/>
      <c r="F517" s="105"/>
      <c r="G517" s="105"/>
      <c r="H517" s="105"/>
      <c r="I517" s="105"/>
      <c r="J517" s="105"/>
      <c r="K517" s="105"/>
      <c r="L517" s="105"/>
      <c r="M517" s="105"/>
      <c r="N517" s="105"/>
      <c r="O517" s="105"/>
      <c r="P517" s="105"/>
      <c r="Q517" s="105"/>
      <c r="R517" s="105"/>
      <c r="S517" s="105"/>
    </row>
    <row r="518" spans="1:19" ht="12.75" customHeight="1">
      <c r="A518" s="105"/>
      <c r="B518" s="105"/>
      <c r="C518" s="105"/>
      <c r="D518" s="105"/>
      <c r="E518" s="105"/>
      <c r="F518" s="105"/>
      <c r="G518" s="105"/>
      <c r="H518" s="105"/>
      <c r="I518" s="105"/>
      <c r="J518" s="105"/>
      <c r="K518" s="105"/>
      <c r="L518" s="105"/>
      <c r="M518" s="105"/>
      <c r="N518" s="105"/>
      <c r="O518" s="105"/>
      <c r="P518" s="105"/>
      <c r="Q518" s="105"/>
      <c r="R518" s="105"/>
      <c r="S518" s="105"/>
    </row>
    <row r="519" spans="1:19" ht="12.75" customHeight="1">
      <c r="A519" s="105"/>
      <c r="B519" s="105"/>
      <c r="C519" s="105"/>
      <c r="D519" s="105"/>
      <c r="E519" s="105"/>
      <c r="F519" s="105"/>
      <c r="G519" s="105"/>
      <c r="H519" s="105"/>
      <c r="I519" s="105"/>
      <c r="J519" s="105"/>
      <c r="K519" s="105"/>
      <c r="L519" s="105"/>
      <c r="M519" s="105"/>
      <c r="N519" s="105"/>
      <c r="O519" s="105"/>
      <c r="P519" s="105"/>
      <c r="Q519" s="105"/>
      <c r="R519" s="105"/>
      <c r="S519" s="105"/>
    </row>
    <row r="520" spans="1:19" ht="12.75" customHeight="1">
      <c r="A520" s="105"/>
      <c r="B520" s="105"/>
      <c r="C520" s="105"/>
      <c r="D520" s="105"/>
      <c r="E520" s="105"/>
      <c r="F520" s="105"/>
      <c r="G520" s="105"/>
      <c r="H520" s="105"/>
      <c r="I520" s="105"/>
      <c r="J520" s="105"/>
      <c r="K520" s="105"/>
      <c r="L520" s="105"/>
      <c r="M520" s="105"/>
      <c r="N520" s="105"/>
      <c r="O520" s="105"/>
      <c r="P520" s="105"/>
      <c r="Q520" s="105"/>
      <c r="R520" s="105"/>
      <c r="S520" s="105"/>
    </row>
    <row r="521" spans="1:19" ht="12.75" customHeight="1">
      <c r="A521" s="105"/>
      <c r="B521" s="105"/>
      <c r="C521" s="105"/>
      <c r="D521" s="105"/>
      <c r="E521" s="105"/>
      <c r="F521" s="105"/>
      <c r="G521" s="105"/>
      <c r="H521" s="105"/>
      <c r="I521" s="105"/>
      <c r="J521" s="105"/>
      <c r="K521" s="105"/>
      <c r="L521" s="105"/>
      <c r="M521" s="105"/>
      <c r="N521" s="105"/>
      <c r="O521" s="105"/>
      <c r="P521" s="105"/>
      <c r="Q521" s="105"/>
      <c r="R521" s="105"/>
      <c r="S521" s="105"/>
    </row>
    <row r="522" spans="1:19" ht="12.75" customHeight="1">
      <c r="A522" s="105"/>
      <c r="B522" s="105"/>
      <c r="C522" s="105"/>
      <c r="D522" s="105"/>
      <c r="E522" s="105"/>
      <c r="F522" s="105"/>
      <c r="G522" s="105"/>
      <c r="H522" s="105"/>
      <c r="I522" s="105"/>
      <c r="J522" s="105"/>
      <c r="K522" s="105"/>
      <c r="L522" s="105"/>
      <c r="M522" s="105"/>
      <c r="N522" s="105"/>
      <c r="O522" s="105"/>
      <c r="P522" s="105"/>
      <c r="Q522" s="105"/>
      <c r="R522" s="105"/>
      <c r="S522" s="105"/>
    </row>
    <row r="523" spans="1:19" ht="12.75" customHeight="1">
      <c r="A523" s="105"/>
      <c r="B523" s="105"/>
      <c r="C523" s="105"/>
      <c r="D523" s="105"/>
      <c r="E523" s="105"/>
      <c r="F523" s="105"/>
      <c r="G523" s="105"/>
      <c r="H523" s="105"/>
      <c r="I523" s="105"/>
      <c r="J523" s="105"/>
      <c r="K523" s="105"/>
      <c r="L523" s="105"/>
      <c r="M523" s="105"/>
      <c r="N523" s="105"/>
      <c r="O523" s="105"/>
      <c r="P523" s="105"/>
      <c r="Q523" s="105"/>
      <c r="R523" s="105"/>
      <c r="S523" s="105"/>
    </row>
    <row r="524" spans="1:19" ht="12.75" customHeight="1">
      <c r="A524" s="105"/>
      <c r="B524" s="105"/>
      <c r="C524" s="105"/>
      <c r="D524" s="105"/>
      <c r="E524" s="105"/>
      <c r="F524" s="105"/>
      <c r="G524" s="105"/>
      <c r="H524" s="105"/>
      <c r="I524" s="105"/>
      <c r="J524" s="105"/>
      <c r="K524" s="105"/>
      <c r="L524" s="105"/>
      <c r="M524" s="105"/>
      <c r="N524" s="105"/>
      <c r="O524" s="105"/>
      <c r="P524" s="105"/>
      <c r="Q524" s="105"/>
      <c r="R524" s="105"/>
      <c r="S524" s="105"/>
    </row>
    <row r="525" spans="1:19" ht="12.75" customHeight="1">
      <c r="A525" s="105"/>
      <c r="B525" s="105"/>
      <c r="C525" s="105"/>
      <c r="D525" s="105"/>
      <c r="E525" s="105"/>
      <c r="F525" s="105"/>
      <c r="G525" s="105"/>
      <c r="H525" s="105"/>
      <c r="I525" s="105"/>
      <c r="J525" s="105"/>
      <c r="K525" s="105"/>
      <c r="L525" s="105"/>
      <c r="M525" s="105"/>
      <c r="N525" s="105"/>
      <c r="O525" s="105"/>
      <c r="P525" s="105"/>
      <c r="Q525" s="105"/>
      <c r="R525" s="105"/>
      <c r="S525" s="105"/>
    </row>
    <row r="526" spans="1:19" ht="12.75" customHeight="1">
      <c r="A526" s="105"/>
      <c r="B526" s="105"/>
      <c r="C526" s="105"/>
      <c r="D526" s="105"/>
      <c r="E526" s="105"/>
      <c r="F526" s="105"/>
      <c r="G526" s="105"/>
      <c r="H526" s="105"/>
      <c r="I526" s="105"/>
      <c r="J526" s="105"/>
      <c r="K526" s="105"/>
      <c r="L526" s="105"/>
      <c r="M526" s="105"/>
      <c r="N526" s="105"/>
      <c r="O526" s="105"/>
      <c r="P526" s="105"/>
      <c r="Q526" s="105"/>
      <c r="R526" s="105"/>
      <c r="S526" s="105"/>
    </row>
    <row r="527" spans="1:19" ht="12.75" customHeight="1">
      <c r="A527" s="105"/>
      <c r="B527" s="105"/>
      <c r="C527" s="105"/>
      <c r="D527" s="105"/>
      <c r="E527" s="105"/>
      <c r="F527" s="105"/>
      <c r="G527" s="105"/>
      <c r="H527" s="105"/>
      <c r="I527" s="105"/>
      <c r="J527" s="105"/>
      <c r="K527" s="105"/>
      <c r="L527" s="105"/>
      <c r="M527" s="105"/>
      <c r="N527" s="105"/>
      <c r="O527" s="105"/>
      <c r="P527" s="105"/>
      <c r="Q527" s="105"/>
      <c r="R527" s="105"/>
      <c r="S527" s="105"/>
    </row>
    <row r="528" spans="1:19" ht="12.75" customHeight="1">
      <c r="A528" s="105"/>
      <c r="B528" s="105"/>
      <c r="C528" s="105"/>
      <c r="D528" s="105"/>
      <c r="E528" s="105"/>
      <c r="F528" s="105"/>
      <c r="G528" s="105"/>
      <c r="H528" s="105"/>
      <c r="I528" s="105"/>
      <c r="J528" s="105"/>
      <c r="K528" s="105"/>
      <c r="L528" s="105"/>
      <c r="M528" s="105"/>
      <c r="N528" s="105"/>
      <c r="O528" s="105"/>
      <c r="P528" s="105"/>
      <c r="Q528" s="105"/>
      <c r="R528" s="105"/>
      <c r="S528" s="105"/>
    </row>
    <row r="529" spans="1:19" ht="12.75" customHeight="1">
      <c r="A529" s="105"/>
      <c r="B529" s="105"/>
      <c r="C529" s="105"/>
      <c r="D529" s="105"/>
      <c r="E529" s="105"/>
      <c r="F529" s="105"/>
      <c r="G529" s="105"/>
      <c r="H529" s="105"/>
      <c r="I529" s="105"/>
      <c r="J529" s="105"/>
      <c r="K529" s="105"/>
      <c r="L529" s="105"/>
      <c r="M529" s="105"/>
      <c r="N529" s="105"/>
      <c r="O529" s="105"/>
      <c r="P529" s="105"/>
      <c r="Q529" s="105"/>
      <c r="R529" s="105"/>
      <c r="S529" s="105"/>
    </row>
    <row r="530" spans="1:19" ht="12.75" customHeight="1">
      <c r="A530" s="105"/>
      <c r="B530" s="105"/>
      <c r="C530" s="105"/>
      <c r="D530" s="105"/>
      <c r="E530" s="105"/>
      <c r="F530" s="105"/>
      <c r="G530" s="105"/>
      <c r="H530" s="105"/>
      <c r="I530" s="105"/>
      <c r="J530" s="105"/>
      <c r="K530" s="105"/>
      <c r="L530" s="105"/>
      <c r="M530" s="105"/>
      <c r="N530" s="105"/>
      <c r="O530" s="105"/>
      <c r="P530" s="105"/>
      <c r="Q530" s="105"/>
      <c r="R530" s="105"/>
      <c r="S530" s="105"/>
    </row>
    <row r="531" spans="1:19" ht="12.75" customHeight="1">
      <c r="A531" s="105"/>
      <c r="B531" s="105"/>
      <c r="C531" s="105"/>
      <c r="D531" s="105"/>
      <c r="E531" s="105"/>
      <c r="F531" s="105"/>
      <c r="G531" s="105"/>
      <c r="H531" s="105"/>
      <c r="I531" s="105"/>
      <c r="J531" s="105"/>
      <c r="K531" s="105"/>
      <c r="L531" s="105"/>
      <c r="M531" s="105"/>
      <c r="N531" s="105"/>
      <c r="O531" s="105"/>
      <c r="P531" s="105"/>
      <c r="Q531" s="105"/>
      <c r="R531" s="105"/>
      <c r="S531" s="105"/>
    </row>
    <row r="532" spans="1:19" ht="12.75" customHeight="1">
      <c r="A532" s="105"/>
      <c r="B532" s="105"/>
      <c r="C532" s="105"/>
      <c r="D532" s="105"/>
      <c r="E532" s="105"/>
      <c r="F532" s="105"/>
      <c r="G532" s="105"/>
      <c r="H532" s="105"/>
      <c r="I532" s="105"/>
      <c r="J532" s="105"/>
      <c r="K532" s="105"/>
      <c r="L532" s="105"/>
      <c r="M532" s="105"/>
      <c r="N532" s="105"/>
      <c r="O532" s="105"/>
      <c r="P532" s="105"/>
      <c r="Q532" s="105"/>
      <c r="R532" s="105"/>
      <c r="S532" s="105"/>
    </row>
    <row r="533" spans="1:19" ht="12.75" customHeight="1">
      <c r="A533" s="105"/>
      <c r="B533" s="105"/>
      <c r="C533" s="105"/>
      <c r="D533" s="105"/>
      <c r="E533" s="105"/>
      <c r="F533" s="105"/>
      <c r="G533" s="105"/>
      <c r="H533" s="105"/>
      <c r="I533" s="105"/>
      <c r="J533" s="105"/>
      <c r="K533" s="105"/>
      <c r="L533" s="105"/>
      <c r="M533" s="105"/>
      <c r="N533" s="105"/>
      <c r="O533" s="105"/>
      <c r="P533" s="105"/>
      <c r="Q533" s="105"/>
      <c r="R533" s="105"/>
      <c r="S533" s="105"/>
    </row>
    <row r="534" spans="1:19" ht="12.75" customHeight="1">
      <c r="A534" s="105"/>
      <c r="B534" s="105"/>
      <c r="C534" s="105"/>
      <c r="D534" s="105"/>
      <c r="E534" s="105"/>
      <c r="F534" s="105"/>
      <c r="G534" s="105"/>
      <c r="H534" s="105"/>
      <c r="I534" s="105"/>
      <c r="J534" s="105"/>
      <c r="K534" s="105"/>
      <c r="L534" s="105"/>
      <c r="M534" s="105"/>
      <c r="N534" s="105"/>
      <c r="O534" s="105"/>
      <c r="P534" s="105"/>
      <c r="Q534" s="105"/>
      <c r="R534" s="105"/>
      <c r="S534" s="105"/>
    </row>
    <row r="535" spans="1:19" ht="12.75" customHeight="1">
      <c r="A535" s="105"/>
      <c r="B535" s="105"/>
      <c r="C535" s="105"/>
      <c r="D535" s="105"/>
      <c r="E535" s="105"/>
      <c r="F535" s="105"/>
      <c r="G535" s="105"/>
      <c r="H535" s="105"/>
      <c r="I535" s="105"/>
      <c r="J535" s="105"/>
      <c r="K535" s="105"/>
      <c r="L535" s="105"/>
      <c r="M535" s="105"/>
      <c r="N535" s="105"/>
      <c r="O535" s="105"/>
      <c r="P535" s="105"/>
      <c r="Q535" s="105"/>
      <c r="R535" s="105"/>
      <c r="S535" s="105"/>
    </row>
    <row r="536" spans="1:19" ht="12.75" customHeight="1">
      <c r="A536" s="105"/>
      <c r="B536" s="105"/>
      <c r="C536" s="105"/>
      <c r="D536" s="105"/>
      <c r="E536" s="105"/>
      <c r="F536" s="105"/>
      <c r="G536" s="105"/>
      <c r="H536" s="105"/>
      <c r="I536" s="105"/>
      <c r="J536" s="105"/>
      <c r="K536" s="105"/>
      <c r="L536" s="105"/>
      <c r="M536" s="105"/>
      <c r="N536" s="105"/>
      <c r="O536" s="105"/>
      <c r="P536" s="105"/>
      <c r="Q536" s="105"/>
      <c r="R536" s="105"/>
      <c r="S536" s="105"/>
    </row>
    <row r="537" spans="1:19" ht="12.75" customHeight="1">
      <c r="A537" s="105"/>
      <c r="B537" s="105"/>
      <c r="C537" s="105"/>
      <c r="D537" s="105"/>
      <c r="E537" s="105"/>
      <c r="F537" s="105"/>
      <c r="G537" s="105"/>
      <c r="H537" s="105"/>
      <c r="I537" s="105"/>
      <c r="J537" s="105"/>
      <c r="K537" s="105"/>
      <c r="L537" s="105"/>
      <c r="M537" s="105"/>
      <c r="N537" s="105"/>
      <c r="O537" s="105"/>
      <c r="P537" s="105"/>
      <c r="Q537" s="105"/>
      <c r="R537" s="105"/>
      <c r="S537" s="105"/>
    </row>
    <row r="538" spans="1:19" ht="12.75" customHeight="1">
      <c r="A538" s="105"/>
      <c r="B538" s="105"/>
      <c r="C538" s="105"/>
      <c r="D538" s="105"/>
      <c r="E538" s="105"/>
      <c r="F538" s="105"/>
      <c r="G538" s="105"/>
      <c r="H538" s="105"/>
      <c r="I538" s="105"/>
      <c r="J538" s="105"/>
      <c r="K538" s="105"/>
      <c r="L538" s="105"/>
      <c r="M538" s="105"/>
      <c r="N538" s="105"/>
      <c r="O538" s="105"/>
      <c r="P538" s="105"/>
      <c r="Q538" s="105"/>
      <c r="R538" s="105"/>
      <c r="S538" s="105"/>
    </row>
    <row r="539" spans="1:19" ht="12.75" customHeight="1">
      <c r="A539" s="105"/>
      <c r="B539" s="105"/>
      <c r="C539" s="105"/>
      <c r="D539" s="105"/>
      <c r="E539" s="105"/>
      <c r="F539" s="105"/>
      <c r="G539" s="105"/>
      <c r="H539" s="105"/>
      <c r="I539" s="105"/>
      <c r="J539" s="105"/>
      <c r="K539" s="105"/>
      <c r="L539" s="105"/>
      <c r="M539" s="105"/>
      <c r="N539" s="105"/>
      <c r="O539" s="105"/>
      <c r="P539" s="105"/>
      <c r="Q539" s="105"/>
      <c r="R539" s="105"/>
      <c r="S539" s="105"/>
    </row>
    <row r="540" spans="1:19" ht="12.75" customHeight="1">
      <c r="A540" s="105"/>
      <c r="B540" s="105"/>
      <c r="C540" s="105"/>
      <c r="D540" s="105"/>
      <c r="E540" s="105"/>
      <c r="F540" s="105"/>
      <c r="G540" s="105"/>
      <c r="H540" s="105"/>
      <c r="I540" s="105"/>
      <c r="J540" s="105"/>
      <c r="K540" s="105"/>
      <c r="L540" s="105"/>
      <c r="M540" s="105"/>
      <c r="N540" s="105"/>
      <c r="O540" s="105"/>
      <c r="P540" s="105"/>
      <c r="Q540" s="105"/>
      <c r="R540" s="105"/>
      <c r="S540" s="105"/>
    </row>
    <row r="541" spans="1:19" ht="12.75" customHeight="1">
      <c r="A541" s="105"/>
      <c r="B541" s="105"/>
      <c r="C541" s="105"/>
      <c r="D541" s="105"/>
      <c r="E541" s="105"/>
      <c r="F541" s="105"/>
      <c r="G541" s="105"/>
      <c r="H541" s="105"/>
      <c r="I541" s="105"/>
      <c r="J541" s="105"/>
      <c r="K541" s="105"/>
      <c r="L541" s="105"/>
      <c r="M541" s="105"/>
      <c r="N541" s="105"/>
      <c r="O541" s="105"/>
      <c r="P541" s="105"/>
      <c r="Q541" s="105"/>
      <c r="R541" s="105"/>
      <c r="S541" s="105"/>
    </row>
    <row r="542" spans="1:19" ht="12.75" customHeight="1">
      <c r="A542" s="105"/>
      <c r="B542" s="105"/>
      <c r="C542" s="105"/>
      <c r="D542" s="105"/>
      <c r="E542" s="105"/>
      <c r="F542" s="105"/>
      <c r="G542" s="105"/>
      <c r="H542" s="105"/>
      <c r="I542" s="105"/>
      <c r="J542" s="105"/>
      <c r="K542" s="105"/>
      <c r="L542" s="105"/>
      <c r="M542" s="105"/>
      <c r="N542" s="105"/>
      <c r="O542" s="105"/>
      <c r="P542" s="105"/>
      <c r="Q542" s="105"/>
      <c r="R542" s="105"/>
      <c r="S542" s="105"/>
    </row>
    <row r="543" spans="1:19" ht="12.75" customHeight="1">
      <c r="A543" s="105"/>
      <c r="B543" s="105"/>
      <c r="C543" s="105"/>
      <c r="D543" s="105"/>
      <c r="E543" s="105"/>
      <c r="F543" s="105"/>
      <c r="G543" s="105"/>
      <c r="H543" s="105"/>
      <c r="I543" s="105"/>
      <c r="J543" s="105"/>
      <c r="K543" s="105"/>
      <c r="L543" s="105"/>
      <c r="M543" s="105"/>
      <c r="N543" s="105"/>
      <c r="O543" s="105"/>
      <c r="P543" s="105"/>
      <c r="Q543" s="105"/>
      <c r="R543" s="105"/>
      <c r="S543" s="105"/>
    </row>
    <row r="544" spans="1:19" ht="12.75" customHeight="1">
      <c r="A544" s="105"/>
      <c r="B544" s="105"/>
      <c r="C544" s="105"/>
      <c r="D544" s="105"/>
      <c r="E544" s="105"/>
      <c r="F544" s="105"/>
      <c r="G544" s="105"/>
      <c r="H544" s="105"/>
      <c r="I544" s="105"/>
      <c r="J544" s="105"/>
      <c r="K544" s="105"/>
      <c r="L544" s="105"/>
      <c r="M544" s="105"/>
      <c r="N544" s="105"/>
      <c r="O544" s="105"/>
      <c r="P544" s="105"/>
      <c r="Q544" s="105"/>
      <c r="R544" s="105"/>
      <c r="S544" s="105"/>
    </row>
    <row r="545" spans="1:19" ht="12.75" customHeight="1">
      <c r="A545" s="105"/>
      <c r="B545" s="105"/>
      <c r="C545" s="105"/>
      <c r="D545" s="105"/>
      <c r="E545" s="105"/>
      <c r="F545" s="105"/>
      <c r="G545" s="105"/>
      <c r="H545" s="105"/>
      <c r="I545" s="105"/>
      <c r="J545" s="105"/>
      <c r="K545" s="105"/>
      <c r="L545" s="105"/>
      <c r="M545" s="105"/>
      <c r="N545" s="105"/>
      <c r="O545" s="105"/>
      <c r="P545" s="105"/>
      <c r="Q545" s="105"/>
      <c r="R545" s="105"/>
      <c r="S545" s="105"/>
    </row>
    <row r="546" spans="1:19" ht="12.75" customHeight="1">
      <c r="A546" s="105"/>
      <c r="B546" s="105"/>
      <c r="C546" s="105"/>
      <c r="D546" s="105"/>
      <c r="E546" s="105"/>
      <c r="F546" s="105"/>
      <c r="G546" s="105"/>
      <c r="H546" s="105"/>
      <c r="I546" s="105"/>
      <c r="J546" s="105"/>
      <c r="K546" s="105"/>
      <c r="L546" s="105"/>
      <c r="M546" s="105"/>
      <c r="N546" s="105"/>
      <c r="O546" s="105"/>
      <c r="P546" s="105"/>
      <c r="Q546" s="105"/>
      <c r="R546" s="105"/>
      <c r="S546" s="105"/>
    </row>
    <row r="547" spans="1:19" ht="12.75" customHeight="1">
      <c r="A547" s="105"/>
      <c r="B547" s="105"/>
      <c r="C547" s="105"/>
      <c r="D547" s="105"/>
      <c r="E547" s="105"/>
      <c r="F547" s="105"/>
      <c r="G547" s="105"/>
      <c r="H547" s="105"/>
      <c r="I547" s="105"/>
      <c r="J547" s="105"/>
      <c r="K547" s="105"/>
      <c r="L547" s="105"/>
      <c r="M547" s="105"/>
      <c r="N547" s="105"/>
      <c r="O547" s="105"/>
      <c r="P547" s="105"/>
      <c r="Q547" s="105"/>
      <c r="R547" s="105"/>
      <c r="S547" s="105"/>
    </row>
    <row r="548" spans="1:19" ht="12.75" customHeight="1">
      <c r="A548" s="105"/>
      <c r="B548" s="105"/>
      <c r="C548" s="105"/>
      <c r="D548" s="105"/>
      <c r="E548" s="105"/>
      <c r="F548" s="105"/>
      <c r="G548" s="105"/>
      <c r="H548" s="105"/>
      <c r="I548" s="105"/>
      <c r="J548" s="105"/>
      <c r="K548" s="105"/>
      <c r="L548" s="105"/>
      <c r="M548" s="105"/>
      <c r="N548" s="105"/>
      <c r="O548" s="105"/>
      <c r="P548" s="105"/>
      <c r="Q548" s="105"/>
      <c r="R548" s="105"/>
      <c r="S548" s="105"/>
    </row>
    <row r="549" spans="1:19" ht="12.75" customHeight="1">
      <c r="A549" s="105"/>
      <c r="B549" s="105"/>
      <c r="C549" s="105"/>
      <c r="D549" s="105"/>
      <c r="E549" s="105"/>
      <c r="F549" s="105"/>
      <c r="G549" s="105"/>
      <c r="H549" s="105"/>
      <c r="I549" s="105"/>
      <c r="J549" s="105"/>
      <c r="K549" s="105"/>
      <c r="L549" s="105"/>
      <c r="M549" s="105"/>
      <c r="N549" s="105"/>
      <c r="O549" s="105"/>
      <c r="P549" s="105"/>
      <c r="Q549" s="105"/>
      <c r="R549" s="105"/>
      <c r="S549" s="105"/>
    </row>
    <row r="550" spans="1:19" ht="12.75" customHeight="1">
      <c r="A550" s="105"/>
      <c r="B550" s="105"/>
      <c r="C550" s="105"/>
      <c r="D550" s="105"/>
      <c r="E550" s="105"/>
      <c r="F550" s="105"/>
      <c r="G550" s="105"/>
      <c r="H550" s="105"/>
      <c r="I550" s="105"/>
      <c r="J550" s="105"/>
      <c r="K550" s="105"/>
      <c r="L550" s="105"/>
      <c r="M550" s="105"/>
      <c r="N550" s="105"/>
      <c r="O550" s="105"/>
      <c r="P550" s="105"/>
      <c r="Q550" s="105"/>
      <c r="R550" s="105"/>
      <c r="S550" s="105"/>
    </row>
    <row r="551" spans="1:19" ht="12.75" customHeight="1">
      <c r="A551" s="105"/>
      <c r="B551" s="105"/>
      <c r="C551" s="105"/>
      <c r="D551" s="105"/>
      <c r="E551" s="105"/>
      <c r="F551" s="105"/>
      <c r="G551" s="105"/>
      <c r="H551" s="105"/>
      <c r="I551" s="105"/>
      <c r="J551" s="105"/>
      <c r="K551" s="105"/>
      <c r="L551" s="105"/>
      <c r="M551" s="105"/>
      <c r="N551" s="105"/>
      <c r="O551" s="105"/>
      <c r="P551" s="105"/>
      <c r="Q551" s="105"/>
      <c r="R551" s="105"/>
      <c r="S551" s="105"/>
    </row>
    <row r="552" spans="1:19" ht="12.75" customHeight="1">
      <c r="A552" s="105"/>
      <c r="B552" s="105"/>
      <c r="C552" s="105"/>
      <c r="D552" s="105"/>
      <c r="E552" s="105"/>
      <c r="F552" s="105"/>
      <c r="G552" s="105"/>
      <c r="H552" s="105"/>
      <c r="I552" s="105"/>
      <c r="J552" s="105"/>
      <c r="K552" s="105"/>
      <c r="L552" s="105"/>
      <c r="M552" s="105"/>
      <c r="N552" s="105"/>
      <c r="O552" s="105"/>
      <c r="P552" s="105"/>
      <c r="Q552" s="105"/>
      <c r="R552" s="105"/>
      <c r="S552" s="105"/>
    </row>
    <row r="553" spans="1:19" ht="12.75" customHeight="1">
      <c r="A553" s="105"/>
      <c r="B553" s="105"/>
      <c r="C553" s="105"/>
      <c r="D553" s="105"/>
      <c r="E553" s="105"/>
      <c r="F553" s="105"/>
      <c r="G553" s="105"/>
      <c r="H553" s="105"/>
      <c r="I553" s="105"/>
      <c r="J553" s="105"/>
      <c r="K553" s="105"/>
      <c r="L553" s="105"/>
      <c r="M553" s="105"/>
      <c r="N553" s="105"/>
      <c r="O553" s="105"/>
      <c r="P553" s="105"/>
      <c r="Q553" s="105"/>
      <c r="R553" s="105"/>
      <c r="S553" s="105"/>
    </row>
    <row r="554" spans="1:19" ht="12.75" customHeight="1">
      <c r="A554" s="105"/>
      <c r="B554" s="105"/>
      <c r="C554" s="105"/>
      <c r="D554" s="105"/>
      <c r="E554" s="105"/>
      <c r="F554" s="105"/>
      <c r="G554" s="105"/>
      <c r="H554" s="105"/>
      <c r="I554" s="105"/>
      <c r="J554" s="105"/>
      <c r="K554" s="105"/>
      <c r="L554" s="105"/>
      <c r="M554" s="105"/>
      <c r="N554" s="105"/>
      <c r="O554" s="105"/>
      <c r="P554" s="105"/>
      <c r="Q554" s="105"/>
      <c r="R554" s="105"/>
      <c r="S554" s="105"/>
    </row>
    <row r="555" spans="1:19" ht="12.75" customHeight="1">
      <c r="A555" s="105"/>
      <c r="B555" s="105"/>
      <c r="C555" s="105"/>
      <c r="D555" s="105"/>
      <c r="E555" s="105"/>
      <c r="F555" s="105"/>
      <c r="G555" s="105"/>
      <c r="H555" s="105"/>
      <c r="I555" s="105"/>
      <c r="J555" s="105"/>
      <c r="K555" s="105"/>
      <c r="L555" s="105"/>
      <c r="M555" s="105"/>
      <c r="N555" s="105"/>
      <c r="O555" s="105"/>
      <c r="P555" s="105"/>
      <c r="Q555" s="105"/>
      <c r="R555" s="105"/>
      <c r="S555" s="105"/>
    </row>
    <row r="556" spans="1:19" ht="12.75" customHeight="1">
      <c r="A556" s="105"/>
      <c r="B556" s="105"/>
      <c r="C556" s="105"/>
      <c r="D556" s="105"/>
      <c r="E556" s="105"/>
      <c r="F556" s="105"/>
      <c r="G556" s="105"/>
      <c r="H556" s="105"/>
      <c r="I556" s="105"/>
      <c r="J556" s="105"/>
      <c r="K556" s="105"/>
      <c r="L556" s="105"/>
      <c r="M556" s="105"/>
      <c r="N556" s="105"/>
      <c r="O556" s="105"/>
      <c r="P556" s="105"/>
      <c r="Q556" s="105"/>
      <c r="R556" s="105"/>
      <c r="S556" s="105"/>
    </row>
    <row r="557" spans="1:19" ht="12.75" customHeight="1">
      <c r="A557" s="105"/>
      <c r="B557" s="105"/>
      <c r="C557" s="105"/>
      <c r="D557" s="105"/>
      <c r="E557" s="105"/>
      <c r="F557" s="105"/>
      <c r="G557" s="105"/>
      <c r="H557" s="105"/>
      <c r="I557" s="105"/>
      <c r="J557" s="105"/>
      <c r="K557" s="105"/>
      <c r="L557" s="105"/>
      <c r="M557" s="105"/>
      <c r="N557" s="105"/>
      <c r="O557" s="105"/>
      <c r="P557" s="105"/>
      <c r="Q557" s="105"/>
      <c r="R557" s="105"/>
      <c r="S557" s="105"/>
    </row>
    <row r="558" spans="1:19" ht="12.75" customHeight="1">
      <c r="A558" s="105"/>
      <c r="B558" s="105"/>
      <c r="C558" s="105"/>
      <c r="D558" s="105"/>
      <c r="E558" s="105"/>
      <c r="F558" s="105"/>
      <c r="G558" s="105"/>
      <c r="H558" s="105"/>
      <c r="I558" s="105"/>
      <c r="J558" s="105"/>
      <c r="K558" s="105"/>
      <c r="L558" s="105"/>
      <c r="M558" s="105"/>
      <c r="N558" s="105"/>
      <c r="O558" s="105"/>
      <c r="P558" s="105"/>
      <c r="Q558" s="105"/>
      <c r="R558" s="105"/>
      <c r="S558" s="105"/>
    </row>
    <row r="559" spans="1:19" ht="12.75" customHeight="1">
      <c r="A559" s="105"/>
      <c r="B559" s="105"/>
      <c r="C559" s="105"/>
      <c r="D559" s="105"/>
      <c r="E559" s="105"/>
      <c r="F559" s="105"/>
      <c r="G559" s="105"/>
      <c r="H559" s="105"/>
      <c r="I559" s="105"/>
      <c r="J559" s="105"/>
      <c r="K559" s="105"/>
      <c r="L559" s="105"/>
      <c r="M559" s="105"/>
      <c r="N559" s="105"/>
      <c r="O559" s="105"/>
      <c r="P559" s="105"/>
      <c r="Q559" s="105"/>
      <c r="R559" s="105"/>
      <c r="S559" s="105"/>
    </row>
    <row r="560" spans="1:19" ht="12.75" customHeight="1">
      <c r="A560" s="105"/>
      <c r="B560" s="105"/>
      <c r="C560" s="105"/>
      <c r="D560" s="105"/>
      <c r="E560" s="105"/>
      <c r="F560" s="105"/>
      <c r="G560" s="105"/>
      <c r="H560" s="105"/>
      <c r="I560" s="105"/>
      <c r="J560" s="105"/>
      <c r="K560" s="105"/>
      <c r="L560" s="105"/>
      <c r="M560" s="105"/>
      <c r="N560" s="105"/>
      <c r="O560" s="105"/>
      <c r="P560" s="105"/>
      <c r="Q560" s="105"/>
      <c r="R560" s="105"/>
      <c r="S560" s="105"/>
    </row>
    <row r="561" spans="1:19" ht="12.75" customHeight="1">
      <c r="A561" s="105"/>
      <c r="B561" s="105"/>
      <c r="C561" s="105"/>
      <c r="D561" s="105"/>
      <c r="E561" s="105"/>
      <c r="F561" s="105"/>
      <c r="G561" s="105"/>
      <c r="H561" s="105"/>
      <c r="I561" s="105"/>
      <c r="J561" s="105"/>
      <c r="K561" s="105"/>
      <c r="L561" s="105"/>
      <c r="M561" s="105"/>
      <c r="N561" s="105"/>
      <c r="O561" s="105"/>
      <c r="P561" s="105"/>
      <c r="Q561" s="105"/>
      <c r="R561" s="105"/>
      <c r="S561" s="105"/>
    </row>
    <row r="562" spans="1:19" ht="12.75" customHeight="1">
      <c r="A562" s="105"/>
      <c r="B562" s="105"/>
      <c r="C562" s="105"/>
      <c r="D562" s="105"/>
      <c r="E562" s="105"/>
      <c r="F562" s="105"/>
      <c r="G562" s="105"/>
      <c r="H562" s="105"/>
      <c r="I562" s="105"/>
      <c r="J562" s="105"/>
      <c r="K562" s="105"/>
      <c r="L562" s="105"/>
      <c r="M562" s="105"/>
      <c r="N562" s="105"/>
      <c r="O562" s="105"/>
      <c r="P562" s="105"/>
      <c r="Q562" s="105"/>
      <c r="R562" s="105"/>
      <c r="S562" s="105"/>
    </row>
    <row r="563" spans="1:19" ht="12.75" customHeight="1">
      <c r="A563" s="105"/>
      <c r="B563" s="105"/>
      <c r="C563" s="105"/>
      <c r="D563" s="105"/>
      <c r="E563" s="105"/>
      <c r="F563" s="105"/>
      <c r="G563" s="105"/>
      <c r="H563" s="105"/>
      <c r="I563" s="105"/>
      <c r="J563" s="105"/>
      <c r="K563" s="105"/>
      <c r="L563" s="105"/>
      <c r="M563" s="105"/>
      <c r="N563" s="105"/>
      <c r="O563" s="105"/>
      <c r="P563" s="105"/>
      <c r="Q563" s="105"/>
      <c r="R563" s="105"/>
      <c r="S563" s="105"/>
    </row>
    <row r="564" spans="1:19" ht="12.75" customHeight="1">
      <c r="A564" s="105"/>
      <c r="B564" s="105"/>
      <c r="C564" s="105"/>
      <c r="D564" s="105"/>
      <c r="E564" s="105"/>
      <c r="F564" s="105"/>
      <c r="G564" s="105"/>
      <c r="H564" s="105"/>
      <c r="I564" s="105"/>
      <c r="J564" s="105"/>
      <c r="K564" s="105"/>
      <c r="L564" s="105"/>
      <c r="M564" s="105"/>
      <c r="N564" s="105"/>
      <c r="O564" s="105"/>
      <c r="P564" s="105"/>
      <c r="Q564" s="105"/>
      <c r="R564" s="105"/>
      <c r="S564" s="105"/>
    </row>
    <row r="565" spans="1:19" ht="12.75" customHeight="1">
      <c r="A565" s="105"/>
      <c r="B565" s="105"/>
      <c r="C565" s="105"/>
      <c r="D565" s="105"/>
      <c r="E565" s="105"/>
      <c r="F565" s="105"/>
      <c r="G565" s="105"/>
      <c r="H565" s="105"/>
      <c r="I565" s="105"/>
      <c r="J565" s="105"/>
      <c r="K565" s="105"/>
      <c r="L565" s="105"/>
      <c r="M565" s="105"/>
      <c r="N565" s="105"/>
      <c r="O565" s="105"/>
      <c r="P565" s="105"/>
      <c r="Q565" s="105"/>
      <c r="R565" s="105"/>
      <c r="S565" s="105"/>
    </row>
    <row r="566" spans="1:19" ht="12.75" customHeight="1">
      <c r="A566" s="105"/>
      <c r="B566" s="105"/>
      <c r="C566" s="105"/>
      <c r="D566" s="105"/>
      <c r="E566" s="105"/>
      <c r="F566" s="105"/>
      <c r="G566" s="105"/>
      <c r="H566" s="105"/>
      <c r="I566" s="105"/>
      <c r="J566" s="105"/>
      <c r="K566" s="105"/>
      <c r="L566" s="105"/>
      <c r="M566" s="105"/>
      <c r="N566" s="105"/>
      <c r="O566" s="105"/>
      <c r="P566" s="105"/>
      <c r="Q566" s="105"/>
      <c r="R566" s="105"/>
      <c r="S566" s="105"/>
    </row>
    <row r="567" spans="1:19" ht="12.75" customHeight="1">
      <c r="A567" s="105"/>
      <c r="B567" s="105"/>
      <c r="C567" s="105"/>
      <c r="D567" s="105"/>
      <c r="E567" s="105"/>
      <c r="F567" s="105"/>
      <c r="G567" s="105"/>
      <c r="H567" s="105"/>
      <c r="I567" s="105"/>
      <c r="J567" s="105"/>
      <c r="K567" s="105"/>
      <c r="L567" s="105"/>
      <c r="M567" s="105"/>
      <c r="N567" s="105"/>
      <c r="O567" s="105"/>
      <c r="P567" s="105"/>
      <c r="Q567" s="105"/>
      <c r="R567" s="105"/>
      <c r="S567" s="105"/>
    </row>
    <row r="568" spans="1:19" ht="12.75" customHeight="1">
      <c r="A568" s="105"/>
      <c r="B568" s="105"/>
      <c r="C568" s="105"/>
      <c r="D568" s="105"/>
      <c r="E568" s="105"/>
      <c r="F568" s="105"/>
      <c r="G568" s="105"/>
      <c r="H568" s="105"/>
      <c r="I568" s="105"/>
      <c r="J568" s="105"/>
      <c r="K568" s="105"/>
      <c r="L568" s="105"/>
      <c r="M568" s="105"/>
      <c r="N568" s="105"/>
      <c r="O568" s="105"/>
      <c r="P568" s="105"/>
      <c r="Q568" s="105"/>
      <c r="R568" s="105"/>
      <c r="S568" s="105"/>
    </row>
    <row r="569" spans="1:19" ht="12.75" customHeight="1">
      <c r="A569" s="105"/>
      <c r="B569" s="105"/>
      <c r="C569" s="105"/>
      <c r="D569" s="105"/>
      <c r="E569" s="105"/>
      <c r="F569" s="105"/>
      <c r="G569" s="105"/>
      <c r="H569" s="105"/>
      <c r="I569" s="105"/>
      <c r="J569" s="105"/>
      <c r="K569" s="105"/>
      <c r="L569" s="105"/>
      <c r="M569" s="105"/>
      <c r="N569" s="105"/>
      <c r="O569" s="105"/>
      <c r="P569" s="105"/>
      <c r="Q569" s="105"/>
      <c r="R569" s="105"/>
      <c r="S569" s="105"/>
    </row>
    <row r="570" spans="1:19" ht="12.75" customHeight="1">
      <c r="A570" s="105"/>
      <c r="B570" s="105"/>
      <c r="C570" s="105"/>
      <c r="D570" s="105"/>
      <c r="E570" s="105"/>
      <c r="F570" s="105"/>
      <c r="G570" s="105"/>
      <c r="H570" s="105"/>
      <c r="I570" s="105"/>
      <c r="J570" s="105"/>
      <c r="K570" s="105"/>
      <c r="L570" s="105"/>
      <c r="M570" s="105"/>
      <c r="N570" s="105"/>
      <c r="O570" s="105"/>
      <c r="P570" s="105"/>
      <c r="Q570" s="105"/>
      <c r="R570" s="105"/>
      <c r="S570" s="105"/>
    </row>
    <row r="571" spans="1:19" ht="12.75" customHeight="1">
      <c r="A571" s="105"/>
      <c r="B571" s="105"/>
      <c r="C571" s="105"/>
      <c r="D571" s="105"/>
      <c r="E571" s="105"/>
      <c r="F571" s="105"/>
      <c r="G571" s="105"/>
      <c r="H571" s="105"/>
      <c r="I571" s="105"/>
      <c r="J571" s="105"/>
      <c r="K571" s="105"/>
      <c r="L571" s="105"/>
      <c r="M571" s="105"/>
      <c r="N571" s="105"/>
      <c r="O571" s="105"/>
      <c r="P571" s="105"/>
      <c r="Q571" s="105"/>
      <c r="R571" s="105"/>
      <c r="S571" s="105"/>
    </row>
    <row r="572" spans="1:19" ht="12.75" customHeight="1">
      <c r="A572" s="105"/>
      <c r="B572" s="105"/>
      <c r="C572" s="105"/>
      <c r="D572" s="105"/>
      <c r="E572" s="105"/>
      <c r="F572" s="105"/>
      <c r="G572" s="105"/>
      <c r="H572" s="105"/>
      <c r="I572" s="105"/>
      <c r="J572" s="105"/>
      <c r="K572" s="105"/>
      <c r="L572" s="105"/>
      <c r="M572" s="105"/>
      <c r="N572" s="105"/>
      <c r="O572" s="105"/>
      <c r="P572" s="105"/>
      <c r="Q572" s="105"/>
      <c r="R572" s="105"/>
      <c r="S572" s="105"/>
    </row>
    <row r="573" spans="1:19" ht="12.75" customHeight="1">
      <c r="A573" s="105"/>
      <c r="B573" s="105"/>
      <c r="C573" s="105"/>
      <c r="D573" s="105"/>
      <c r="E573" s="105"/>
      <c r="F573" s="105"/>
      <c r="G573" s="105"/>
      <c r="H573" s="105"/>
      <c r="I573" s="105"/>
      <c r="J573" s="105"/>
      <c r="K573" s="105"/>
      <c r="L573" s="105"/>
      <c r="M573" s="105"/>
      <c r="N573" s="105"/>
      <c r="O573" s="105"/>
      <c r="P573" s="105"/>
      <c r="Q573" s="105"/>
      <c r="R573" s="105"/>
      <c r="S573" s="105"/>
    </row>
    <row r="574" spans="1:19" ht="12.75" customHeight="1">
      <c r="A574" s="105"/>
      <c r="B574" s="105"/>
      <c r="C574" s="105"/>
      <c r="D574" s="105"/>
      <c r="E574" s="105"/>
      <c r="F574" s="105"/>
      <c r="G574" s="105"/>
      <c r="H574" s="105"/>
      <c r="I574" s="105"/>
      <c r="J574" s="105"/>
      <c r="K574" s="105"/>
      <c r="L574" s="105"/>
      <c r="M574" s="105"/>
      <c r="N574" s="105"/>
      <c r="O574" s="105"/>
      <c r="P574" s="105"/>
      <c r="Q574" s="105"/>
      <c r="R574" s="105"/>
      <c r="S574" s="105"/>
    </row>
    <row r="575" spans="1:19" ht="12.75" customHeight="1">
      <c r="A575" s="105"/>
      <c r="B575" s="105"/>
      <c r="C575" s="105"/>
      <c r="D575" s="105"/>
      <c r="E575" s="105"/>
      <c r="F575" s="105"/>
      <c r="G575" s="105"/>
      <c r="H575" s="105"/>
      <c r="I575" s="105"/>
      <c r="J575" s="105"/>
      <c r="K575" s="105"/>
      <c r="L575" s="105"/>
      <c r="M575" s="105"/>
      <c r="N575" s="105"/>
      <c r="O575" s="105"/>
      <c r="P575" s="105"/>
      <c r="Q575" s="105"/>
      <c r="R575" s="105"/>
      <c r="S575" s="105"/>
    </row>
    <row r="576" spans="1:19" ht="12.75" customHeight="1">
      <c r="A576" s="105"/>
      <c r="B576" s="105"/>
      <c r="C576" s="105"/>
      <c r="D576" s="105"/>
      <c r="E576" s="105"/>
      <c r="F576" s="105"/>
      <c r="G576" s="105"/>
      <c r="H576" s="105"/>
      <c r="I576" s="105"/>
      <c r="J576" s="105"/>
      <c r="K576" s="105"/>
      <c r="L576" s="105"/>
      <c r="M576" s="105"/>
      <c r="N576" s="105"/>
      <c r="O576" s="105"/>
      <c r="P576" s="105"/>
      <c r="Q576" s="105"/>
      <c r="R576" s="105"/>
      <c r="S576" s="105"/>
    </row>
    <row r="577" spans="1:19" ht="12.75" customHeight="1">
      <c r="A577" s="105"/>
      <c r="B577" s="105"/>
      <c r="C577" s="105"/>
      <c r="D577" s="105"/>
      <c r="E577" s="105"/>
      <c r="F577" s="105"/>
      <c r="G577" s="105"/>
      <c r="H577" s="105"/>
      <c r="I577" s="105"/>
      <c r="J577" s="105"/>
      <c r="K577" s="105"/>
      <c r="L577" s="105"/>
      <c r="M577" s="105"/>
      <c r="N577" s="105"/>
      <c r="O577" s="105"/>
      <c r="P577" s="105"/>
      <c r="Q577" s="105"/>
      <c r="R577" s="105"/>
      <c r="S577" s="105"/>
    </row>
    <row r="578" spans="1:19" ht="12.75" customHeight="1">
      <c r="A578" s="105"/>
      <c r="B578" s="105"/>
      <c r="C578" s="105"/>
      <c r="D578" s="105"/>
      <c r="E578" s="105"/>
      <c r="F578" s="105"/>
      <c r="G578" s="105"/>
      <c r="H578" s="105"/>
      <c r="I578" s="105"/>
      <c r="J578" s="105"/>
      <c r="K578" s="105"/>
      <c r="L578" s="105"/>
      <c r="M578" s="105"/>
      <c r="N578" s="105"/>
      <c r="O578" s="105"/>
      <c r="P578" s="105"/>
      <c r="Q578" s="105"/>
      <c r="R578" s="105"/>
      <c r="S578" s="105"/>
    </row>
    <row r="579" spans="1:19" ht="12.75" customHeight="1">
      <c r="A579" s="105"/>
      <c r="B579" s="105"/>
      <c r="C579" s="105"/>
      <c r="D579" s="105"/>
      <c r="E579" s="105"/>
      <c r="F579" s="105"/>
      <c r="G579" s="105"/>
      <c r="H579" s="105"/>
      <c r="I579" s="105"/>
      <c r="J579" s="105"/>
      <c r="K579" s="105"/>
      <c r="L579" s="105"/>
      <c r="M579" s="105"/>
      <c r="N579" s="105"/>
      <c r="O579" s="105"/>
      <c r="P579" s="105"/>
      <c r="Q579" s="105"/>
      <c r="R579" s="105"/>
      <c r="S579" s="105"/>
    </row>
    <row r="580" spans="1:19" ht="12.75" customHeight="1">
      <c r="A580" s="105"/>
      <c r="B580" s="105"/>
      <c r="C580" s="105"/>
      <c r="D580" s="105"/>
      <c r="E580" s="105"/>
      <c r="F580" s="105"/>
      <c r="G580" s="105"/>
      <c r="H580" s="105"/>
      <c r="I580" s="105"/>
      <c r="J580" s="105"/>
      <c r="K580" s="105"/>
      <c r="L580" s="105"/>
      <c r="M580" s="105"/>
      <c r="N580" s="105"/>
      <c r="O580" s="105"/>
      <c r="P580" s="105"/>
      <c r="Q580" s="105"/>
      <c r="R580" s="105"/>
      <c r="S580" s="105"/>
    </row>
    <row r="581" spans="1:19" ht="12.75" customHeight="1">
      <c r="A581" s="105"/>
      <c r="B581" s="105"/>
      <c r="C581" s="105"/>
      <c r="D581" s="105"/>
      <c r="E581" s="105"/>
      <c r="F581" s="105"/>
      <c r="G581" s="105"/>
      <c r="H581" s="105"/>
      <c r="I581" s="105"/>
      <c r="J581" s="105"/>
      <c r="K581" s="105"/>
      <c r="L581" s="105"/>
      <c r="M581" s="105"/>
      <c r="N581" s="105"/>
      <c r="O581" s="105"/>
      <c r="P581" s="105"/>
      <c r="Q581" s="105"/>
      <c r="R581" s="105"/>
      <c r="S581" s="105"/>
    </row>
    <row r="582" spans="1:19" ht="12.75" customHeight="1">
      <c r="A582" s="105"/>
      <c r="B582" s="105"/>
      <c r="C582" s="105"/>
      <c r="D582" s="105"/>
      <c r="E582" s="105"/>
      <c r="F582" s="105"/>
      <c r="G582" s="105"/>
      <c r="H582" s="105"/>
      <c r="I582" s="105"/>
      <c r="J582" s="105"/>
      <c r="K582" s="105"/>
      <c r="L582" s="105"/>
      <c r="M582" s="105"/>
      <c r="N582" s="105"/>
      <c r="O582" s="105"/>
      <c r="P582" s="105"/>
      <c r="Q582" s="105"/>
      <c r="R582" s="105"/>
      <c r="S582" s="105"/>
    </row>
    <row r="583" spans="1:19" ht="12.75" customHeight="1">
      <c r="A583" s="105"/>
      <c r="B583" s="105"/>
      <c r="C583" s="105"/>
      <c r="D583" s="105"/>
      <c r="E583" s="105"/>
      <c r="F583" s="105"/>
      <c r="G583" s="105"/>
      <c r="H583" s="105"/>
      <c r="I583" s="105"/>
      <c r="J583" s="105"/>
      <c r="K583" s="105"/>
      <c r="L583" s="105"/>
      <c r="M583" s="105"/>
      <c r="N583" s="105"/>
      <c r="O583" s="105"/>
      <c r="P583" s="105"/>
      <c r="Q583" s="105"/>
      <c r="R583" s="105"/>
      <c r="S583" s="105"/>
    </row>
    <row r="584" spans="1:19" ht="12.75" customHeight="1">
      <c r="A584" s="105"/>
      <c r="B584" s="105"/>
      <c r="C584" s="105"/>
      <c r="D584" s="105"/>
      <c r="E584" s="105"/>
      <c r="F584" s="105"/>
      <c r="G584" s="105"/>
      <c r="H584" s="105"/>
      <c r="I584" s="105"/>
      <c r="J584" s="105"/>
      <c r="K584" s="105"/>
      <c r="L584" s="105"/>
      <c r="M584" s="105"/>
      <c r="N584" s="105"/>
      <c r="O584" s="105"/>
      <c r="P584" s="105"/>
      <c r="Q584" s="105"/>
      <c r="R584" s="105"/>
      <c r="S584" s="105"/>
    </row>
    <row r="585" spans="1:19" ht="12.75" customHeight="1">
      <c r="A585" s="105"/>
      <c r="B585" s="105"/>
      <c r="C585" s="105"/>
      <c r="D585" s="105"/>
      <c r="E585" s="105"/>
      <c r="F585" s="105"/>
      <c r="G585" s="105"/>
      <c r="H585" s="105"/>
      <c r="I585" s="105"/>
      <c r="J585" s="105"/>
      <c r="K585" s="105"/>
      <c r="L585" s="105"/>
      <c r="M585" s="105"/>
      <c r="N585" s="105"/>
      <c r="O585" s="105"/>
      <c r="P585" s="105"/>
      <c r="Q585" s="105"/>
      <c r="R585" s="105"/>
      <c r="S585" s="105"/>
    </row>
    <row r="586" spans="1:19" ht="12.75" customHeight="1">
      <c r="A586" s="105"/>
      <c r="B586" s="105"/>
      <c r="C586" s="105"/>
      <c r="D586" s="105"/>
      <c r="E586" s="105"/>
      <c r="F586" s="105"/>
      <c r="G586" s="105"/>
      <c r="H586" s="105"/>
      <c r="I586" s="105"/>
      <c r="J586" s="105"/>
      <c r="K586" s="105"/>
      <c r="L586" s="105"/>
      <c r="M586" s="105"/>
      <c r="N586" s="105"/>
      <c r="O586" s="105"/>
      <c r="P586" s="105"/>
      <c r="Q586" s="105"/>
      <c r="R586" s="105"/>
      <c r="S586" s="105"/>
    </row>
    <row r="587" spans="1:19" ht="12.75" customHeight="1">
      <c r="A587" s="105"/>
      <c r="B587" s="105"/>
      <c r="C587" s="105"/>
      <c r="D587" s="105"/>
      <c r="E587" s="105"/>
      <c r="F587" s="105"/>
      <c r="G587" s="105"/>
      <c r="H587" s="105"/>
      <c r="I587" s="105"/>
      <c r="J587" s="105"/>
      <c r="K587" s="105"/>
      <c r="L587" s="105"/>
      <c r="M587" s="105"/>
      <c r="N587" s="105"/>
      <c r="O587" s="105"/>
      <c r="P587" s="105"/>
      <c r="Q587" s="105"/>
      <c r="R587" s="105"/>
      <c r="S587" s="105"/>
    </row>
    <row r="588" spans="1:19" ht="12.75" customHeight="1">
      <c r="A588" s="105"/>
      <c r="B588" s="105"/>
      <c r="C588" s="105"/>
      <c r="D588" s="105"/>
      <c r="E588" s="105"/>
      <c r="F588" s="105"/>
      <c r="G588" s="105"/>
      <c r="H588" s="105"/>
      <c r="I588" s="105"/>
      <c r="J588" s="105"/>
      <c r="K588" s="105"/>
      <c r="L588" s="105"/>
      <c r="M588" s="105"/>
      <c r="N588" s="105"/>
      <c r="O588" s="105"/>
      <c r="P588" s="105"/>
      <c r="Q588" s="105"/>
      <c r="R588" s="105"/>
      <c r="S588" s="105"/>
    </row>
    <row r="589" spans="1:19" ht="12.75" customHeight="1">
      <c r="A589" s="105"/>
      <c r="B589" s="105"/>
      <c r="C589" s="105"/>
      <c r="D589" s="105"/>
      <c r="E589" s="105"/>
      <c r="F589" s="105"/>
      <c r="G589" s="105"/>
      <c r="H589" s="105"/>
      <c r="I589" s="105"/>
      <c r="J589" s="105"/>
      <c r="K589" s="105"/>
      <c r="L589" s="105"/>
      <c r="M589" s="105"/>
      <c r="N589" s="105"/>
      <c r="O589" s="105"/>
      <c r="P589" s="105"/>
      <c r="Q589" s="105"/>
      <c r="R589" s="105"/>
      <c r="S589" s="105"/>
    </row>
    <row r="590" spans="1:19" ht="12.75" customHeight="1">
      <c r="A590" s="105"/>
      <c r="B590" s="105"/>
      <c r="C590" s="105"/>
      <c r="D590" s="105"/>
      <c r="E590" s="105"/>
      <c r="F590" s="105"/>
      <c r="G590" s="105"/>
      <c r="H590" s="105"/>
      <c r="I590" s="105"/>
      <c r="J590" s="105"/>
      <c r="K590" s="105"/>
      <c r="L590" s="105"/>
      <c r="M590" s="105"/>
      <c r="N590" s="105"/>
      <c r="O590" s="105"/>
      <c r="P590" s="105"/>
      <c r="Q590" s="105"/>
      <c r="R590" s="105"/>
      <c r="S590" s="105"/>
    </row>
    <row r="591" spans="1:19" ht="12.75" customHeight="1">
      <c r="A591" s="105"/>
      <c r="B591" s="105"/>
      <c r="C591" s="105"/>
      <c r="D591" s="105"/>
      <c r="E591" s="105"/>
      <c r="F591" s="105"/>
      <c r="G591" s="105"/>
      <c r="H591" s="105"/>
      <c r="I591" s="105"/>
      <c r="J591" s="105"/>
      <c r="K591" s="105"/>
      <c r="L591" s="105"/>
      <c r="M591" s="105"/>
      <c r="N591" s="105"/>
      <c r="O591" s="105"/>
      <c r="P591" s="105"/>
      <c r="Q591" s="105"/>
      <c r="R591" s="105"/>
      <c r="S591" s="105"/>
    </row>
    <row r="592" spans="1:19" ht="12.75" customHeight="1">
      <c r="A592" s="105"/>
      <c r="B592" s="105"/>
      <c r="C592" s="105"/>
      <c r="D592" s="105"/>
      <c r="E592" s="105"/>
      <c r="F592" s="105"/>
      <c r="G592" s="105"/>
      <c r="H592" s="105"/>
      <c r="I592" s="105"/>
      <c r="J592" s="105"/>
      <c r="K592" s="105"/>
      <c r="L592" s="105"/>
      <c r="M592" s="105"/>
      <c r="N592" s="105"/>
      <c r="O592" s="105"/>
      <c r="P592" s="105"/>
      <c r="Q592" s="105"/>
      <c r="R592" s="105"/>
      <c r="S592" s="105"/>
    </row>
    <row r="593" spans="1:19" ht="12.75" customHeight="1">
      <c r="A593" s="105"/>
      <c r="B593" s="105"/>
      <c r="C593" s="105"/>
      <c r="D593" s="105"/>
      <c r="E593" s="105"/>
      <c r="F593" s="105"/>
      <c r="G593" s="105"/>
      <c r="H593" s="105"/>
      <c r="I593" s="105"/>
      <c r="J593" s="105"/>
      <c r="K593" s="105"/>
      <c r="L593" s="105"/>
      <c r="M593" s="105"/>
      <c r="N593" s="105"/>
      <c r="O593" s="105"/>
      <c r="P593" s="105"/>
      <c r="Q593" s="105"/>
      <c r="R593" s="105"/>
      <c r="S593" s="105"/>
    </row>
    <row r="594" spans="1:19" ht="12.75" customHeight="1">
      <c r="A594" s="105"/>
      <c r="B594" s="105"/>
      <c r="C594" s="105"/>
      <c r="D594" s="105"/>
      <c r="E594" s="105"/>
      <c r="F594" s="105"/>
      <c r="G594" s="105"/>
      <c r="H594" s="105"/>
      <c r="I594" s="105"/>
      <c r="J594" s="105"/>
      <c r="K594" s="105"/>
      <c r="L594" s="105"/>
      <c r="M594" s="105"/>
      <c r="N594" s="105"/>
      <c r="O594" s="105"/>
      <c r="P594" s="105"/>
      <c r="Q594" s="105"/>
      <c r="R594" s="105"/>
      <c r="S594" s="105"/>
    </row>
    <row r="595" spans="1:19" ht="12.75" customHeight="1">
      <c r="A595" s="105"/>
      <c r="B595" s="105"/>
      <c r="C595" s="105"/>
      <c r="D595" s="105"/>
      <c r="E595" s="105"/>
      <c r="F595" s="105"/>
      <c r="G595" s="105"/>
      <c r="H595" s="105"/>
      <c r="I595" s="105"/>
      <c r="J595" s="105"/>
      <c r="K595" s="105"/>
      <c r="L595" s="105"/>
      <c r="M595" s="105"/>
      <c r="N595" s="105"/>
      <c r="O595" s="105"/>
      <c r="P595" s="105"/>
      <c r="Q595" s="105"/>
      <c r="R595" s="105"/>
      <c r="S595" s="105"/>
    </row>
    <row r="596" spans="1:19" ht="12.75" customHeight="1">
      <c r="A596" s="105"/>
      <c r="B596" s="105"/>
      <c r="C596" s="105"/>
      <c r="D596" s="105"/>
      <c r="E596" s="105"/>
      <c r="F596" s="105"/>
      <c r="G596" s="105"/>
      <c r="H596" s="105"/>
      <c r="I596" s="105"/>
      <c r="J596" s="105"/>
      <c r="K596" s="105"/>
      <c r="L596" s="105"/>
      <c r="M596" s="105"/>
      <c r="N596" s="105"/>
      <c r="O596" s="105"/>
      <c r="P596" s="105"/>
      <c r="Q596" s="105"/>
      <c r="R596" s="105"/>
      <c r="S596" s="105"/>
    </row>
    <row r="597" spans="1:19" ht="12.75" customHeight="1">
      <c r="A597" s="105"/>
      <c r="B597" s="105"/>
      <c r="C597" s="105"/>
      <c r="D597" s="105"/>
      <c r="E597" s="105"/>
      <c r="F597" s="105"/>
      <c r="G597" s="105"/>
      <c r="H597" s="105"/>
      <c r="I597" s="105"/>
      <c r="J597" s="105"/>
      <c r="K597" s="105"/>
      <c r="L597" s="105"/>
      <c r="M597" s="105"/>
      <c r="N597" s="105"/>
      <c r="O597" s="105"/>
      <c r="P597" s="105"/>
      <c r="Q597" s="105"/>
      <c r="R597" s="105"/>
      <c r="S597" s="105"/>
    </row>
    <row r="598" spans="1:19" ht="12.75" customHeight="1">
      <c r="A598" s="105"/>
      <c r="B598" s="105"/>
      <c r="C598" s="105"/>
      <c r="D598" s="105"/>
      <c r="E598" s="105"/>
      <c r="F598" s="105"/>
      <c r="G598" s="105"/>
      <c r="H598" s="105"/>
      <c r="I598" s="105"/>
      <c r="J598" s="105"/>
      <c r="K598" s="105"/>
      <c r="L598" s="105"/>
      <c r="M598" s="105"/>
      <c r="N598" s="105"/>
      <c r="O598" s="105"/>
      <c r="P598" s="105"/>
      <c r="Q598" s="105"/>
      <c r="R598" s="105"/>
      <c r="S598" s="105"/>
    </row>
    <row r="599" spans="1:19" ht="12.75" customHeight="1">
      <c r="A599" s="105"/>
      <c r="B599" s="105"/>
      <c r="C599" s="105"/>
      <c r="D599" s="105"/>
      <c r="E599" s="105"/>
      <c r="F599" s="105"/>
      <c r="G599" s="105"/>
      <c r="H599" s="105"/>
      <c r="I599" s="105"/>
      <c r="J599" s="105"/>
      <c r="K599" s="105"/>
      <c r="L599" s="105"/>
      <c r="M599" s="105"/>
      <c r="N599" s="105"/>
      <c r="O599" s="105"/>
      <c r="P599" s="105"/>
      <c r="Q599" s="105"/>
      <c r="R599" s="105"/>
      <c r="S599" s="105"/>
    </row>
    <row r="600" spans="1:19" ht="12.75" customHeight="1">
      <c r="A600" s="105"/>
      <c r="B600" s="105"/>
      <c r="C600" s="105"/>
      <c r="D600" s="105"/>
      <c r="E600" s="105"/>
      <c r="F600" s="105"/>
      <c r="G600" s="105"/>
      <c r="H600" s="105"/>
      <c r="I600" s="105"/>
      <c r="J600" s="105"/>
      <c r="K600" s="105"/>
      <c r="L600" s="105"/>
      <c r="M600" s="105"/>
      <c r="N600" s="105"/>
      <c r="O600" s="105"/>
      <c r="P600" s="105"/>
      <c r="Q600" s="105"/>
      <c r="R600" s="105"/>
      <c r="S600" s="105"/>
    </row>
    <row r="601" spans="1:19" ht="12.75" customHeight="1">
      <c r="A601" s="105"/>
      <c r="B601" s="105"/>
      <c r="C601" s="105"/>
      <c r="D601" s="105"/>
      <c r="E601" s="105"/>
      <c r="F601" s="105"/>
      <c r="G601" s="105"/>
      <c r="H601" s="105"/>
      <c r="I601" s="105"/>
      <c r="J601" s="105"/>
      <c r="K601" s="105"/>
      <c r="L601" s="105"/>
      <c r="M601" s="105"/>
      <c r="N601" s="105"/>
      <c r="O601" s="105"/>
      <c r="P601" s="105"/>
      <c r="Q601" s="105"/>
      <c r="R601" s="105"/>
      <c r="S601" s="105"/>
    </row>
    <row r="602" spans="1:19" ht="12.75" customHeight="1">
      <c r="A602" s="105"/>
      <c r="B602" s="105"/>
      <c r="C602" s="105"/>
      <c r="D602" s="105"/>
      <c r="E602" s="105"/>
      <c r="F602" s="105"/>
      <c r="G602" s="105"/>
      <c r="H602" s="105"/>
      <c r="I602" s="105"/>
      <c r="J602" s="105"/>
      <c r="K602" s="105"/>
      <c r="L602" s="105"/>
      <c r="M602" s="105"/>
      <c r="N602" s="105"/>
      <c r="O602" s="105"/>
      <c r="P602" s="105"/>
      <c r="Q602" s="105"/>
      <c r="R602" s="105"/>
      <c r="S602" s="105"/>
    </row>
    <row r="603" spans="1:19" ht="12.75" customHeight="1">
      <c r="A603" s="105"/>
      <c r="B603" s="105"/>
      <c r="C603" s="105"/>
      <c r="D603" s="105"/>
      <c r="E603" s="105"/>
      <c r="F603" s="105"/>
      <c r="G603" s="105"/>
      <c r="H603" s="105"/>
      <c r="I603" s="105"/>
      <c r="J603" s="105"/>
      <c r="K603" s="105"/>
      <c r="L603" s="105"/>
      <c r="M603" s="105"/>
      <c r="N603" s="105"/>
      <c r="O603" s="105"/>
      <c r="P603" s="105"/>
      <c r="Q603" s="105"/>
      <c r="R603" s="105"/>
      <c r="S603" s="105"/>
    </row>
    <row r="604" spans="1:19" ht="12.75" customHeight="1">
      <c r="A604" s="105"/>
      <c r="B604" s="105"/>
      <c r="C604" s="105"/>
      <c r="D604" s="105"/>
      <c r="E604" s="105"/>
      <c r="F604" s="105"/>
      <c r="G604" s="105"/>
      <c r="H604" s="105"/>
      <c r="I604" s="105"/>
      <c r="J604" s="105"/>
      <c r="K604" s="105"/>
      <c r="L604" s="105"/>
      <c r="M604" s="105"/>
      <c r="N604" s="105"/>
      <c r="O604" s="105"/>
      <c r="P604" s="105"/>
      <c r="Q604" s="105"/>
      <c r="R604" s="105"/>
      <c r="S604" s="105"/>
    </row>
    <row r="605" spans="1:19" ht="12.75" customHeight="1">
      <c r="A605" s="105"/>
      <c r="B605" s="105"/>
      <c r="C605" s="105"/>
      <c r="D605" s="105"/>
      <c r="E605" s="105"/>
      <c r="F605" s="105"/>
      <c r="G605" s="105"/>
      <c r="H605" s="105"/>
      <c r="I605" s="105"/>
      <c r="J605" s="105"/>
      <c r="K605" s="105"/>
      <c r="L605" s="105"/>
      <c r="M605" s="105"/>
      <c r="N605" s="105"/>
      <c r="O605" s="105"/>
      <c r="P605" s="105"/>
      <c r="Q605" s="105"/>
      <c r="R605" s="105"/>
      <c r="S605" s="105"/>
    </row>
    <row r="606" spans="1:19" ht="12.75" customHeight="1">
      <c r="A606" s="105"/>
      <c r="B606" s="105"/>
      <c r="C606" s="105"/>
      <c r="D606" s="105"/>
      <c r="E606" s="105"/>
      <c r="F606" s="105"/>
      <c r="G606" s="105"/>
      <c r="H606" s="105"/>
      <c r="I606" s="105"/>
      <c r="J606" s="105"/>
      <c r="K606" s="105"/>
      <c r="L606" s="105"/>
      <c r="M606" s="105"/>
      <c r="N606" s="105"/>
      <c r="O606" s="105"/>
      <c r="P606" s="105"/>
      <c r="Q606" s="105"/>
      <c r="R606" s="105"/>
      <c r="S606" s="105"/>
    </row>
    <row r="607" spans="1:19" ht="12.75" customHeight="1">
      <c r="A607" s="105"/>
      <c r="B607" s="105"/>
      <c r="C607" s="105"/>
      <c r="D607" s="105"/>
      <c r="E607" s="105"/>
      <c r="F607" s="105"/>
      <c r="G607" s="105"/>
      <c r="H607" s="105"/>
      <c r="I607" s="105"/>
      <c r="J607" s="105"/>
      <c r="K607" s="105"/>
      <c r="L607" s="105"/>
      <c r="M607" s="105"/>
      <c r="N607" s="105"/>
      <c r="O607" s="105"/>
      <c r="P607" s="105"/>
      <c r="Q607" s="105"/>
      <c r="R607" s="105"/>
      <c r="S607" s="105"/>
    </row>
    <row r="608" spans="1:19" ht="12.75" customHeight="1">
      <c r="A608" s="105"/>
      <c r="B608" s="105"/>
      <c r="C608" s="105"/>
      <c r="D608" s="105"/>
      <c r="E608" s="105"/>
      <c r="F608" s="105"/>
      <c r="G608" s="105"/>
      <c r="H608" s="105"/>
      <c r="I608" s="105"/>
      <c r="J608" s="105"/>
      <c r="K608" s="105"/>
      <c r="L608" s="105"/>
      <c r="M608" s="105"/>
      <c r="N608" s="105"/>
      <c r="O608" s="105"/>
      <c r="P608" s="105"/>
      <c r="Q608" s="105"/>
      <c r="R608" s="105"/>
      <c r="S608" s="105"/>
    </row>
    <row r="609" spans="1:19" ht="12.75" customHeight="1">
      <c r="A609" s="105"/>
      <c r="B609" s="105"/>
      <c r="C609" s="105"/>
      <c r="D609" s="105"/>
      <c r="E609" s="105"/>
      <c r="F609" s="105"/>
      <c r="G609" s="105"/>
      <c r="H609" s="105"/>
      <c r="I609" s="105"/>
      <c r="J609" s="105"/>
      <c r="K609" s="105"/>
      <c r="L609" s="105"/>
      <c r="M609" s="105"/>
      <c r="N609" s="105"/>
      <c r="O609" s="105"/>
      <c r="P609" s="105"/>
      <c r="Q609" s="105"/>
      <c r="R609" s="105"/>
      <c r="S609" s="105"/>
    </row>
    <row r="610" spans="1:19" ht="12.75" customHeight="1">
      <c r="A610" s="105"/>
      <c r="B610" s="105"/>
      <c r="C610" s="105"/>
      <c r="D610" s="105"/>
      <c r="E610" s="105"/>
      <c r="F610" s="105"/>
      <c r="G610" s="105"/>
      <c r="H610" s="105"/>
      <c r="I610" s="105"/>
      <c r="J610" s="105"/>
      <c r="K610" s="105"/>
      <c r="L610" s="105"/>
      <c r="M610" s="105"/>
      <c r="N610" s="105"/>
      <c r="O610" s="105"/>
      <c r="P610" s="105"/>
      <c r="Q610" s="105"/>
      <c r="R610" s="105"/>
      <c r="S610" s="105"/>
    </row>
    <row r="611" spans="1:19" ht="12.75" customHeight="1">
      <c r="A611" s="105"/>
      <c r="B611" s="105"/>
      <c r="C611" s="105"/>
      <c r="D611" s="105"/>
      <c r="E611" s="105"/>
      <c r="F611" s="105"/>
      <c r="G611" s="105"/>
      <c r="H611" s="105"/>
      <c r="I611" s="105"/>
      <c r="J611" s="105"/>
      <c r="K611" s="105"/>
      <c r="L611" s="105"/>
      <c r="M611" s="105"/>
      <c r="N611" s="105"/>
      <c r="O611" s="105"/>
      <c r="P611" s="105"/>
      <c r="Q611" s="105"/>
      <c r="R611" s="105"/>
      <c r="S611" s="105"/>
    </row>
    <row r="612" spans="1:19" ht="12.75" customHeight="1">
      <c r="A612" s="105"/>
      <c r="B612" s="105"/>
      <c r="C612" s="105"/>
      <c r="D612" s="105"/>
      <c r="E612" s="105"/>
      <c r="F612" s="105"/>
      <c r="G612" s="105"/>
      <c r="H612" s="105"/>
      <c r="I612" s="105"/>
      <c r="J612" s="105"/>
      <c r="K612" s="105"/>
      <c r="L612" s="105"/>
      <c r="M612" s="105"/>
      <c r="N612" s="105"/>
      <c r="O612" s="105"/>
      <c r="P612" s="105"/>
      <c r="Q612" s="105"/>
      <c r="R612" s="105"/>
      <c r="S612" s="105"/>
    </row>
    <row r="613" spans="1:19" ht="12.75" customHeight="1">
      <c r="A613" s="105"/>
      <c r="B613" s="105"/>
      <c r="C613" s="105"/>
      <c r="D613" s="105"/>
      <c r="E613" s="105"/>
      <c r="F613" s="105"/>
      <c r="G613" s="105"/>
      <c r="H613" s="105"/>
      <c r="I613" s="105"/>
      <c r="J613" s="105"/>
      <c r="K613" s="105"/>
      <c r="L613" s="105"/>
      <c r="M613" s="105"/>
      <c r="N613" s="105"/>
      <c r="O613" s="105"/>
      <c r="P613" s="105"/>
      <c r="Q613" s="105"/>
      <c r="R613" s="105"/>
      <c r="S613" s="105"/>
    </row>
    <row r="614" spans="1:19" ht="12.75" customHeight="1">
      <c r="A614" s="105"/>
      <c r="B614" s="105"/>
      <c r="C614" s="105"/>
      <c r="D614" s="105"/>
      <c r="E614" s="105"/>
      <c r="F614" s="105"/>
      <c r="G614" s="105"/>
      <c r="H614" s="105"/>
      <c r="I614" s="105"/>
      <c r="J614" s="105"/>
      <c r="K614" s="105"/>
      <c r="L614" s="105"/>
      <c r="M614" s="105"/>
      <c r="N614" s="105"/>
      <c r="O614" s="105"/>
      <c r="P614" s="105"/>
      <c r="Q614" s="105"/>
      <c r="R614" s="105"/>
      <c r="S614" s="105"/>
    </row>
    <row r="615" spans="1:19" ht="12.75" customHeight="1">
      <c r="A615" s="105"/>
      <c r="B615" s="105"/>
      <c r="C615" s="105"/>
      <c r="D615" s="105"/>
      <c r="E615" s="105"/>
      <c r="F615" s="105"/>
      <c r="G615" s="105"/>
      <c r="H615" s="105"/>
      <c r="I615" s="105"/>
      <c r="J615" s="105"/>
      <c r="K615" s="105"/>
      <c r="L615" s="105"/>
      <c r="M615" s="105"/>
      <c r="N615" s="105"/>
      <c r="O615" s="105"/>
      <c r="P615" s="105"/>
      <c r="Q615" s="105"/>
      <c r="R615" s="105"/>
      <c r="S615" s="105"/>
    </row>
    <row r="616" spans="1:19" ht="12.75" customHeight="1">
      <c r="A616" s="105"/>
      <c r="B616" s="105"/>
      <c r="C616" s="105"/>
      <c r="D616" s="105"/>
      <c r="E616" s="105"/>
      <c r="F616" s="105"/>
      <c r="G616" s="105"/>
      <c r="H616" s="105"/>
      <c r="I616" s="105"/>
      <c r="J616" s="105"/>
      <c r="K616" s="105"/>
      <c r="L616" s="105"/>
      <c r="M616" s="105"/>
      <c r="N616" s="105"/>
      <c r="O616" s="105"/>
      <c r="P616" s="105"/>
      <c r="Q616" s="105"/>
      <c r="R616" s="105"/>
      <c r="S616" s="105"/>
    </row>
    <row r="617" spans="1:19" ht="12.75" customHeight="1">
      <c r="A617" s="105"/>
      <c r="B617" s="105"/>
      <c r="C617" s="105"/>
      <c r="D617" s="105"/>
      <c r="E617" s="105"/>
      <c r="F617" s="105"/>
      <c r="G617" s="105"/>
      <c r="H617" s="105"/>
      <c r="I617" s="105"/>
      <c r="J617" s="105"/>
      <c r="K617" s="105"/>
      <c r="L617" s="105"/>
      <c r="M617" s="105"/>
      <c r="N617" s="105"/>
      <c r="O617" s="105"/>
      <c r="P617" s="105"/>
      <c r="Q617" s="105"/>
      <c r="R617" s="105"/>
      <c r="S617" s="105"/>
    </row>
    <row r="618" spans="1:19" ht="12.75" customHeight="1">
      <c r="A618" s="105"/>
      <c r="B618" s="105"/>
      <c r="C618" s="105"/>
      <c r="D618" s="105"/>
      <c r="E618" s="105"/>
      <c r="F618" s="105"/>
      <c r="G618" s="105"/>
      <c r="H618" s="105"/>
      <c r="I618" s="105"/>
      <c r="J618" s="105"/>
      <c r="K618" s="105"/>
      <c r="L618" s="105"/>
      <c r="M618" s="105"/>
      <c r="N618" s="105"/>
      <c r="O618" s="105"/>
      <c r="P618" s="105"/>
      <c r="Q618" s="105"/>
      <c r="R618" s="105"/>
      <c r="S618" s="105"/>
    </row>
    <row r="619" spans="1:19" ht="12.75" customHeight="1">
      <c r="A619" s="105"/>
      <c r="B619" s="105"/>
      <c r="C619" s="105"/>
      <c r="D619" s="105"/>
      <c r="E619" s="105"/>
      <c r="F619" s="105"/>
      <c r="G619" s="105"/>
      <c r="H619" s="105"/>
      <c r="I619" s="105"/>
      <c r="J619" s="105"/>
      <c r="K619" s="105"/>
      <c r="L619" s="105"/>
      <c r="M619" s="105"/>
      <c r="N619" s="105"/>
      <c r="O619" s="105"/>
      <c r="P619" s="105"/>
      <c r="Q619" s="105"/>
      <c r="R619" s="105"/>
      <c r="S619" s="105"/>
    </row>
    <row r="620" spans="1:19" ht="12.75" customHeight="1">
      <c r="A620" s="105"/>
      <c r="B620" s="105"/>
      <c r="C620" s="105"/>
      <c r="D620" s="105"/>
      <c r="E620" s="105"/>
      <c r="F620" s="105"/>
      <c r="G620" s="105"/>
      <c r="H620" s="105"/>
      <c r="I620" s="105"/>
      <c r="J620" s="105"/>
      <c r="K620" s="105"/>
      <c r="L620" s="105"/>
      <c r="M620" s="105"/>
      <c r="N620" s="105"/>
      <c r="O620" s="105"/>
      <c r="P620" s="105"/>
      <c r="Q620" s="105"/>
      <c r="R620" s="105"/>
      <c r="S620" s="105"/>
    </row>
    <row r="621" spans="1:19" ht="12.75" customHeight="1">
      <c r="A621" s="105"/>
      <c r="B621" s="105"/>
      <c r="C621" s="105"/>
      <c r="D621" s="105"/>
      <c r="E621" s="105"/>
      <c r="F621" s="105"/>
      <c r="G621" s="105"/>
      <c r="H621" s="105"/>
      <c r="I621" s="105"/>
      <c r="J621" s="105"/>
      <c r="K621" s="105"/>
      <c r="L621" s="105"/>
      <c r="M621" s="105"/>
      <c r="N621" s="105"/>
      <c r="O621" s="105"/>
      <c r="P621" s="105"/>
      <c r="Q621" s="105"/>
      <c r="R621" s="105"/>
      <c r="S621" s="105"/>
    </row>
    <row r="622" spans="1:19" ht="12.75" customHeight="1">
      <c r="A622" s="105"/>
      <c r="B622" s="105"/>
      <c r="C622" s="105"/>
      <c r="D622" s="105"/>
      <c r="E622" s="105"/>
      <c r="F622" s="105"/>
      <c r="G622" s="105"/>
      <c r="H622" s="105"/>
      <c r="I622" s="105"/>
      <c r="J622" s="105"/>
      <c r="K622" s="105"/>
      <c r="L622" s="105"/>
      <c r="M622" s="105"/>
      <c r="N622" s="105"/>
      <c r="O622" s="105"/>
      <c r="P622" s="105"/>
      <c r="Q622" s="105"/>
      <c r="R622" s="105"/>
      <c r="S622" s="105"/>
    </row>
    <row r="623" spans="1:19" ht="12.75" customHeight="1">
      <c r="A623" s="105"/>
      <c r="B623" s="105"/>
      <c r="C623" s="105"/>
      <c r="D623" s="105"/>
      <c r="E623" s="105"/>
      <c r="F623" s="105"/>
      <c r="G623" s="105"/>
      <c r="H623" s="105"/>
      <c r="I623" s="105"/>
      <c r="J623" s="105"/>
      <c r="K623" s="105"/>
      <c r="L623" s="105"/>
      <c r="M623" s="105"/>
      <c r="N623" s="105"/>
      <c r="O623" s="105"/>
      <c r="P623" s="105"/>
      <c r="Q623" s="105"/>
      <c r="R623" s="105"/>
      <c r="S623" s="105"/>
    </row>
    <row r="624" spans="1:19" ht="12.75" customHeight="1">
      <c r="A624" s="105"/>
      <c r="B624" s="105"/>
      <c r="C624" s="105"/>
      <c r="D624" s="105"/>
      <c r="E624" s="105"/>
      <c r="F624" s="105"/>
      <c r="G624" s="105"/>
      <c r="H624" s="105"/>
      <c r="I624" s="105"/>
      <c r="J624" s="105"/>
      <c r="K624" s="105"/>
      <c r="L624" s="105"/>
      <c r="M624" s="105"/>
      <c r="N624" s="105"/>
      <c r="O624" s="105"/>
      <c r="P624" s="105"/>
      <c r="Q624" s="105"/>
      <c r="R624" s="105"/>
      <c r="S624" s="105"/>
    </row>
    <row r="625" spans="1:19" ht="12.75" customHeight="1">
      <c r="A625" s="105"/>
      <c r="B625" s="105"/>
      <c r="C625" s="105"/>
      <c r="D625" s="105"/>
      <c r="E625" s="105"/>
      <c r="F625" s="105"/>
      <c r="G625" s="105"/>
      <c r="H625" s="105"/>
      <c r="I625" s="105"/>
      <c r="J625" s="105"/>
      <c r="K625" s="105"/>
      <c r="L625" s="105"/>
      <c r="M625" s="105"/>
      <c r="N625" s="105"/>
      <c r="O625" s="105"/>
      <c r="P625" s="105"/>
      <c r="Q625" s="105"/>
      <c r="R625" s="105"/>
      <c r="S625" s="105"/>
    </row>
    <row r="626" spans="1:19" ht="12.75" customHeight="1">
      <c r="A626" s="105"/>
      <c r="B626" s="105"/>
      <c r="C626" s="105"/>
      <c r="D626" s="105"/>
      <c r="E626" s="105"/>
      <c r="F626" s="105"/>
      <c r="G626" s="105"/>
      <c r="H626" s="105"/>
      <c r="I626" s="105"/>
      <c r="J626" s="105"/>
      <c r="K626" s="105"/>
      <c r="L626" s="105"/>
      <c r="M626" s="105"/>
      <c r="N626" s="105"/>
      <c r="O626" s="105"/>
      <c r="P626" s="105"/>
      <c r="Q626" s="105"/>
      <c r="R626" s="105"/>
      <c r="S626" s="105"/>
    </row>
    <row r="627" spans="1:19" ht="12.75" customHeight="1">
      <c r="A627" s="105"/>
      <c r="B627" s="105"/>
      <c r="C627" s="105"/>
      <c r="D627" s="105"/>
      <c r="E627" s="105"/>
      <c r="F627" s="105"/>
      <c r="G627" s="105"/>
      <c r="H627" s="105"/>
      <c r="I627" s="105"/>
      <c r="J627" s="105"/>
      <c r="K627" s="105"/>
      <c r="L627" s="105"/>
      <c r="M627" s="105"/>
      <c r="N627" s="105"/>
      <c r="O627" s="105"/>
      <c r="P627" s="105"/>
      <c r="Q627" s="105"/>
      <c r="R627" s="105"/>
      <c r="S627" s="105"/>
    </row>
    <row r="628" spans="1:19" ht="12.75" customHeight="1">
      <c r="A628" s="105"/>
      <c r="B628" s="105"/>
      <c r="C628" s="105"/>
      <c r="D628" s="105"/>
      <c r="E628" s="105"/>
      <c r="F628" s="105"/>
      <c r="G628" s="105"/>
      <c r="H628" s="105"/>
      <c r="I628" s="105"/>
      <c r="J628" s="105"/>
      <c r="K628" s="105"/>
      <c r="L628" s="105"/>
      <c r="M628" s="105"/>
      <c r="N628" s="105"/>
      <c r="O628" s="105"/>
      <c r="P628" s="105"/>
      <c r="Q628" s="105"/>
      <c r="R628" s="105"/>
      <c r="S628" s="105"/>
    </row>
    <row r="629" spans="1:19" ht="12.75" customHeight="1">
      <c r="A629" s="105"/>
      <c r="B629" s="105"/>
      <c r="C629" s="105"/>
      <c r="D629" s="105"/>
      <c r="E629" s="105"/>
      <c r="F629" s="105"/>
      <c r="G629" s="105"/>
      <c r="H629" s="105"/>
      <c r="I629" s="105"/>
      <c r="J629" s="105"/>
      <c r="K629" s="105"/>
      <c r="L629" s="105"/>
      <c r="M629" s="105"/>
      <c r="N629" s="105"/>
      <c r="O629" s="105"/>
      <c r="P629" s="105"/>
      <c r="Q629" s="105"/>
      <c r="R629" s="105"/>
      <c r="S629" s="105"/>
    </row>
    <row r="630" spans="1:19" ht="12.75" customHeight="1">
      <c r="A630" s="105"/>
      <c r="B630" s="105"/>
      <c r="C630" s="105"/>
      <c r="D630" s="105"/>
      <c r="E630" s="105"/>
      <c r="F630" s="105"/>
      <c r="G630" s="105"/>
      <c r="H630" s="105"/>
      <c r="I630" s="105"/>
      <c r="J630" s="105"/>
      <c r="K630" s="105"/>
      <c r="L630" s="105"/>
      <c r="M630" s="105"/>
      <c r="N630" s="105"/>
      <c r="O630" s="105"/>
      <c r="P630" s="105"/>
      <c r="Q630" s="105"/>
      <c r="R630" s="105"/>
      <c r="S630" s="105"/>
    </row>
    <row r="631" spans="1:19" ht="12.75" customHeight="1">
      <c r="A631" s="105"/>
      <c r="B631" s="105"/>
      <c r="C631" s="105"/>
      <c r="D631" s="105"/>
      <c r="E631" s="105"/>
      <c r="F631" s="105"/>
      <c r="G631" s="105"/>
      <c r="H631" s="105"/>
      <c r="I631" s="105"/>
      <c r="J631" s="105"/>
      <c r="K631" s="105"/>
      <c r="L631" s="105"/>
      <c r="M631" s="105"/>
      <c r="N631" s="105"/>
      <c r="O631" s="105"/>
      <c r="P631" s="105"/>
      <c r="Q631" s="105"/>
      <c r="R631" s="105"/>
      <c r="S631" s="105"/>
    </row>
    <row r="632" spans="1:19" ht="12.75" customHeight="1">
      <c r="A632" s="105"/>
      <c r="B632" s="105"/>
      <c r="C632" s="105"/>
      <c r="D632" s="105"/>
      <c r="E632" s="105"/>
      <c r="F632" s="105"/>
      <c r="G632" s="105"/>
      <c r="H632" s="105"/>
      <c r="I632" s="105"/>
      <c r="J632" s="105"/>
      <c r="K632" s="105"/>
      <c r="L632" s="105"/>
      <c r="M632" s="105"/>
      <c r="N632" s="105"/>
      <c r="O632" s="105"/>
      <c r="P632" s="105"/>
      <c r="Q632" s="105"/>
      <c r="R632" s="105"/>
      <c r="S632" s="105"/>
    </row>
    <row r="633" spans="1:19" ht="12.75" customHeight="1">
      <c r="A633" s="105"/>
      <c r="B633" s="105"/>
      <c r="C633" s="105"/>
      <c r="D633" s="105"/>
      <c r="E633" s="105"/>
      <c r="F633" s="105"/>
      <c r="G633" s="105"/>
      <c r="H633" s="105"/>
      <c r="I633" s="105"/>
      <c r="J633" s="105"/>
      <c r="K633" s="105"/>
      <c r="L633" s="105"/>
      <c r="M633" s="105"/>
      <c r="N633" s="105"/>
      <c r="O633" s="105"/>
      <c r="P633" s="105"/>
      <c r="Q633" s="105"/>
      <c r="R633" s="105"/>
      <c r="S633" s="105"/>
    </row>
    <row r="634" spans="1:19" ht="12.75" customHeight="1">
      <c r="A634" s="105"/>
      <c r="B634" s="105"/>
      <c r="C634" s="105"/>
      <c r="D634" s="105"/>
      <c r="E634" s="105"/>
      <c r="F634" s="105"/>
      <c r="G634" s="105"/>
      <c r="H634" s="105"/>
      <c r="I634" s="105"/>
      <c r="J634" s="105"/>
      <c r="K634" s="105"/>
      <c r="L634" s="105"/>
      <c r="M634" s="105"/>
      <c r="N634" s="105"/>
      <c r="O634" s="105"/>
      <c r="P634" s="105"/>
      <c r="Q634" s="105"/>
      <c r="R634" s="105"/>
      <c r="S634" s="105"/>
    </row>
    <row r="635" spans="1:19" ht="12.75" customHeight="1">
      <c r="A635" s="105"/>
      <c r="B635" s="105"/>
      <c r="C635" s="105"/>
      <c r="D635" s="105"/>
      <c r="E635" s="105"/>
      <c r="F635" s="105"/>
      <c r="G635" s="105"/>
      <c r="H635" s="105"/>
      <c r="I635" s="105"/>
      <c r="J635" s="105"/>
      <c r="K635" s="105"/>
      <c r="L635" s="105"/>
      <c r="M635" s="105"/>
      <c r="N635" s="105"/>
      <c r="O635" s="105"/>
      <c r="P635" s="105"/>
      <c r="Q635" s="105"/>
      <c r="R635" s="105"/>
      <c r="S635" s="105"/>
    </row>
    <row r="636" spans="1:19" ht="12.75" customHeight="1">
      <c r="A636" s="105"/>
      <c r="B636" s="105"/>
      <c r="C636" s="105"/>
      <c r="D636" s="105"/>
      <c r="E636" s="105"/>
      <c r="F636" s="105"/>
      <c r="G636" s="105"/>
      <c r="H636" s="105"/>
      <c r="I636" s="105"/>
      <c r="J636" s="105"/>
      <c r="K636" s="105"/>
      <c r="L636" s="105"/>
      <c r="M636" s="105"/>
      <c r="N636" s="105"/>
      <c r="O636" s="105"/>
      <c r="P636" s="105"/>
      <c r="Q636" s="105"/>
      <c r="R636" s="105"/>
      <c r="S636" s="105"/>
    </row>
    <row r="637" spans="1:19" ht="12.75" customHeight="1">
      <c r="A637" s="105"/>
      <c r="B637" s="105"/>
      <c r="C637" s="105"/>
      <c r="D637" s="105"/>
      <c r="E637" s="105"/>
      <c r="F637" s="105"/>
      <c r="G637" s="105"/>
      <c r="H637" s="105"/>
      <c r="I637" s="105"/>
      <c r="J637" s="105"/>
      <c r="K637" s="105"/>
      <c r="L637" s="105"/>
      <c r="M637" s="105"/>
      <c r="N637" s="105"/>
      <c r="O637" s="105"/>
      <c r="P637" s="105"/>
      <c r="Q637" s="105"/>
      <c r="R637" s="105"/>
      <c r="S637" s="105"/>
    </row>
    <row r="638" spans="1:19" ht="12.75" customHeight="1">
      <c r="A638" s="105"/>
      <c r="B638" s="105"/>
      <c r="C638" s="105"/>
      <c r="D638" s="105"/>
      <c r="E638" s="105"/>
      <c r="F638" s="105"/>
      <c r="G638" s="105"/>
      <c r="H638" s="105"/>
      <c r="I638" s="105"/>
      <c r="J638" s="105"/>
      <c r="K638" s="105"/>
      <c r="L638" s="105"/>
      <c r="M638" s="105"/>
      <c r="N638" s="105"/>
      <c r="O638" s="105"/>
      <c r="P638" s="105"/>
      <c r="Q638" s="105"/>
      <c r="R638" s="105"/>
      <c r="S638" s="105"/>
    </row>
    <row r="639" spans="1:19" ht="12.75" customHeight="1">
      <c r="A639" s="105"/>
      <c r="B639" s="105"/>
      <c r="C639" s="105"/>
      <c r="D639" s="105"/>
      <c r="E639" s="105"/>
      <c r="F639" s="105"/>
      <c r="G639" s="105"/>
      <c r="H639" s="105"/>
      <c r="I639" s="105"/>
      <c r="J639" s="105"/>
      <c r="K639" s="105"/>
      <c r="L639" s="105"/>
      <c r="M639" s="105"/>
      <c r="N639" s="105"/>
      <c r="O639" s="105"/>
      <c r="P639" s="105"/>
      <c r="Q639" s="105"/>
      <c r="R639" s="105"/>
      <c r="S639" s="105"/>
    </row>
    <row r="640" spans="1:19" ht="12.75" customHeight="1">
      <c r="A640" s="105"/>
      <c r="B640" s="105"/>
      <c r="C640" s="105"/>
      <c r="D640" s="105"/>
      <c r="E640" s="105"/>
      <c r="F640" s="105"/>
      <c r="G640" s="105"/>
      <c r="H640" s="105"/>
      <c r="I640" s="105"/>
      <c r="J640" s="105"/>
      <c r="K640" s="105"/>
      <c r="L640" s="105"/>
      <c r="M640" s="105"/>
      <c r="N640" s="105"/>
      <c r="O640" s="105"/>
      <c r="P640" s="105"/>
      <c r="Q640" s="105"/>
      <c r="R640" s="105"/>
      <c r="S640" s="105"/>
    </row>
    <row r="641" spans="1:19" ht="12.75" customHeight="1">
      <c r="A641" s="105"/>
      <c r="B641" s="105"/>
      <c r="C641" s="105"/>
      <c r="D641" s="105"/>
      <c r="E641" s="105"/>
      <c r="F641" s="105"/>
      <c r="G641" s="105"/>
      <c r="H641" s="105"/>
      <c r="I641" s="105"/>
      <c r="J641" s="105"/>
      <c r="K641" s="105"/>
      <c r="L641" s="105"/>
      <c r="M641" s="105"/>
      <c r="N641" s="105"/>
      <c r="O641" s="105"/>
      <c r="P641" s="105"/>
      <c r="Q641" s="105"/>
      <c r="R641" s="105"/>
      <c r="S641" s="105"/>
    </row>
    <row r="642" spans="1:19" ht="12.75" customHeight="1">
      <c r="A642" s="105"/>
      <c r="B642" s="105"/>
      <c r="C642" s="105"/>
      <c r="D642" s="105"/>
      <c r="E642" s="105"/>
      <c r="F642" s="105"/>
      <c r="G642" s="105"/>
      <c r="H642" s="105"/>
      <c r="I642" s="105"/>
      <c r="J642" s="105"/>
      <c r="K642" s="105"/>
      <c r="L642" s="105"/>
      <c r="M642" s="105"/>
      <c r="N642" s="105"/>
      <c r="O642" s="105"/>
      <c r="P642" s="105"/>
      <c r="Q642" s="105"/>
      <c r="R642" s="105"/>
      <c r="S642" s="105"/>
    </row>
    <row r="643" spans="1:19" ht="12.75" customHeight="1">
      <c r="A643" s="105"/>
      <c r="B643" s="105"/>
      <c r="C643" s="105"/>
      <c r="D643" s="105"/>
      <c r="E643" s="105"/>
      <c r="F643" s="105"/>
      <c r="G643" s="105"/>
      <c r="H643" s="105"/>
      <c r="I643" s="105"/>
      <c r="J643" s="105"/>
      <c r="K643" s="105"/>
      <c r="L643" s="105"/>
      <c r="M643" s="105"/>
      <c r="N643" s="105"/>
      <c r="O643" s="105"/>
      <c r="P643" s="105"/>
      <c r="Q643" s="105"/>
      <c r="R643" s="105"/>
      <c r="S643" s="105"/>
    </row>
    <row r="644" spans="1:19" ht="12.75" customHeight="1">
      <c r="A644" s="105"/>
      <c r="B644" s="105"/>
      <c r="C644" s="105"/>
      <c r="D644" s="105"/>
      <c r="E644" s="105"/>
      <c r="F644" s="105"/>
      <c r="G644" s="105"/>
      <c r="H644" s="105"/>
      <c r="I644" s="105"/>
      <c r="J644" s="105"/>
      <c r="K644" s="105"/>
      <c r="L644" s="105"/>
      <c r="M644" s="105"/>
      <c r="N644" s="105"/>
      <c r="O644" s="105"/>
      <c r="P644" s="105"/>
      <c r="Q644" s="105"/>
      <c r="R644" s="105"/>
      <c r="S644" s="105"/>
    </row>
    <row r="645" spans="1:19" ht="12.75" customHeight="1">
      <c r="A645" s="105"/>
      <c r="B645" s="105"/>
      <c r="C645" s="105"/>
      <c r="D645" s="105"/>
      <c r="E645" s="105"/>
      <c r="F645" s="105"/>
      <c r="G645" s="105"/>
      <c r="H645" s="105"/>
      <c r="I645" s="105"/>
      <c r="J645" s="105"/>
      <c r="K645" s="105"/>
      <c r="L645" s="105"/>
      <c r="M645" s="105"/>
      <c r="N645" s="105"/>
      <c r="O645" s="105"/>
      <c r="P645" s="105"/>
      <c r="Q645" s="105"/>
      <c r="R645" s="105"/>
      <c r="S645" s="105"/>
    </row>
    <row r="646" spans="1:19" ht="12.75" customHeight="1">
      <c r="A646" s="105"/>
      <c r="B646" s="105"/>
      <c r="C646" s="105"/>
      <c r="D646" s="105"/>
      <c r="E646" s="105"/>
      <c r="F646" s="105"/>
      <c r="G646" s="105"/>
      <c r="H646" s="105"/>
      <c r="I646" s="105"/>
      <c r="J646" s="105"/>
      <c r="K646" s="105"/>
      <c r="L646" s="105"/>
      <c r="M646" s="105"/>
      <c r="N646" s="105"/>
      <c r="O646" s="105"/>
      <c r="P646" s="105"/>
      <c r="Q646" s="105"/>
      <c r="R646" s="105"/>
      <c r="S646" s="105"/>
    </row>
    <row r="647" spans="1:19" ht="12.75" customHeight="1">
      <c r="A647" s="105"/>
      <c r="B647" s="105"/>
      <c r="C647" s="105"/>
      <c r="D647" s="105"/>
      <c r="E647" s="105"/>
      <c r="F647" s="105"/>
      <c r="G647" s="105"/>
      <c r="H647" s="105"/>
      <c r="I647" s="105"/>
      <c r="J647" s="105"/>
      <c r="K647" s="105"/>
      <c r="L647" s="105"/>
      <c r="M647" s="105"/>
      <c r="N647" s="105"/>
      <c r="O647" s="105"/>
      <c r="P647" s="105"/>
      <c r="Q647" s="105"/>
      <c r="R647" s="105"/>
      <c r="S647" s="105"/>
    </row>
    <row r="648" spans="1:19" ht="12.75" customHeight="1">
      <c r="A648" s="105"/>
      <c r="B648" s="105"/>
      <c r="C648" s="105"/>
      <c r="D648" s="105"/>
      <c r="E648" s="105"/>
      <c r="F648" s="105"/>
      <c r="G648" s="105"/>
      <c r="H648" s="105"/>
      <c r="I648" s="105"/>
      <c r="J648" s="105"/>
      <c r="K648" s="105"/>
      <c r="L648" s="105"/>
      <c r="M648" s="105"/>
      <c r="N648" s="105"/>
      <c r="O648" s="105"/>
      <c r="P648" s="105"/>
      <c r="Q648" s="105"/>
      <c r="R648" s="105"/>
      <c r="S648" s="105"/>
    </row>
    <row r="649" spans="1:19" ht="12.75" customHeight="1">
      <c r="A649" s="105"/>
      <c r="B649" s="105"/>
      <c r="C649" s="105"/>
      <c r="D649" s="105"/>
      <c r="E649" s="105"/>
      <c r="F649" s="105"/>
      <c r="G649" s="105"/>
      <c r="H649" s="105"/>
      <c r="I649" s="105"/>
      <c r="J649" s="105"/>
      <c r="K649" s="105"/>
      <c r="L649" s="105"/>
      <c r="M649" s="105"/>
      <c r="N649" s="105"/>
      <c r="O649" s="105"/>
      <c r="P649" s="105"/>
      <c r="Q649" s="105"/>
      <c r="R649" s="105"/>
      <c r="S649" s="105"/>
    </row>
    <row r="650" spans="1:19" ht="12.75" customHeight="1">
      <c r="A650" s="105"/>
      <c r="B650" s="105"/>
      <c r="C650" s="105"/>
      <c r="D650" s="105"/>
      <c r="E650" s="105"/>
      <c r="F650" s="105"/>
      <c r="G650" s="105"/>
      <c r="H650" s="105"/>
      <c r="I650" s="105"/>
      <c r="J650" s="105"/>
      <c r="K650" s="105"/>
      <c r="L650" s="105"/>
      <c r="M650" s="105"/>
      <c r="N650" s="105"/>
      <c r="O650" s="105"/>
      <c r="P650" s="105"/>
      <c r="Q650" s="105"/>
      <c r="R650" s="105"/>
      <c r="S650" s="105"/>
    </row>
    <row r="651" spans="1:19" ht="12.75" customHeight="1">
      <c r="A651" s="105"/>
      <c r="B651" s="105"/>
      <c r="C651" s="105"/>
      <c r="D651" s="105"/>
      <c r="E651" s="105"/>
      <c r="F651" s="105"/>
      <c r="G651" s="105"/>
      <c r="H651" s="105"/>
      <c r="I651" s="105"/>
      <c r="J651" s="105"/>
      <c r="K651" s="105"/>
      <c r="L651" s="105"/>
      <c r="M651" s="105"/>
      <c r="N651" s="105"/>
      <c r="O651" s="105"/>
      <c r="P651" s="105"/>
      <c r="Q651" s="105"/>
      <c r="R651" s="105"/>
      <c r="S651" s="105"/>
    </row>
    <row r="652" spans="1:19" ht="12.75" customHeight="1">
      <c r="A652" s="105"/>
      <c r="B652" s="105"/>
      <c r="C652" s="105"/>
      <c r="D652" s="105"/>
      <c r="E652" s="105"/>
      <c r="F652" s="105"/>
      <c r="G652" s="105"/>
      <c r="H652" s="105"/>
      <c r="I652" s="105"/>
      <c r="J652" s="105"/>
      <c r="K652" s="105"/>
      <c r="L652" s="105"/>
      <c r="M652" s="105"/>
      <c r="N652" s="105"/>
      <c r="O652" s="105"/>
      <c r="P652" s="105"/>
      <c r="Q652" s="105"/>
      <c r="R652" s="105"/>
      <c r="S652" s="105"/>
    </row>
    <row r="653" spans="1:19" ht="12.75" customHeight="1">
      <c r="A653" s="105"/>
      <c r="B653" s="105"/>
      <c r="C653" s="105"/>
      <c r="D653" s="105"/>
      <c r="E653" s="105"/>
      <c r="F653" s="105"/>
      <c r="G653" s="105"/>
      <c r="H653" s="105"/>
      <c r="I653" s="105"/>
      <c r="J653" s="105"/>
      <c r="K653" s="105"/>
      <c r="L653" s="105"/>
      <c r="M653" s="105"/>
      <c r="N653" s="105"/>
      <c r="O653" s="105"/>
      <c r="P653" s="105"/>
      <c r="Q653" s="105"/>
      <c r="R653" s="105"/>
      <c r="S653" s="105"/>
    </row>
    <row r="654" spans="1:19" ht="12.75" customHeight="1">
      <c r="A654" s="105"/>
      <c r="B654" s="105"/>
      <c r="C654" s="105"/>
      <c r="D654" s="105"/>
      <c r="E654" s="105"/>
      <c r="F654" s="105"/>
      <c r="G654" s="105"/>
      <c r="H654" s="105"/>
      <c r="I654" s="105"/>
      <c r="J654" s="105"/>
      <c r="K654" s="105"/>
      <c r="L654" s="105"/>
      <c r="M654" s="105"/>
      <c r="N654" s="105"/>
      <c r="O654" s="105"/>
      <c r="P654" s="105"/>
      <c r="Q654" s="105"/>
      <c r="R654" s="105"/>
      <c r="S654" s="105"/>
    </row>
    <row r="655" spans="1:19" ht="12.75" customHeight="1">
      <c r="A655" s="105"/>
      <c r="B655" s="105"/>
      <c r="C655" s="105"/>
      <c r="D655" s="105"/>
      <c r="E655" s="105"/>
      <c r="F655" s="105"/>
      <c r="G655" s="105"/>
      <c r="H655" s="105"/>
      <c r="I655" s="105"/>
      <c r="J655" s="105"/>
      <c r="K655" s="105"/>
      <c r="L655" s="105"/>
      <c r="M655" s="105"/>
      <c r="N655" s="105"/>
      <c r="O655" s="105"/>
      <c r="P655" s="105"/>
      <c r="Q655" s="105"/>
      <c r="R655" s="105"/>
      <c r="S655" s="105"/>
    </row>
    <row r="656" spans="1:19" ht="12.75" customHeight="1">
      <c r="A656" s="105"/>
      <c r="B656" s="105"/>
      <c r="C656" s="105"/>
      <c r="D656" s="105"/>
      <c r="E656" s="105"/>
      <c r="F656" s="105"/>
      <c r="G656" s="105"/>
      <c r="H656" s="105"/>
      <c r="I656" s="105"/>
      <c r="J656" s="105"/>
      <c r="K656" s="105"/>
      <c r="L656" s="105"/>
      <c r="M656" s="105"/>
      <c r="N656" s="105"/>
      <c r="O656" s="105"/>
      <c r="P656" s="105"/>
      <c r="Q656" s="105"/>
      <c r="R656" s="105"/>
      <c r="S656" s="105"/>
    </row>
    <row r="657" spans="1:19" ht="12.75" customHeight="1">
      <c r="A657" s="105"/>
      <c r="B657" s="105"/>
      <c r="C657" s="105"/>
      <c r="D657" s="105"/>
      <c r="E657" s="105"/>
      <c r="F657" s="105"/>
      <c r="G657" s="105"/>
      <c r="H657" s="105"/>
      <c r="I657" s="105"/>
      <c r="J657" s="105"/>
      <c r="K657" s="105"/>
      <c r="L657" s="105"/>
      <c r="M657" s="105"/>
      <c r="N657" s="105"/>
      <c r="O657" s="105"/>
      <c r="P657" s="105"/>
      <c r="Q657" s="105"/>
      <c r="R657" s="105"/>
      <c r="S657" s="105"/>
    </row>
    <row r="658" spans="1:19" ht="12.75" customHeight="1">
      <c r="A658" s="105"/>
      <c r="B658" s="105"/>
      <c r="C658" s="105"/>
      <c r="D658" s="105"/>
      <c r="E658" s="105"/>
      <c r="F658" s="105"/>
      <c r="G658" s="105"/>
      <c r="H658" s="105"/>
      <c r="I658" s="105"/>
      <c r="J658" s="105"/>
      <c r="K658" s="105"/>
      <c r="L658" s="105"/>
      <c r="M658" s="105"/>
      <c r="N658" s="105"/>
      <c r="O658" s="105"/>
      <c r="P658" s="105"/>
      <c r="Q658" s="105"/>
      <c r="R658" s="105"/>
      <c r="S658" s="105"/>
    </row>
    <row r="659" spans="1:19" ht="12.75" customHeight="1">
      <c r="A659" s="105"/>
      <c r="B659" s="105"/>
      <c r="C659" s="105"/>
      <c r="D659" s="105"/>
      <c r="E659" s="105"/>
      <c r="F659" s="105"/>
      <c r="G659" s="105"/>
      <c r="H659" s="105"/>
      <c r="I659" s="105"/>
      <c r="J659" s="105"/>
      <c r="K659" s="105"/>
      <c r="L659" s="105"/>
      <c r="M659" s="105"/>
      <c r="N659" s="105"/>
      <c r="O659" s="105"/>
      <c r="P659" s="105"/>
      <c r="Q659" s="105"/>
      <c r="R659" s="105"/>
      <c r="S659" s="105"/>
    </row>
    <row r="660" spans="1:19" ht="12.75" customHeight="1">
      <c r="A660" s="105"/>
      <c r="B660" s="105"/>
      <c r="C660" s="105"/>
      <c r="D660" s="105"/>
      <c r="E660" s="105"/>
      <c r="F660" s="105"/>
      <c r="G660" s="105"/>
      <c r="H660" s="105"/>
      <c r="I660" s="105"/>
      <c r="J660" s="105"/>
      <c r="K660" s="105"/>
      <c r="L660" s="105"/>
      <c r="M660" s="105"/>
      <c r="N660" s="105"/>
      <c r="O660" s="105"/>
      <c r="P660" s="105"/>
      <c r="Q660" s="105"/>
      <c r="R660" s="105"/>
      <c r="S660" s="105"/>
    </row>
    <row r="661" spans="1:19" ht="12.75" customHeight="1">
      <c r="A661" s="105"/>
      <c r="B661" s="105"/>
      <c r="C661" s="105"/>
      <c r="D661" s="105"/>
      <c r="E661" s="105"/>
      <c r="F661" s="105"/>
      <c r="G661" s="105"/>
      <c r="H661" s="105"/>
      <c r="I661" s="105"/>
      <c r="J661" s="105"/>
      <c r="K661" s="105"/>
      <c r="L661" s="105"/>
      <c r="M661" s="105"/>
      <c r="N661" s="105"/>
      <c r="O661" s="105"/>
      <c r="P661" s="105"/>
      <c r="Q661" s="105"/>
      <c r="R661" s="105"/>
      <c r="S661" s="105"/>
    </row>
    <row r="662" spans="1:19" ht="12.75" customHeight="1">
      <c r="A662" s="105"/>
      <c r="B662" s="105"/>
      <c r="C662" s="105"/>
      <c r="D662" s="105"/>
      <c r="E662" s="105"/>
      <c r="F662" s="105"/>
      <c r="G662" s="105"/>
      <c r="H662" s="105"/>
      <c r="I662" s="105"/>
      <c r="J662" s="105"/>
      <c r="K662" s="105"/>
      <c r="L662" s="105"/>
      <c r="M662" s="105"/>
      <c r="N662" s="105"/>
      <c r="O662" s="105"/>
      <c r="P662" s="105"/>
      <c r="Q662" s="105"/>
      <c r="R662" s="105"/>
      <c r="S662" s="105"/>
    </row>
    <row r="663" spans="1:19" ht="12.75" customHeight="1">
      <c r="A663" s="105"/>
      <c r="B663" s="105"/>
      <c r="C663" s="105"/>
      <c r="D663" s="105"/>
      <c r="E663" s="105"/>
      <c r="F663" s="105"/>
      <c r="G663" s="105"/>
      <c r="H663" s="105"/>
      <c r="I663" s="105"/>
      <c r="J663" s="105"/>
      <c r="K663" s="105"/>
      <c r="L663" s="105"/>
      <c r="M663" s="105"/>
      <c r="N663" s="105"/>
      <c r="O663" s="105"/>
      <c r="P663" s="105"/>
      <c r="Q663" s="105"/>
      <c r="R663" s="105"/>
      <c r="S663" s="105"/>
    </row>
    <row r="664" spans="1:19" ht="12.75" customHeight="1">
      <c r="A664" s="105"/>
      <c r="B664" s="105"/>
      <c r="C664" s="105"/>
      <c r="D664" s="105"/>
      <c r="E664" s="105"/>
      <c r="F664" s="105"/>
      <c r="G664" s="105"/>
      <c r="H664" s="105"/>
      <c r="I664" s="105"/>
      <c r="J664" s="105"/>
      <c r="K664" s="105"/>
      <c r="L664" s="105"/>
      <c r="M664" s="105"/>
      <c r="N664" s="105"/>
      <c r="O664" s="105"/>
      <c r="P664" s="105"/>
      <c r="Q664" s="105"/>
      <c r="R664" s="105"/>
      <c r="S664" s="105"/>
    </row>
    <row r="665" spans="1:19" ht="12.75" customHeight="1">
      <c r="A665" s="105"/>
      <c r="B665" s="105"/>
      <c r="C665" s="105"/>
      <c r="D665" s="105"/>
      <c r="E665" s="105"/>
      <c r="F665" s="105"/>
      <c r="G665" s="105"/>
      <c r="H665" s="105"/>
      <c r="I665" s="105"/>
      <c r="J665" s="105"/>
      <c r="K665" s="105"/>
      <c r="L665" s="105"/>
      <c r="M665" s="105"/>
      <c r="N665" s="105"/>
      <c r="O665" s="105"/>
      <c r="P665" s="105"/>
      <c r="Q665" s="105"/>
      <c r="R665" s="105"/>
      <c r="S665" s="105"/>
    </row>
    <row r="666" spans="1:19" ht="12.75" customHeight="1">
      <c r="A666" s="105"/>
      <c r="B666" s="105"/>
      <c r="C666" s="105"/>
      <c r="D666" s="105"/>
      <c r="E666" s="105"/>
      <c r="F666" s="105"/>
      <c r="G666" s="105"/>
      <c r="H666" s="105"/>
      <c r="I666" s="105"/>
      <c r="J666" s="105"/>
      <c r="K666" s="105"/>
      <c r="L666" s="105"/>
      <c r="M666" s="105"/>
      <c r="N666" s="105"/>
      <c r="O666" s="105"/>
      <c r="P666" s="105"/>
      <c r="Q666" s="105"/>
      <c r="R666" s="105"/>
      <c r="S666" s="105"/>
    </row>
    <row r="667" spans="1:19" ht="12.75" customHeight="1">
      <c r="A667" s="105"/>
      <c r="B667" s="105"/>
      <c r="C667" s="105"/>
      <c r="D667" s="105"/>
      <c r="E667" s="105"/>
      <c r="F667" s="105"/>
      <c r="G667" s="105"/>
      <c r="H667" s="105"/>
      <c r="I667" s="105"/>
      <c r="J667" s="105"/>
      <c r="K667" s="105"/>
      <c r="L667" s="105"/>
      <c r="M667" s="105"/>
      <c r="N667" s="105"/>
      <c r="O667" s="105"/>
      <c r="P667" s="105"/>
      <c r="Q667" s="105"/>
      <c r="R667" s="105"/>
      <c r="S667" s="105"/>
    </row>
    <row r="668" spans="1:19" ht="12.75" customHeight="1">
      <c r="A668" s="105"/>
      <c r="B668" s="105"/>
      <c r="C668" s="105"/>
      <c r="D668" s="105"/>
      <c r="E668" s="105"/>
      <c r="F668" s="105"/>
      <c r="G668" s="105"/>
      <c r="H668" s="105"/>
      <c r="I668" s="105"/>
      <c r="J668" s="105"/>
      <c r="K668" s="105"/>
      <c r="L668" s="105"/>
      <c r="M668" s="105"/>
      <c r="N668" s="105"/>
      <c r="O668" s="105"/>
      <c r="P668" s="105"/>
      <c r="Q668" s="105"/>
      <c r="R668" s="105"/>
      <c r="S668" s="105"/>
    </row>
    <row r="669" spans="1:19" ht="12.75" customHeight="1">
      <c r="A669" s="105"/>
      <c r="B669" s="105"/>
      <c r="C669" s="105"/>
      <c r="D669" s="105"/>
      <c r="E669" s="105"/>
      <c r="F669" s="105"/>
      <c r="G669" s="105"/>
      <c r="H669" s="105"/>
      <c r="I669" s="105"/>
      <c r="J669" s="105"/>
      <c r="K669" s="105"/>
      <c r="L669" s="105"/>
      <c r="M669" s="105"/>
      <c r="N669" s="105"/>
      <c r="O669" s="105"/>
      <c r="P669" s="105"/>
      <c r="Q669" s="105"/>
      <c r="R669" s="105"/>
      <c r="S669" s="105"/>
    </row>
    <row r="670" spans="1:19" ht="12.75" customHeight="1">
      <c r="A670" s="105"/>
      <c r="B670" s="105"/>
      <c r="C670" s="105"/>
      <c r="D670" s="105"/>
      <c r="E670" s="105"/>
      <c r="F670" s="105"/>
      <c r="G670" s="105"/>
      <c r="H670" s="105"/>
      <c r="I670" s="105"/>
      <c r="J670" s="105"/>
      <c r="K670" s="105"/>
      <c r="L670" s="105"/>
      <c r="M670" s="105"/>
      <c r="N670" s="105"/>
      <c r="O670" s="105"/>
      <c r="P670" s="105"/>
      <c r="Q670" s="105"/>
      <c r="R670" s="105"/>
      <c r="S670" s="105"/>
    </row>
    <row r="671" spans="1:19" ht="12.75" customHeight="1">
      <c r="A671" s="105"/>
      <c r="B671" s="105"/>
      <c r="C671" s="105"/>
      <c r="D671" s="105"/>
      <c r="E671" s="105"/>
      <c r="F671" s="105"/>
      <c r="G671" s="105"/>
      <c r="H671" s="105"/>
      <c r="I671" s="105"/>
      <c r="J671" s="105"/>
      <c r="K671" s="105"/>
      <c r="L671" s="105"/>
      <c r="M671" s="105"/>
      <c r="N671" s="105"/>
      <c r="O671" s="105"/>
      <c r="P671" s="105"/>
      <c r="Q671" s="105"/>
      <c r="R671" s="105"/>
      <c r="S671" s="105"/>
    </row>
    <row r="672" spans="1:19" ht="12.75" customHeight="1">
      <c r="A672" s="105"/>
      <c r="B672" s="105"/>
      <c r="C672" s="105"/>
      <c r="D672" s="105"/>
      <c r="E672" s="105"/>
      <c r="F672" s="105"/>
      <c r="G672" s="105"/>
      <c r="H672" s="105"/>
      <c r="I672" s="105"/>
      <c r="J672" s="105"/>
      <c r="K672" s="105"/>
      <c r="L672" s="105"/>
      <c r="M672" s="105"/>
      <c r="N672" s="105"/>
      <c r="O672" s="105"/>
      <c r="P672" s="105"/>
      <c r="Q672" s="105"/>
      <c r="R672" s="105"/>
      <c r="S672" s="105"/>
    </row>
    <row r="673" spans="1:19" ht="12.75" customHeight="1">
      <c r="A673" s="105"/>
      <c r="B673" s="105"/>
      <c r="C673" s="105"/>
      <c r="D673" s="105"/>
      <c r="E673" s="105"/>
      <c r="F673" s="105"/>
      <c r="G673" s="105"/>
      <c r="H673" s="105"/>
      <c r="I673" s="105"/>
      <c r="J673" s="105"/>
      <c r="K673" s="105"/>
      <c r="L673" s="105"/>
      <c r="M673" s="105"/>
      <c r="N673" s="105"/>
      <c r="O673" s="105"/>
      <c r="P673" s="105"/>
      <c r="Q673" s="105"/>
      <c r="R673" s="105"/>
      <c r="S673" s="105"/>
    </row>
    <row r="674" spans="1:19" ht="12.75" customHeight="1">
      <c r="A674" s="105"/>
      <c r="B674" s="105"/>
      <c r="C674" s="105"/>
      <c r="D674" s="105"/>
      <c r="E674" s="105"/>
      <c r="F674" s="105"/>
      <c r="G674" s="105"/>
      <c r="H674" s="105"/>
      <c r="I674" s="105"/>
      <c r="J674" s="105"/>
      <c r="K674" s="105"/>
      <c r="L674" s="105"/>
      <c r="M674" s="105"/>
      <c r="N674" s="105"/>
      <c r="O674" s="105"/>
      <c r="P674" s="105"/>
      <c r="Q674" s="105"/>
      <c r="R674" s="105"/>
      <c r="S674" s="105"/>
    </row>
    <row r="675" spans="1:19" ht="12.75" customHeight="1">
      <c r="A675" s="105"/>
      <c r="B675" s="105"/>
      <c r="C675" s="105"/>
      <c r="D675" s="105"/>
      <c r="E675" s="105"/>
      <c r="F675" s="105"/>
      <c r="G675" s="105"/>
      <c r="H675" s="105"/>
      <c r="I675" s="105"/>
      <c r="J675" s="105"/>
      <c r="K675" s="105"/>
      <c r="L675" s="105"/>
      <c r="M675" s="105"/>
      <c r="N675" s="105"/>
      <c r="O675" s="105"/>
      <c r="P675" s="105"/>
      <c r="Q675" s="105"/>
      <c r="R675" s="105"/>
      <c r="S675" s="105"/>
    </row>
    <row r="676" spans="1:19" ht="12.75" customHeight="1">
      <c r="A676" s="105"/>
      <c r="B676" s="105"/>
      <c r="C676" s="105"/>
      <c r="D676" s="105"/>
      <c r="E676" s="105"/>
      <c r="F676" s="105"/>
      <c r="G676" s="105"/>
      <c r="H676" s="105"/>
      <c r="I676" s="105"/>
      <c r="J676" s="105"/>
      <c r="K676" s="105"/>
      <c r="L676" s="105"/>
      <c r="M676" s="105"/>
      <c r="N676" s="105"/>
      <c r="O676" s="105"/>
      <c r="P676" s="105"/>
      <c r="Q676" s="105"/>
      <c r="R676" s="105"/>
      <c r="S676" s="105"/>
    </row>
    <row r="677" spans="1:19" ht="12.75" customHeight="1">
      <c r="A677" s="105"/>
      <c r="B677" s="105"/>
      <c r="C677" s="105"/>
      <c r="D677" s="105"/>
      <c r="E677" s="105"/>
      <c r="F677" s="105"/>
      <c r="G677" s="105"/>
      <c r="H677" s="105"/>
      <c r="I677" s="105"/>
      <c r="J677" s="105"/>
      <c r="K677" s="105"/>
      <c r="L677" s="105"/>
      <c r="M677" s="105"/>
      <c r="N677" s="105"/>
      <c r="O677" s="105"/>
      <c r="P677" s="105"/>
      <c r="Q677" s="105"/>
      <c r="R677" s="105"/>
      <c r="S677" s="105"/>
    </row>
    <row r="678" spans="1:19" ht="12.75" customHeight="1">
      <c r="A678" s="105"/>
      <c r="B678" s="105"/>
      <c r="C678" s="105"/>
      <c r="D678" s="105"/>
      <c r="E678" s="105"/>
      <c r="F678" s="105"/>
      <c r="G678" s="105"/>
      <c r="H678" s="105"/>
      <c r="I678" s="105"/>
      <c r="J678" s="105"/>
      <c r="K678" s="105"/>
      <c r="L678" s="105"/>
      <c r="M678" s="105"/>
      <c r="N678" s="105"/>
      <c r="O678" s="105"/>
      <c r="P678" s="105"/>
      <c r="Q678" s="105"/>
      <c r="R678" s="105"/>
      <c r="S678" s="105"/>
    </row>
    <row r="679" spans="1:19" ht="12.75" customHeight="1">
      <c r="A679" s="105"/>
      <c r="B679" s="105"/>
      <c r="C679" s="105"/>
      <c r="D679" s="105"/>
      <c r="E679" s="105"/>
      <c r="F679" s="105"/>
      <c r="G679" s="105"/>
      <c r="H679" s="105"/>
      <c r="I679" s="105"/>
      <c r="J679" s="105"/>
      <c r="K679" s="105"/>
      <c r="L679" s="105"/>
      <c r="M679" s="105"/>
      <c r="N679" s="105"/>
      <c r="O679" s="105"/>
      <c r="P679" s="105"/>
      <c r="Q679" s="105"/>
      <c r="R679" s="105"/>
      <c r="S679" s="105"/>
    </row>
    <row r="680" spans="1:19" ht="12.75" customHeight="1">
      <c r="A680" s="105"/>
      <c r="B680" s="105"/>
      <c r="C680" s="105"/>
      <c r="D680" s="105"/>
      <c r="E680" s="105"/>
      <c r="F680" s="105"/>
      <c r="G680" s="105"/>
      <c r="H680" s="105"/>
      <c r="I680" s="105"/>
      <c r="J680" s="105"/>
      <c r="K680" s="105"/>
      <c r="L680" s="105"/>
      <c r="M680" s="105"/>
      <c r="N680" s="105"/>
      <c r="O680" s="105"/>
      <c r="P680" s="105"/>
      <c r="Q680" s="105"/>
      <c r="R680" s="105"/>
      <c r="S680" s="105"/>
    </row>
    <row r="681" spans="1:19" ht="12.75" customHeight="1">
      <c r="A681" s="105"/>
      <c r="B681" s="105"/>
      <c r="C681" s="105"/>
      <c r="D681" s="105"/>
      <c r="E681" s="105"/>
      <c r="F681" s="105"/>
      <c r="G681" s="105"/>
      <c r="H681" s="105"/>
      <c r="I681" s="105"/>
      <c r="J681" s="105"/>
      <c r="K681" s="105"/>
      <c r="L681" s="105"/>
      <c r="M681" s="105"/>
      <c r="N681" s="105"/>
      <c r="O681" s="105"/>
      <c r="P681" s="105"/>
      <c r="Q681" s="105"/>
      <c r="R681" s="105"/>
      <c r="S681" s="105"/>
    </row>
    <row r="682" spans="1:19" ht="12.75" customHeight="1">
      <c r="A682" s="105"/>
      <c r="B682" s="105"/>
      <c r="C682" s="105"/>
      <c r="D682" s="105"/>
      <c r="E682" s="105"/>
      <c r="F682" s="105"/>
      <c r="G682" s="105"/>
      <c r="H682" s="105"/>
      <c r="I682" s="105"/>
      <c r="J682" s="105"/>
      <c r="K682" s="105"/>
      <c r="L682" s="105"/>
      <c r="M682" s="105"/>
      <c r="N682" s="105"/>
      <c r="O682" s="105"/>
      <c r="P682" s="105"/>
      <c r="Q682" s="105"/>
      <c r="R682" s="105"/>
      <c r="S682" s="105"/>
    </row>
    <row r="683" spans="1:19" ht="12.75" customHeight="1">
      <c r="A683" s="105"/>
      <c r="B683" s="105"/>
      <c r="C683" s="105"/>
      <c r="D683" s="105"/>
      <c r="E683" s="105"/>
      <c r="F683" s="105"/>
      <c r="G683" s="105"/>
      <c r="H683" s="105"/>
      <c r="I683" s="105"/>
      <c r="J683" s="105"/>
      <c r="K683" s="105"/>
      <c r="L683" s="105"/>
      <c r="M683" s="105"/>
      <c r="N683" s="105"/>
      <c r="O683" s="105"/>
      <c r="P683" s="105"/>
      <c r="Q683" s="105"/>
      <c r="R683" s="105"/>
      <c r="S683" s="105"/>
    </row>
    <row r="684" spans="1:19" ht="12.75" customHeight="1">
      <c r="A684" s="105"/>
      <c r="B684" s="105"/>
      <c r="C684" s="105"/>
      <c r="D684" s="105"/>
      <c r="E684" s="105"/>
      <c r="F684" s="105"/>
      <c r="G684" s="105"/>
      <c r="H684" s="105"/>
      <c r="I684" s="105"/>
      <c r="J684" s="105"/>
      <c r="K684" s="105"/>
      <c r="L684" s="105"/>
      <c r="M684" s="105"/>
      <c r="N684" s="105"/>
      <c r="O684" s="105"/>
      <c r="P684" s="105"/>
      <c r="Q684" s="105"/>
      <c r="R684" s="105"/>
      <c r="S684" s="105"/>
    </row>
    <row r="685" spans="1:19" ht="12.75" customHeight="1">
      <c r="A685" s="105"/>
      <c r="B685" s="105"/>
      <c r="C685" s="105"/>
      <c r="D685" s="105"/>
      <c r="E685" s="105"/>
      <c r="F685" s="105"/>
      <c r="G685" s="105"/>
      <c r="H685" s="105"/>
      <c r="I685" s="105"/>
      <c r="J685" s="105"/>
      <c r="K685" s="105"/>
      <c r="L685" s="105"/>
      <c r="M685" s="105"/>
      <c r="N685" s="105"/>
      <c r="O685" s="105"/>
      <c r="P685" s="105"/>
      <c r="Q685" s="105"/>
      <c r="R685" s="105"/>
      <c r="S685" s="105"/>
    </row>
    <row r="686" spans="1:19" ht="12.75" customHeight="1">
      <c r="A686" s="105"/>
      <c r="B686" s="105"/>
      <c r="C686" s="105"/>
      <c r="D686" s="105"/>
      <c r="E686" s="105"/>
      <c r="F686" s="105"/>
      <c r="G686" s="105"/>
      <c r="H686" s="105"/>
      <c r="I686" s="105"/>
      <c r="J686" s="105"/>
      <c r="K686" s="105"/>
      <c r="L686" s="105"/>
      <c r="M686" s="105"/>
      <c r="N686" s="105"/>
      <c r="O686" s="105"/>
      <c r="P686" s="105"/>
      <c r="Q686" s="105"/>
      <c r="R686" s="105"/>
      <c r="S686" s="105"/>
    </row>
    <row r="687" spans="1:19" ht="12.75" customHeight="1">
      <c r="A687" s="105"/>
      <c r="B687" s="105"/>
      <c r="C687" s="105"/>
      <c r="D687" s="105"/>
      <c r="E687" s="105"/>
      <c r="F687" s="105"/>
      <c r="G687" s="105"/>
      <c r="H687" s="105"/>
      <c r="I687" s="105"/>
      <c r="J687" s="105"/>
      <c r="K687" s="105"/>
      <c r="L687" s="105"/>
      <c r="M687" s="105"/>
      <c r="N687" s="105"/>
      <c r="O687" s="105"/>
      <c r="P687" s="105"/>
      <c r="Q687" s="105"/>
      <c r="R687" s="105"/>
      <c r="S687" s="105"/>
    </row>
    <row r="688" spans="1:19" ht="12.75" customHeight="1">
      <c r="A688" s="105"/>
      <c r="B688" s="105"/>
      <c r="C688" s="105"/>
      <c r="D688" s="105"/>
      <c r="E688" s="105"/>
      <c r="F688" s="105"/>
      <c r="G688" s="105"/>
      <c r="H688" s="105"/>
      <c r="I688" s="105"/>
      <c r="J688" s="105"/>
      <c r="K688" s="105"/>
      <c r="L688" s="105"/>
      <c r="M688" s="105"/>
      <c r="N688" s="105"/>
      <c r="O688" s="105"/>
      <c r="P688" s="105"/>
      <c r="Q688" s="105"/>
      <c r="R688" s="105"/>
      <c r="S688" s="105"/>
    </row>
    <row r="689" spans="1:19" ht="12.75" customHeight="1">
      <c r="A689" s="105"/>
      <c r="B689" s="105"/>
      <c r="C689" s="105"/>
      <c r="D689" s="105"/>
      <c r="E689" s="105"/>
      <c r="F689" s="105"/>
      <c r="G689" s="105"/>
      <c r="H689" s="105"/>
      <c r="I689" s="105"/>
      <c r="J689" s="105"/>
      <c r="K689" s="105"/>
      <c r="L689" s="105"/>
      <c r="M689" s="105"/>
      <c r="N689" s="105"/>
      <c r="O689" s="105"/>
      <c r="P689" s="105"/>
      <c r="Q689" s="105"/>
      <c r="R689" s="105"/>
      <c r="S689" s="105"/>
    </row>
    <row r="690" spans="1:19" ht="12.75" customHeight="1">
      <c r="A690" s="105"/>
      <c r="B690" s="105"/>
      <c r="C690" s="105"/>
      <c r="D690" s="105"/>
      <c r="E690" s="105"/>
      <c r="F690" s="105"/>
      <c r="G690" s="105"/>
      <c r="H690" s="105"/>
      <c r="I690" s="105"/>
      <c r="J690" s="105"/>
      <c r="K690" s="105"/>
      <c r="L690" s="105"/>
      <c r="M690" s="105"/>
      <c r="N690" s="105"/>
      <c r="O690" s="105"/>
      <c r="P690" s="105"/>
      <c r="Q690" s="105"/>
      <c r="R690" s="105"/>
      <c r="S690" s="105"/>
    </row>
    <row r="691" spans="1:19" ht="12.75" customHeight="1">
      <c r="A691" s="105"/>
      <c r="B691" s="105"/>
      <c r="C691" s="105"/>
      <c r="D691" s="105"/>
      <c r="E691" s="105"/>
      <c r="F691" s="105"/>
      <c r="G691" s="105"/>
      <c r="H691" s="105"/>
      <c r="I691" s="105"/>
      <c r="J691" s="105"/>
      <c r="K691" s="105"/>
      <c r="L691" s="105"/>
      <c r="M691" s="105"/>
      <c r="N691" s="105"/>
      <c r="O691" s="105"/>
      <c r="P691" s="105"/>
      <c r="Q691" s="105"/>
      <c r="R691" s="105"/>
      <c r="S691" s="105"/>
    </row>
    <row r="692" spans="1:19" ht="12.75" customHeight="1">
      <c r="A692" s="105"/>
      <c r="B692" s="105"/>
      <c r="C692" s="105"/>
      <c r="D692" s="105"/>
      <c r="E692" s="105"/>
      <c r="F692" s="105"/>
      <c r="G692" s="105"/>
      <c r="H692" s="105"/>
      <c r="I692" s="105"/>
      <c r="J692" s="105"/>
      <c r="K692" s="105"/>
      <c r="L692" s="105"/>
      <c r="M692" s="105"/>
      <c r="N692" s="105"/>
      <c r="O692" s="105"/>
      <c r="P692" s="105"/>
      <c r="Q692" s="105"/>
      <c r="R692" s="105"/>
      <c r="S692" s="105"/>
    </row>
    <row r="693" spans="1:19" ht="12.75" customHeight="1">
      <c r="A693" s="105"/>
      <c r="B693" s="105"/>
      <c r="C693" s="105"/>
      <c r="D693" s="105"/>
      <c r="E693" s="105"/>
      <c r="F693" s="105"/>
      <c r="G693" s="105"/>
      <c r="H693" s="105"/>
      <c r="I693" s="105"/>
      <c r="J693" s="105"/>
      <c r="K693" s="105"/>
      <c r="L693" s="105"/>
      <c r="M693" s="105"/>
      <c r="N693" s="105"/>
      <c r="O693" s="105"/>
      <c r="P693" s="105"/>
      <c r="Q693" s="105"/>
      <c r="R693" s="105"/>
      <c r="S693" s="105"/>
    </row>
    <row r="694" spans="1:19" ht="12.75" customHeight="1">
      <c r="A694" s="105"/>
      <c r="B694" s="105"/>
      <c r="C694" s="105"/>
      <c r="D694" s="105"/>
      <c r="E694" s="105"/>
      <c r="F694" s="105"/>
      <c r="G694" s="105"/>
      <c r="H694" s="105"/>
      <c r="I694" s="105"/>
      <c r="J694" s="105"/>
      <c r="K694" s="105"/>
      <c r="L694" s="105"/>
      <c r="M694" s="105"/>
      <c r="N694" s="105"/>
      <c r="O694" s="105"/>
      <c r="P694" s="105"/>
      <c r="Q694" s="105"/>
      <c r="R694" s="105"/>
      <c r="S694" s="105"/>
    </row>
    <row r="695" spans="1:19" ht="12.75" customHeight="1">
      <c r="A695" s="105"/>
      <c r="B695" s="105"/>
      <c r="C695" s="105"/>
      <c r="D695" s="105"/>
      <c r="E695" s="105"/>
      <c r="F695" s="105"/>
      <c r="G695" s="105"/>
      <c r="H695" s="105"/>
      <c r="I695" s="105"/>
      <c r="J695" s="105"/>
      <c r="K695" s="105"/>
      <c r="L695" s="105"/>
      <c r="M695" s="105"/>
      <c r="N695" s="105"/>
      <c r="O695" s="105"/>
      <c r="P695" s="105"/>
      <c r="Q695" s="105"/>
      <c r="R695" s="105"/>
      <c r="S695" s="105"/>
    </row>
    <row r="696" spans="1:19" ht="12.75" customHeight="1">
      <c r="A696" s="105"/>
      <c r="B696" s="105"/>
      <c r="C696" s="105"/>
      <c r="D696" s="105"/>
      <c r="E696" s="105"/>
      <c r="F696" s="105"/>
      <c r="G696" s="105"/>
      <c r="H696" s="105"/>
      <c r="I696" s="105"/>
      <c r="J696" s="105"/>
      <c r="K696" s="105"/>
      <c r="L696" s="105"/>
      <c r="M696" s="105"/>
      <c r="N696" s="105"/>
      <c r="O696" s="105"/>
      <c r="P696" s="105"/>
      <c r="Q696" s="105"/>
      <c r="R696" s="105"/>
      <c r="S696" s="105"/>
    </row>
    <row r="697" spans="1:19" ht="12.75" customHeight="1">
      <c r="A697" s="105"/>
      <c r="B697" s="105"/>
      <c r="C697" s="105"/>
      <c r="D697" s="105"/>
      <c r="E697" s="105"/>
      <c r="F697" s="105"/>
      <c r="G697" s="105"/>
      <c r="H697" s="105"/>
      <c r="I697" s="105"/>
      <c r="J697" s="105"/>
      <c r="K697" s="105"/>
      <c r="L697" s="105"/>
      <c r="M697" s="105"/>
      <c r="N697" s="105"/>
      <c r="O697" s="105"/>
      <c r="P697" s="105"/>
      <c r="Q697" s="105"/>
      <c r="R697" s="105"/>
      <c r="S697" s="105"/>
    </row>
    <row r="698" spans="1:19" ht="12.75" customHeight="1">
      <c r="A698" s="105"/>
      <c r="B698" s="105"/>
      <c r="C698" s="105"/>
      <c r="D698" s="105"/>
      <c r="E698" s="105"/>
      <c r="F698" s="105"/>
      <c r="G698" s="105"/>
      <c r="H698" s="105"/>
      <c r="I698" s="105"/>
      <c r="J698" s="105"/>
      <c r="K698" s="105"/>
      <c r="L698" s="105"/>
      <c r="M698" s="105"/>
      <c r="N698" s="105"/>
      <c r="O698" s="105"/>
      <c r="P698" s="105"/>
      <c r="Q698" s="105"/>
      <c r="R698" s="105"/>
      <c r="S698" s="105"/>
    </row>
    <row r="699" spans="1:19" ht="12.75" customHeight="1">
      <c r="A699" s="105"/>
      <c r="B699" s="105"/>
      <c r="C699" s="105"/>
      <c r="D699" s="105"/>
      <c r="E699" s="105"/>
      <c r="F699" s="105"/>
      <c r="G699" s="105"/>
      <c r="H699" s="105"/>
      <c r="I699" s="105"/>
      <c r="J699" s="105"/>
      <c r="K699" s="105"/>
      <c r="L699" s="105"/>
      <c r="M699" s="105"/>
      <c r="N699" s="105"/>
      <c r="O699" s="105"/>
      <c r="P699" s="105"/>
      <c r="Q699" s="105"/>
      <c r="R699" s="105"/>
      <c r="S699" s="105"/>
    </row>
    <row r="700" spans="1:19" ht="12.75" customHeight="1">
      <c r="A700" s="105"/>
      <c r="B700" s="105"/>
      <c r="C700" s="105"/>
      <c r="D700" s="105"/>
      <c r="E700" s="105"/>
      <c r="F700" s="105"/>
      <c r="G700" s="105"/>
      <c r="H700" s="105"/>
      <c r="I700" s="105"/>
      <c r="J700" s="105"/>
      <c r="K700" s="105"/>
      <c r="L700" s="105"/>
      <c r="M700" s="105"/>
      <c r="N700" s="105"/>
      <c r="O700" s="105"/>
      <c r="P700" s="105"/>
      <c r="Q700" s="105"/>
      <c r="R700" s="105"/>
      <c r="S700" s="105"/>
    </row>
    <row r="701" spans="1:19" ht="12.75" customHeight="1">
      <c r="A701" s="105"/>
      <c r="B701" s="105"/>
      <c r="C701" s="105"/>
      <c r="D701" s="105"/>
      <c r="E701" s="105"/>
      <c r="F701" s="105"/>
      <c r="G701" s="105"/>
      <c r="H701" s="105"/>
      <c r="I701" s="105"/>
      <c r="J701" s="105"/>
      <c r="K701" s="105"/>
      <c r="L701" s="105"/>
      <c r="M701" s="105"/>
      <c r="N701" s="105"/>
      <c r="O701" s="105"/>
      <c r="P701" s="105"/>
      <c r="Q701" s="105"/>
      <c r="R701" s="105"/>
      <c r="S701" s="105"/>
    </row>
    <row r="702" spans="1:19" ht="12.75" customHeight="1">
      <c r="A702" s="105"/>
      <c r="B702" s="105"/>
      <c r="C702" s="105"/>
      <c r="D702" s="105"/>
      <c r="E702" s="105"/>
      <c r="F702" s="105"/>
      <c r="G702" s="105"/>
      <c r="H702" s="105"/>
      <c r="I702" s="105"/>
      <c r="J702" s="105"/>
      <c r="K702" s="105"/>
      <c r="L702" s="105"/>
      <c r="M702" s="105"/>
      <c r="N702" s="105"/>
      <c r="O702" s="105"/>
      <c r="P702" s="105"/>
      <c r="Q702" s="105"/>
      <c r="R702" s="105"/>
      <c r="S702" s="105"/>
    </row>
    <row r="703" spans="1:19" ht="12.75" customHeight="1">
      <c r="A703" s="105"/>
      <c r="B703" s="105"/>
      <c r="C703" s="105"/>
      <c r="D703" s="105"/>
      <c r="E703" s="105"/>
      <c r="F703" s="105"/>
      <c r="G703" s="105"/>
      <c r="H703" s="105"/>
      <c r="I703" s="105"/>
      <c r="J703" s="105"/>
      <c r="K703" s="105"/>
      <c r="L703" s="105"/>
      <c r="M703" s="105"/>
      <c r="N703" s="105"/>
      <c r="O703" s="105"/>
      <c r="P703" s="105"/>
      <c r="Q703" s="105"/>
      <c r="R703" s="105"/>
      <c r="S703" s="105"/>
    </row>
    <row r="704" spans="1:19" ht="12.75" customHeight="1">
      <c r="A704" s="105"/>
      <c r="B704" s="105"/>
      <c r="C704" s="105"/>
      <c r="D704" s="105"/>
      <c r="E704" s="105"/>
      <c r="F704" s="105"/>
      <c r="G704" s="105"/>
      <c r="H704" s="105"/>
      <c r="I704" s="105"/>
      <c r="J704" s="105"/>
      <c r="K704" s="105"/>
      <c r="L704" s="105"/>
      <c r="M704" s="105"/>
      <c r="N704" s="105"/>
      <c r="O704" s="105"/>
      <c r="P704" s="105"/>
      <c r="Q704" s="105"/>
      <c r="R704" s="105"/>
      <c r="S704" s="105"/>
    </row>
    <row r="705" spans="1:19" ht="12.75" customHeight="1">
      <c r="A705" s="105"/>
      <c r="B705" s="105"/>
      <c r="C705" s="105"/>
      <c r="D705" s="105"/>
      <c r="E705" s="105"/>
      <c r="F705" s="105"/>
      <c r="G705" s="105"/>
      <c r="H705" s="105"/>
      <c r="I705" s="105"/>
      <c r="J705" s="105"/>
      <c r="K705" s="105"/>
      <c r="L705" s="105"/>
      <c r="M705" s="105"/>
      <c r="N705" s="105"/>
      <c r="O705" s="105"/>
      <c r="P705" s="105"/>
      <c r="Q705" s="105"/>
      <c r="R705" s="105"/>
      <c r="S705" s="105"/>
    </row>
    <row r="706" spans="1:19" ht="12.75" customHeight="1">
      <c r="A706" s="105"/>
      <c r="B706" s="105"/>
      <c r="C706" s="105"/>
      <c r="D706" s="105"/>
      <c r="E706" s="105"/>
      <c r="F706" s="105"/>
      <c r="G706" s="105"/>
      <c r="H706" s="105"/>
      <c r="I706" s="105"/>
      <c r="J706" s="105"/>
      <c r="K706" s="105"/>
      <c r="L706" s="105"/>
      <c r="M706" s="105"/>
      <c r="N706" s="105"/>
      <c r="O706" s="105"/>
      <c r="P706" s="105"/>
      <c r="Q706" s="105"/>
      <c r="R706" s="105"/>
      <c r="S706" s="105"/>
    </row>
    <row r="707" spans="1:19" ht="12.75" customHeight="1">
      <c r="A707" s="105"/>
      <c r="B707" s="105"/>
      <c r="C707" s="105"/>
      <c r="D707" s="105"/>
      <c r="E707" s="105"/>
      <c r="F707" s="105"/>
      <c r="G707" s="105"/>
      <c r="H707" s="105"/>
      <c r="I707" s="105"/>
      <c r="J707" s="105"/>
      <c r="K707" s="105"/>
      <c r="L707" s="105"/>
      <c r="M707" s="105"/>
      <c r="N707" s="105"/>
      <c r="O707" s="105"/>
      <c r="P707" s="105"/>
      <c r="Q707" s="105"/>
      <c r="R707" s="105"/>
      <c r="S707" s="105"/>
    </row>
    <row r="708" spans="1:19" ht="12.75" customHeight="1">
      <c r="A708" s="105"/>
      <c r="B708" s="105"/>
      <c r="C708" s="105"/>
      <c r="D708" s="105"/>
      <c r="E708" s="105"/>
      <c r="F708" s="105"/>
      <c r="G708" s="105"/>
      <c r="H708" s="105"/>
      <c r="I708" s="105"/>
      <c r="J708" s="105"/>
      <c r="K708" s="105"/>
      <c r="L708" s="105"/>
      <c r="M708" s="105"/>
      <c r="N708" s="105"/>
      <c r="O708" s="105"/>
      <c r="P708" s="105"/>
      <c r="Q708" s="105"/>
      <c r="R708" s="105"/>
      <c r="S708" s="105"/>
    </row>
    <row r="709" spans="1:19" ht="12.75" customHeight="1">
      <c r="A709" s="105"/>
      <c r="B709" s="105"/>
      <c r="C709" s="105"/>
      <c r="D709" s="105"/>
      <c r="E709" s="105"/>
      <c r="F709" s="105"/>
      <c r="G709" s="105"/>
      <c r="H709" s="105"/>
      <c r="I709" s="105"/>
      <c r="J709" s="105"/>
      <c r="K709" s="105"/>
      <c r="L709" s="105"/>
      <c r="M709" s="105"/>
      <c r="N709" s="105"/>
      <c r="O709" s="105"/>
      <c r="P709" s="105"/>
      <c r="Q709" s="105"/>
      <c r="R709" s="105"/>
      <c r="S709" s="105"/>
    </row>
    <row r="710" spans="1:19" ht="12.75" customHeight="1">
      <c r="A710" s="105"/>
      <c r="B710" s="105"/>
      <c r="C710" s="105"/>
      <c r="D710" s="105"/>
      <c r="E710" s="105"/>
      <c r="F710" s="105"/>
      <c r="G710" s="105"/>
      <c r="H710" s="105"/>
      <c r="I710" s="105"/>
      <c r="J710" s="105"/>
      <c r="K710" s="105"/>
      <c r="L710" s="105"/>
      <c r="M710" s="105"/>
      <c r="N710" s="105"/>
      <c r="O710" s="105"/>
      <c r="P710" s="105"/>
      <c r="Q710" s="105"/>
      <c r="R710" s="105"/>
      <c r="S710" s="105"/>
    </row>
    <row r="711" spans="1:19" ht="12.75" customHeight="1">
      <c r="A711" s="105"/>
      <c r="B711" s="105"/>
      <c r="C711" s="105"/>
      <c r="D711" s="105"/>
      <c r="E711" s="105"/>
      <c r="F711" s="105"/>
      <c r="G711" s="105"/>
      <c r="H711" s="105"/>
      <c r="I711" s="105"/>
      <c r="J711" s="105"/>
      <c r="K711" s="105"/>
      <c r="L711" s="105"/>
      <c r="M711" s="105"/>
      <c r="N711" s="105"/>
      <c r="O711" s="105"/>
      <c r="P711" s="105"/>
      <c r="Q711" s="105"/>
      <c r="R711" s="105"/>
      <c r="S711" s="105"/>
    </row>
    <row r="712" spans="1:19" ht="12.75" customHeight="1">
      <c r="A712" s="105"/>
      <c r="B712" s="105"/>
      <c r="C712" s="105"/>
      <c r="D712" s="105"/>
      <c r="E712" s="105"/>
      <c r="F712" s="105"/>
      <c r="G712" s="105"/>
      <c r="H712" s="105"/>
      <c r="I712" s="105"/>
      <c r="J712" s="105"/>
      <c r="K712" s="105"/>
      <c r="L712" s="105"/>
      <c r="M712" s="105"/>
      <c r="N712" s="105"/>
      <c r="O712" s="105"/>
      <c r="P712" s="105"/>
      <c r="Q712" s="105"/>
      <c r="R712" s="105"/>
      <c r="S712" s="105"/>
    </row>
    <row r="713" spans="1:19" ht="12.75" customHeight="1">
      <c r="A713" s="105"/>
      <c r="B713" s="105"/>
      <c r="C713" s="105"/>
      <c r="D713" s="105"/>
      <c r="E713" s="105"/>
      <c r="F713" s="105"/>
      <c r="G713" s="105"/>
      <c r="H713" s="105"/>
      <c r="I713" s="105"/>
      <c r="J713" s="105"/>
      <c r="K713" s="105"/>
      <c r="L713" s="105"/>
      <c r="M713" s="105"/>
      <c r="N713" s="105"/>
      <c r="O713" s="105"/>
      <c r="P713" s="105"/>
      <c r="Q713" s="105"/>
      <c r="R713" s="105"/>
      <c r="S713" s="105"/>
    </row>
    <row r="714" spans="1:19" ht="12.75" customHeight="1">
      <c r="A714" s="105"/>
      <c r="B714" s="105"/>
      <c r="C714" s="105"/>
      <c r="D714" s="105"/>
      <c r="E714" s="105"/>
      <c r="F714" s="105"/>
      <c r="G714" s="105"/>
      <c r="H714" s="105"/>
      <c r="I714" s="105"/>
      <c r="J714" s="105"/>
      <c r="K714" s="105"/>
      <c r="L714" s="105"/>
      <c r="M714" s="105"/>
      <c r="N714" s="105"/>
      <c r="O714" s="105"/>
      <c r="P714" s="105"/>
      <c r="Q714" s="105"/>
      <c r="R714" s="105"/>
      <c r="S714" s="105"/>
    </row>
    <row r="715" spans="1:19" ht="12.75" customHeight="1">
      <c r="A715" s="105"/>
      <c r="B715" s="105"/>
      <c r="C715" s="105"/>
      <c r="D715" s="105"/>
      <c r="E715" s="105"/>
      <c r="F715" s="105"/>
      <c r="G715" s="105"/>
      <c r="H715" s="105"/>
      <c r="I715" s="105"/>
      <c r="J715" s="105"/>
      <c r="K715" s="105"/>
      <c r="L715" s="105"/>
      <c r="M715" s="105"/>
      <c r="N715" s="105"/>
      <c r="O715" s="105"/>
      <c r="P715" s="105"/>
      <c r="Q715" s="105"/>
      <c r="R715" s="105"/>
      <c r="S715" s="105"/>
    </row>
    <row r="716" spans="1:19" ht="12.75" customHeight="1">
      <c r="A716" s="105"/>
      <c r="B716" s="105"/>
      <c r="C716" s="105"/>
      <c r="D716" s="105"/>
      <c r="E716" s="105"/>
      <c r="F716" s="105"/>
      <c r="G716" s="105"/>
      <c r="H716" s="105"/>
      <c r="I716" s="105"/>
      <c r="J716" s="105"/>
      <c r="K716" s="105"/>
      <c r="L716" s="105"/>
      <c r="M716" s="105"/>
      <c r="N716" s="105"/>
      <c r="O716" s="105"/>
      <c r="P716" s="105"/>
      <c r="Q716" s="105"/>
      <c r="R716" s="105"/>
      <c r="S716" s="105"/>
    </row>
    <row r="717" spans="1:19" ht="12.75" customHeight="1">
      <c r="A717" s="105"/>
      <c r="B717" s="105"/>
      <c r="C717" s="105"/>
      <c r="D717" s="105"/>
      <c r="E717" s="105"/>
      <c r="F717" s="105"/>
      <c r="G717" s="105"/>
      <c r="H717" s="105"/>
      <c r="I717" s="105"/>
      <c r="J717" s="105"/>
      <c r="K717" s="105"/>
      <c r="L717" s="105"/>
      <c r="M717" s="105"/>
      <c r="N717" s="105"/>
      <c r="O717" s="105"/>
      <c r="P717" s="105"/>
      <c r="Q717" s="105"/>
      <c r="R717" s="105"/>
      <c r="S717" s="105"/>
    </row>
    <row r="718" spans="1:19" ht="12.75" customHeight="1">
      <c r="A718" s="105"/>
      <c r="B718" s="105"/>
      <c r="C718" s="105"/>
      <c r="D718" s="105"/>
      <c r="E718" s="105"/>
      <c r="F718" s="105"/>
      <c r="G718" s="105"/>
      <c r="H718" s="105"/>
      <c r="I718" s="105"/>
      <c r="J718" s="105"/>
      <c r="K718" s="105"/>
      <c r="L718" s="105"/>
      <c r="M718" s="105"/>
      <c r="N718" s="105"/>
      <c r="O718" s="105"/>
      <c r="P718" s="105"/>
      <c r="Q718" s="105"/>
      <c r="R718" s="105"/>
      <c r="S718" s="105"/>
    </row>
    <row r="719" spans="1:19" ht="12.75" customHeight="1">
      <c r="A719" s="105"/>
      <c r="B719" s="105"/>
      <c r="C719" s="105"/>
      <c r="D719" s="105"/>
      <c r="E719" s="105"/>
      <c r="F719" s="105"/>
      <c r="G719" s="105"/>
      <c r="H719" s="105"/>
      <c r="I719" s="105"/>
      <c r="J719" s="105"/>
      <c r="K719" s="105"/>
      <c r="L719" s="105"/>
      <c r="M719" s="105"/>
      <c r="N719" s="105"/>
      <c r="O719" s="105"/>
      <c r="P719" s="105"/>
      <c r="Q719" s="105"/>
      <c r="R719" s="105"/>
      <c r="S719" s="105"/>
    </row>
    <row r="720" spans="1:19" ht="12.75" customHeight="1">
      <c r="A720" s="105"/>
      <c r="B720" s="105"/>
      <c r="C720" s="105"/>
      <c r="D720" s="105"/>
      <c r="E720" s="105"/>
      <c r="F720" s="105"/>
      <c r="G720" s="105"/>
      <c r="H720" s="105"/>
      <c r="I720" s="105"/>
      <c r="J720" s="105"/>
      <c r="K720" s="105"/>
      <c r="L720" s="105"/>
      <c r="M720" s="105"/>
      <c r="N720" s="105"/>
      <c r="O720" s="105"/>
      <c r="P720" s="105"/>
      <c r="Q720" s="105"/>
      <c r="R720" s="105"/>
      <c r="S720" s="105"/>
    </row>
    <row r="721" spans="1:19" ht="12.75" customHeight="1">
      <c r="A721" s="105"/>
      <c r="B721" s="105"/>
      <c r="C721" s="105"/>
      <c r="D721" s="105"/>
      <c r="E721" s="105"/>
      <c r="F721" s="105"/>
      <c r="G721" s="105"/>
      <c r="H721" s="105"/>
      <c r="I721" s="105"/>
      <c r="J721" s="105"/>
      <c r="K721" s="105"/>
      <c r="L721" s="105"/>
      <c r="M721" s="105"/>
      <c r="N721" s="105"/>
      <c r="O721" s="105"/>
      <c r="P721" s="105"/>
      <c r="Q721" s="105"/>
      <c r="R721" s="105"/>
      <c r="S721" s="105"/>
    </row>
    <row r="722" spans="1:19" ht="12.75" customHeight="1">
      <c r="A722" s="105"/>
      <c r="B722" s="105"/>
      <c r="C722" s="105"/>
      <c r="D722" s="105"/>
      <c r="E722" s="105"/>
      <c r="F722" s="105"/>
      <c r="G722" s="105"/>
      <c r="H722" s="105"/>
      <c r="I722" s="105"/>
      <c r="J722" s="105"/>
      <c r="K722" s="105"/>
      <c r="L722" s="105"/>
      <c r="M722" s="105"/>
      <c r="N722" s="105"/>
      <c r="O722" s="105"/>
      <c r="P722" s="105"/>
      <c r="Q722" s="105"/>
      <c r="R722" s="105"/>
      <c r="S722" s="105"/>
    </row>
    <row r="723" spans="1:19" ht="12.75" customHeight="1">
      <c r="A723" s="105"/>
      <c r="B723" s="105"/>
      <c r="C723" s="105"/>
      <c r="D723" s="105"/>
      <c r="E723" s="105"/>
      <c r="F723" s="105"/>
      <c r="G723" s="105"/>
      <c r="H723" s="105"/>
      <c r="I723" s="105"/>
      <c r="J723" s="105"/>
      <c r="K723" s="105"/>
      <c r="L723" s="105"/>
      <c r="M723" s="105"/>
      <c r="N723" s="105"/>
      <c r="O723" s="105"/>
      <c r="P723" s="105"/>
      <c r="Q723" s="105"/>
      <c r="R723" s="105"/>
      <c r="S723" s="105"/>
    </row>
    <row r="724" spans="1:19" ht="12.75" customHeight="1">
      <c r="A724" s="105"/>
      <c r="B724" s="105"/>
      <c r="C724" s="105"/>
      <c r="D724" s="105"/>
      <c r="E724" s="105"/>
      <c r="F724" s="105"/>
      <c r="G724" s="105"/>
      <c r="H724" s="105"/>
      <c r="I724" s="105"/>
      <c r="J724" s="105"/>
      <c r="K724" s="105"/>
      <c r="L724" s="105"/>
      <c r="M724" s="105"/>
      <c r="N724" s="105"/>
      <c r="O724" s="105"/>
      <c r="P724" s="105"/>
      <c r="Q724" s="105"/>
      <c r="R724" s="105"/>
      <c r="S724" s="105"/>
    </row>
    <row r="725" spans="1:19" ht="12.75" customHeight="1">
      <c r="A725" s="105"/>
      <c r="B725" s="105"/>
      <c r="C725" s="105"/>
      <c r="D725" s="105"/>
      <c r="E725" s="105"/>
      <c r="F725" s="105"/>
      <c r="G725" s="105"/>
      <c r="H725" s="105"/>
      <c r="I725" s="105"/>
      <c r="J725" s="105"/>
      <c r="K725" s="105"/>
      <c r="L725" s="105"/>
      <c r="M725" s="105"/>
      <c r="N725" s="105"/>
      <c r="O725" s="105"/>
      <c r="P725" s="105"/>
      <c r="Q725" s="105"/>
      <c r="R725" s="105"/>
      <c r="S725" s="105"/>
    </row>
    <row r="726" spans="1:19" ht="12.75" customHeight="1">
      <c r="A726" s="105"/>
      <c r="B726" s="105"/>
      <c r="C726" s="105"/>
      <c r="D726" s="105"/>
      <c r="E726" s="105"/>
      <c r="F726" s="105"/>
      <c r="G726" s="105"/>
      <c r="H726" s="105"/>
      <c r="I726" s="105"/>
      <c r="J726" s="105"/>
      <c r="K726" s="105"/>
      <c r="L726" s="105"/>
      <c r="M726" s="105"/>
      <c r="N726" s="105"/>
      <c r="O726" s="105"/>
      <c r="P726" s="105"/>
      <c r="Q726" s="105"/>
      <c r="R726" s="105"/>
      <c r="S726" s="105"/>
    </row>
    <row r="727" spans="1:19" ht="12.75" customHeight="1">
      <c r="A727" s="105"/>
      <c r="B727" s="105"/>
      <c r="C727" s="105"/>
      <c r="D727" s="105"/>
      <c r="E727" s="105"/>
      <c r="F727" s="105"/>
      <c r="G727" s="105"/>
      <c r="H727" s="105"/>
      <c r="I727" s="105"/>
      <c r="J727" s="105"/>
      <c r="K727" s="105"/>
      <c r="L727" s="105"/>
      <c r="M727" s="105"/>
      <c r="N727" s="105"/>
      <c r="O727" s="105"/>
      <c r="P727" s="105"/>
      <c r="Q727" s="105"/>
      <c r="R727" s="105"/>
      <c r="S727" s="105"/>
    </row>
    <row r="728" spans="1:19" ht="12.75" customHeight="1">
      <c r="A728" s="105"/>
      <c r="B728" s="105"/>
      <c r="C728" s="105"/>
      <c r="D728" s="105"/>
      <c r="E728" s="105"/>
      <c r="F728" s="105"/>
      <c r="G728" s="105"/>
      <c r="H728" s="105"/>
      <c r="I728" s="105"/>
      <c r="J728" s="105"/>
      <c r="K728" s="105"/>
      <c r="L728" s="105"/>
      <c r="M728" s="105"/>
      <c r="N728" s="105"/>
      <c r="O728" s="105"/>
      <c r="P728" s="105"/>
      <c r="Q728" s="105"/>
      <c r="R728" s="105"/>
      <c r="S728" s="105"/>
    </row>
    <row r="729" spans="1:19" ht="12.75" customHeight="1">
      <c r="A729" s="105"/>
      <c r="B729" s="105"/>
      <c r="C729" s="105"/>
      <c r="D729" s="105"/>
      <c r="E729" s="105"/>
      <c r="F729" s="105"/>
      <c r="G729" s="105"/>
      <c r="H729" s="105"/>
      <c r="I729" s="105"/>
      <c r="J729" s="105"/>
      <c r="K729" s="105"/>
      <c r="L729" s="105"/>
      <c r="M729" s="105"/>
      <c r="N729" s="105"/>
      <c r="O729" s="105"/>
      <c r="P729" s="105"/>
      <c r="Q729" s="105"/>
      <c r="R729" s="105"/>
      <c r="S729" s="105"/>
    </row>
    <row r="730" spans="1:19" ht="12.75" customHeight="1">
      <c r="A730" s="105"/>
      <c r="B730" s="105"/>
      <c r="C730" s="105"/>
      <c r="D730" s="105"/>
      <c r="E730" s="105"/>
      <c r="F730" s="105"/>
      <c r="G730" s="105"/>
      <c r="H730" s="105"/>
      <c r="I730" s="105"/>
      <c r="J730" s="105"/>
      <c r="K730" s="105"/>
      <c r="L730" s="105"/>
      <c r="M730" s="105"/>
      <c r="N730" s="105"/>
      <c r="O730" s="105"/>
      <c r="P730" s="105"/>
      <c r="Q730" s="105"/>
      <c r="R730" s="105"/>
      <c r="S730" s="105"/>
    </row>
    <row r="731" spans="1:19" ht="12.75" customHeight="1">
      <c r="A731" s="105"/>
      <c r="B731" s="105"/>
      <c r="C731" s="105"/>
      <c r="D731" s="105"/>
      <c r="E731" s="105"/>
      <c r="F731" s="105"/>
      <c r="G731" s="105"/>
      <c r="H731" s="105"/>
      <c r="I731" s="105"/>
      <c r="J731" s="105"/>
      <c r="K731" s="105"/>
      <c r="L731" s="105"/>
      <c r="M731" s="105"/>
      <c r="N731" s="105"/>
      <c r="O731" s="105"/>
      <c r="P731" s="105"/>
      <c r="Q731" s="105"/>
      <c r="R731" s="105"/>
      <c r="S731" s="105"/>
    </row>
    <row r="732" spans="1:19" ht="12.75" customHeight="1">
      <c r="A732" s="105"/>
      <c r="B732" s="105"/>
      <c r="C732" s="105"/>
      <c r="D732" s="105"/>
      <c r="E732" s="105"/>
      <c r="F732" s="105"/>
      <c r="G732" s="105"/>
      <c r="H732" s="105"/>
      <c r="I732" s="105"/>
      <c r="J732" s="105"/>
      <c r="K732" s="105"/>
      <c r="L732" s="105"/>
      <c r="M732" s="105"/>
      <c r="N732" s="105"/>
      <c r="O732" s="105"/>
      <c r="P732" s="105"/>
      <c r="Q732" s="105"/>
      <c r="R732" s="105"/>
      <c r="S732" s="105"/>
    </row>
    <row r="733" spans="1:19" ht="12.75" customHeight="1">
      <c r="A733" s="105"/>
      <c r="B733" s="105"/>
      <c r="C733" s="105"/>
      <c r="D733" s="105"/>
      <c r="E733" s="105"/>
      <c r="F733" s="105"/>
      <c r="G733" s="105"/>
      <c r="H733" s="105"/>
      <c r="I733" s="105"/>
      <c r="J733" s="105"/>
      <c r="K733" s="105"/>
      <c r="L733" s="105"/>
      <c r="M733" s="105"/>
      <c r="N733" s="105"/>
      <c r="O733" s="105"/>
      <c r="P733" s="105"/>
      <c r="Q733" s="105"/>
      <c r="R733" s="105"/>
      <c r="S733" s="105"/>
    </row>
    <row r="734" spans="1:19" ht="12.75" customHeight="1">
      <c r="A734" s="105"/>
      <c r="B734" s="105"/>
      <c r="C734" s="105"/>
      <c r="D734" s="105"/>
      <c r="E734" s="105"/>
      <c r="F734" s="105"/>
      <c r="G734" s="105"/>
      <c r="H734" s="105"/>
      <c r="I734" s="105"/>
      <c r="J734" s="105"/>
      <c r="K734" s="105"/>
      <c r="L734" s="105"/>
      <c r="M734" s="105"/>
      <c r="N734" s="105"/>
      <c r="O734" s="105"/>
      <c r="P734" s="105"/>
      <c r="Q734" s="105"/>
      <c r="R734" s="105"/>
      <c r="S734" s="105"/>
    </row>
    <row r="735" spans="1:19" ht="12.75" customHeight="1">
      <c r="A735" s="105"/>
      <c r="B735" s="105"/>
      <c r="C735" s="105"/>
      <c r="D735" s="105"/>
      <c r="E735" s="105"/>
      <c r="F735" s="105"/>
      <c r="G735" s="105"/>
      <c r="H735" s="105"/>
      <c r="I735" s="105"/>
      <c r="J735" s="105"/>
      <c r="K735" s="105"/>
      <c r="L735" s="105"/>
      <c r="M735" s="105"/>
      <c r="N735" s="105"/>
      <c r="O735" s="105"/>
      <c r="P735" s="105"/>
      <c r="Q735" s="105"/>
      <c r="R735" s="105"/>
      <c r="S735" s="105"/>
    </row>
    <row r="736" spans="1:19" ht="12.75" customHeight="1">
      <c r="A736" s="105"/>
      <c r="B736" s="105"/>
      <c r="C736" s="105"/>
      <c r="D736" s="105"/>
      <c r="E736" s="105"/>
      <c r="F736" s="105"/>
      <c r="G736" s="105"/>
      <c r="H736" s="105"/>
      <c r="I736" s="105"/>
      <c r="J736" s="105"/>
      <c r="K736" s="105"/>
      <c r="L736" s="105"/>
      <c r="M736" s="105"/>
      <c r="N736" s="105"/>
      <c r="O736" s="105"/>
      <c r="P736" s="105"/>
      <c r="Q736" s="105"/>
      <c r="R736" s="105"/>
      <c r="S736" s="105"/>
    </row>
    <row r="737" spans="1:19" ht="12.75" customHeight="1">
      <c r="A737" s="105"/>
      <c r="B737" s="105"/>
      <c r="C737" s="105"/>
      <c r="D737" s="105"/>
      <c r="E737" s="105"/>
      <c r="F737" s="105"/>
      <c r="G737" s="105"/>
      <c r="H737" s="105"/>
      <c r="I737" s="105"/>
      <c r="J737" s="105"/>
      <c r="K737" s="105"/>
      <c r="L737" s="105"/>
      <c r="M737" s="105"/>
      <c r="N737" s="105"/>
      <c r="O737" s="105"/>
      <c r="P737" s="105"/>
      <c r="Q737" s="105"/>
      <c r="R737" s="105"/>
      <c r="S737" s="105"/>
    </row>
    <row r="738" spans="1:19" ht="12.75" customHeight="1">
      <c r="A738" s="105"/>
      <c r="B738" s="105"/>
      <c r="C738" s="105"/>
      <c r="D738" s="105"/>
      <c r="E738" s="105"/>
      <c r="F738" s="105"/>
      <c r="G738" s="105"/>
      <c r="H738" s="105"/>
      <c r="I738" s="105"/>
      <c r="J738" s="105"/>
      <c r="K738" s="105"/>
      <c r="L738" s="105"/>
      <c r="M738" s="105"/>
      <c r="N738" s="105"/>
      <c r="O738" s="105"/>
      <c r="P738" s="105"/>
      <c r="Q738" s="105"/>
      <c r="R738" s="105"/>
      <c r="S738" s="105"/>
    </row>
    <row r="739" spans="1:19" ht="12.75" customHeight="1">
      <c r="A739" s="105"/>
      <c r="B739" s="105"/>
      <c r="C739" s="105"/>
      <c r="D739" s="105"/>
      <c r="E739" s="105"/>
      <c r="F739" s="105"/>
      <c r="G739" s="105"/>
      <c r="H739" s="105"/>
      <c r="I739" s="105"/>
      <c r="J739" s="105"/>
      <c r="K739" s="105"/>
      <c r="L739" s="105"/>
      <c r="M739" s="105"/>
      <c r="N739" s="105"/>
      <c r="O739" s="105"/>
      <c r="P739" s="105"/>
      <c r="Q739" s="105"/>
      <c r="R739" s="105"/>
      <c r="S739" s="105"/>
    </row>
    <row r="740" spans="1:19" ht="12.75" customHeight="1">
      <c r="A740" s="105"/>
      <c r="B740" s="105"/>
      <c r="C740" s="105"/>
      <c r="D740" s="105"/>
      <c r="E740" s="105"/>
      <c r="F740" s="105"/>
      <c r="G740" s="105"/>
      <c r="H740" s="105"/>
      <c r="I740" s="105"/>
      <c r="J740" s="105"/>
      <c r="K740" s="105"/>
      <c r="L740" s="105"/>
      <c r="M740" s="105"/>
      <c r="N740" s="105"/>
      <c r="O740" s="105"/>
      <c r="P740" s="105"/>
      <c r="Q740" s="105"/>
      <c r="R740" s="105"/>
      <c r="S740" s="105"/>
    </row>
    <row r="741" spans="1:19" ht="12.75" customHeight="1">
      <c r="A741" s="105"/>
      <c r="B741" s="105"/>
      <c r="C741" s="105"/>
      <c r="D741" s="105"/>
      <c r="E741" s="105"/>
      <c r="F741" s="105"/>
      <c r="G741" s="105"/>
      <c r="H741" s="105"/>
      <c r="I741" s="105"/>
      <c r="J741" s="105"/>
      <c r="K741" s="105"/>
      <c r="L741" s="105"/>
      <c r="M741" s="105"/>
      <c r="N741" s="105"/>
      <c r="O741" s="105"/>
      <c r="P741" s="105"/>
      <c r="Q741" s="105"/>
      <c r="R741" s="105"/>
      <c r="S741" s="105"/>
    </row>
    <row r="742" spans="1:19" ht="12.75" customHeight="1">
      <c r="A742" s="105"/>
      <c r="B742" s="105"/>
      <c r="C742" s="105"/>
      <c r="D742" s="105"/>
      <c r="E742" s="105"/>
      <c r="F742" s="105"/>
      <c r="G742" s="105"/>
      <c r="H742" s="105"/>
      <c r="I742" s="105"/>
      <c r="J742" s="105"/>
      <c r="K742" s="105"/>
      <c r="L742" s="105"/>
      <c r="M742" s="105"/>
      <c r="N742" s="105"/>
      <c r="O742" s="105"/>
      <c r="P742" s="105"/>
      <c r="Q742" s="105"/>
      <c r="R742" s="105"/>
      <c r="S742" s="105"/>
    </row>
    <row r="743" spans="1:19" ht="12.75" customHeight="1">
      <c r="A743" s="105"/>
      <c r="B743" s="105"/>
      <c r="C743" s="105"/>
      <c r="D743" s="105"/>
      <c r="E743" s="105"/>
      <c r="F743" s="105"/>
      <c r="G743" s="105"/>
      <c r="H743" s="105"/>
      <c r="I743" s="105"/>
      <c r="J743" s="105"/>
      <c r="K743" s="105"/>
      <c r="L743" s="105"/>
      <c r="M743" s="105"/>
      <c r="N743" s="105"/>
      <c r="O743" s="105"/>
      <c r="P743" s="105"/>
      <c r="Q743" s="105"/>
      <c r="R743" s="105"/>
      <c r="S743" s="105"/>
    </row>
    <row r="744" spans="1:19" ht="12.75" customHeight="1">
      <c r="A744" s="105"/>
      <c r="B744" s="105"/>
      <c r="C744" s="105"/>
      <c r="D744" s="105"/>
      <c r="E744" s="105"/>
      <c r="F744" s="105"/>
      <c r="G744" s="105"/>
      <c r="H744" s="105"/>
      <c r="I744" s="105"/>
      <c r="J744" s="105"/>
      <c r="K744" s="105"/>
      <c r="L744" s="105"/>
      <c r="M744" s="105"/>
      <c r="N744" s="105"/>
      <c r="O744" s="105"/>
      <c r="P744" s="105"/>
      <c r="Q744" s="105"/>
      <c r="R744" s="105"/>
      <c r="S744" s="105"/>
    </row>
    <row r="745" spans="1:19" ht="12.75" customHeight="1">
      <c r="A745" s="105"/>
      <c r="B745" s="105"/>
      <c r="C745" s="105"/>
      <c r="D745" s="105"/>
      <c r="E745" s="105"/>
      <c r="F745" s="105"/>
      <c r="G745" s="105"/>
      <c r="H745" s="105"/>
      <c r="I745" s="105"/>
      <c r="J745" s="105"/>
      <c r="K745" s="105"/>
      <c r="L745" s="105"/>
      <c r="M745" s="105"/>
      <c r="N745" s="105"/>
      <c r="O745" s="105"/>
      <c r="P745" s="105"/>
      <c r="Q745" s="105"/>
      <c r="R745" s="105"/>
      <c r="S745" s="105"/>
    </row>
    <row r="746" spans="1:19" ht="12.75" customHeight="1">
      <c r="A746" s="105"/>
      <c r="B746" s="105"/>
      <c r="C746" s="105"/>
      <c r="D746" s="105"/>
      <c r="E746" s="105"/>
      <c r="F746" s="105"/>
      <c r="G746" s="105"/>
      <c r="H746" s="105"/>
      <c r="I746" s="105"/>
      <c r="J746" s="105"/>
      <c r="K746" s="105"/>
      <c r="L746" s="105"/>
      <c r="M746" s="105"/>
      <c r="N746" s="105"/>
      <c r="O746" s="105"/>
      <c r="P746" s="105"/>
      <c r="Q746" s="105"/>
      <c r="R746" s="105"/>
      <c r="S746" s="105"/>
    </row>
    <row r="747" spans="1:19" ht="12.75" customHeight="1">
      <c r="A747" s="105"/>
      <c r="B747" s="105"/>
      <c r="C747" s="105"/>
      <c r="D747" s="105"/>
      <c r="E747" s="105"/>
      <c r="F747" s="105"/>
      <c r="G747" s="105"/>
      <c r="H747" s="105"/>
      <c r="I747" s="105"/>
      <c r="J747" s="105"/>
      <c r="K747" s="105"/>
      <c r="L747" s="105"/>
      <c r="M747" s="105"/>
      <c r="N747" s="105"/>
      <c r="O747" s="105"/>
      <c r="P747" s="105"/>
      <c r="Q747" s="105"/>
      <c r="R747" s="105"/>
      <c r="S747" s="105"/>
    </row>
    <row r="748" spans="1:19" ht="12.75" customHeight="1">
      <c r="A748" s="105"/>
      <c r="B748" s="105"/>
      <c r="C748" s="105"/>
      <c r="D748" s="105"/>
      <c r="E748" s="105"/>
      <c r="F748" s="105"/>
      <c r="G748" s="105"/>
      <c r="H748" s="105"/>
      <c r="I748" s="105"/>
      <c r="J748" s="105"/>
      <c r="K748" s="105"/>
      <c r="L748" s="105"/>
      <c r="M748" s="105"/>
      <c r="N748" s="105"/>
      <c r="O748" s="105"/>
      <c r="P748" s="105"/>
      <c r="Q748" s="105"/>
      <c r="R748" s="105"/>
      <c r="S748" s="105"/>
    </row>
    <row r="749" spans="1:19" ht="12.75" customHeight="1">
      <c r="A749" s="105"/>
      <c r="B749" s="105"/>
      <c r="C749" s="105"/>
      <c r="D749" s="105"/>
      <c r="E749" s="105"/>
      <c r="F749" s="105"/>
      <c r="G749" s="105"/>
      <c r="H749" s="105"/>
      <c r="I749" s="105"/>
      <c r="J749" s="105"/>
      <c r="K749" s="105"/>
      <c r="L749" s="105"/>
      <c r="M749" s="105"/>
      <c r="N749" s="105"/>
      <c r="O749" s="105"/>
      <c r="P749" s="105"/>
      <c r="Q749" s="105"/>
      <c r="R749" s="105"/>
      <c r="S749" s="105"/>
    </row>
    <row r="750" spans="1:19" ht="12.75" customHeight="1">
      <c r="A750" s="105"/>
      <c r="B750" s="105"/>
      <c r="C750" s="105"/>
      <c r="D750" s="105"/>
      <c r="E750" s="105"/>
      <c r="F750" s="105"/>
      <c r="G750" s="105"/>
      <c r="H750" s="105"/>
      <c r="I750" s="105"/>
      <c r="J750" s="105"/>
      <c r="K750" s="105"/>
      <c r="L750" s="105"/>
      <c r="M750" s="105"/>
      <c r="N750" s="105"/>
      <c r="O750" s="105"/>
      <c r="P750" s="105"/>
      <c r="Q750" s="105"/>
      <c r="R750" s="105"/>
      <c r="S750" s="105"/>
    </row>
    <row r="751" spans="1:19" ht="12.75" customHeight="1">
      <c r="A751" s="105"/>
      <c r="B751" s="105"/>
      <c r="C751" s="105"/>
      <c r="D751" s="105"/>
      <c r="E751" s="105"/>
      <c r="F751" s="105"/>
      <c r="G751" s="105"/>
      <c r="H751" s="105"/>
      <c r="I751" s="105"/>
      <c r="J751" s="105"/>
      <c r="K751" s="105"/>
      <c r="L751" s="105"/>
      <c r="M751" s="105"/>
      <c r="N751" s="105"/>
      <c r="O751" s="105"/>
      <c r="P751" s="105"/>
      <c r="Q751" s="105"/>
      <c r="R751" s="105"/>
      <c r="S751" s="105"/>
    </row>
    <row r="752" spans="1:19" ht="12.75" customHeight="1">
      <c r="A752" s="105"/>
      <c r="B752" s="105"/>
      <c r="C752" s="105"/>
      <c r="D752" s="105"/>
      <c r="E752" s="105"/>
      <c r="F752" s="105"/>
      <c r="G752" s="105"/>
      <c r="H752" s="105"/>
      <c r="I752" s="105"/>
      <c r="J752" s="105"/>
      <c r="K752" s="105"/>
      <c r="L752" s="105"/>
      <c r="M752" s="105"/>
      <c r="N752" s="105"/>
      <c r="O752" s="105"/>
      <c r="P752" s="105"/>
      <c r="Q752" s="105"/>
      <c r="R752" s="105"/>
      <c r="S752" s="105"/>
    </row>
    <row r="753" spans="1:19" ht="12.75" customHeight="1">
      <c r="A753" s="105"/>
      <c r="B753" s="105"/>
      <c r="C753" s="105"/>
      <c r="D753" s="105"/>
      <c r="E753" s="105"/>
      <c r="F753" s="105"/>
      <c r="G753" s="105"/>
      <c r="H753" s="105"/>
      <c r="I753" s="105"/>
      <c r="J753" s="105"/>
      <c r="K753" s="105"/>
      <c r="L753" s="105"/>
      <c r="M753" s="105"/>
      <c r="N753" s="105"/>
      <c r="O753" s="105"/>
      <c r="P753" s="105"/>
      <c r="Q753" s="105"/>
      <c r="R753" s="105"/>
      <c r="S753" s="105"/>
    </row>
    <row r="754" spans="1:19" ht="12.75" customHeight="1">
      <c r="A754" s="105"/>
      <c r="B754" s="105"/>
      <c r="C754" s="105"/>
      <c r="D754" s="105"/>
      <c r="E754" s="105"/>
      <c r="F754" s="105"/>
      <c r="G754" s="105"/>
      <c r="H754" s="105"/>
      <c r="I754" s="105"/>
      <c r="J754" s="105"/>
      <c r="K754" s="105"/>
      <c r="L754" s="105"/>
      <c r="M754" s="105"/>
      <c r="N754" s="105"/>
      <c r="O754" s="105"/>
      <c r="P754" s="105"/>
      <c r="Q754" s="105"/>
      <c r="R754" s="105"/>
      <c r="S754" s="105"/>
    </row>
    <row r="755" spans="1:19" ht="12.75" customHeight="1">
      <c r="A755" s="105"/>
      <c r="B755" s="105"/>
      <c r="C755" s="105"/>
      <c r="D755" s="105"/>
      <c r="E755" s="105"/>
      <c r="F755" s="105"/>
      <c r="G755" s="105"/>
      <c r="H755" s="105"/>
      <c r="I755" s="105"/>
      <c r="J755" s="105"/>
      <c r="K755" s="105"/>
      <c r="L755" s="105"/>
      <c r="M755" s="105"/>
      <c r="N755" s="105"/>
      <c r="O755" s="105"/>
      <c r="P755" s="105"/>
      <c r="Q755" s="105"/>
      <c r="R755" s="105"/>
      <c r="S755" s="105"/>
    </row>
    <row r="756" spans="1:19" ht="12.75" customHeight="1">
      <c r="A756" s="105"/>
      <c r="B756" s="105"/>
      <c r="C756" s="105"/>
      <c r="D756" s="105"/>
      <c r="E756" s="105"/>
      <c r="F756" s="105"/>
      <c r="G756" s="105"/>
      <c r="H756" s="105"/>
      <c r="I756" s="105"/>
      <c r="J756" s="105"/>
      <c r="K756" s="105"/>
      <c r="L756" s="105"/>
      <c r="M756" s="105"/>
      <c r="N756" s="105"/>
      <c r="O756" s="105"/>
      <c r="P756" s="105"/>
      <c r="Q756" s="105"/>
      <c r="R756" s="105"/>
      <c r="S756" s="105"/>
    </row>
    <row r="757" spans="1:19" ht="12.75" customHeight="1">
      <c r="A757" s="105"/>
      <c r="B757" s="105"/>
      <c r="C757" s="105"/>
      <c r="D757" s="105"/>
      <c r="E757" s="105"/>
      <c r="F757" s="105"/>
      <c r="G757" s="105"/>
      <c r="H757" s="105"/>
      <c r="I757" s="105"/>
      <c r="J757" s="105"/>
      <c r="K757" s="105"/>
      <c r="L757" s="105"/>
      <c r="M757" s="105"/>
      <c r="N757" s="105"/>
      <c r="O757" s="105"/>
      <c r="P757" s="105"/>
      <c r="Q757" s="105"/>
      <c r="R757" s="105"/>
      <c r="S757" s="105"/>
    </row>
    <row r="758" spans="1:19" ht="12.75" customHeight="1">
      <c r="A758" s="105"/>
      <c r="B758" s="105"/>
      <c r="C758" s="105"/>
      <c r="D758" s="105"/>
      <c r="E758" s="105"/>
      <c r="F758" s="105"/>
      <c r="G758" s="105"/>
      <c r="H758" s="105"/>
      <c r="I758" s="105"/>
      <c r="J758" s="105"/>
      <c r="K758" s="105"/>
      <c r="L758" s="105"/>
      <c r="M758" s="105"/>
      <c r="N758" s="105"/>
      <c r="O758" s="105"/>
      <c r="P758" s="105"/>
      <c r="Q758" s="105"/>
      <c r="R758" s="105"/>
      <c r="S758" s="105"/>
    </row>
    <row r="759" spans="1:19" ht="12.75" customHeight="1">
      <c r="A759" s="105"/>
      <c r="B759" s="105"/>
      <c r="C759" s="105"/>
      <c r="D759" s="105"/>
      <c r="E759" s="105"/>
      <c r="F759" s="105"/>
      <c r="G759" s="105"/>
      <c r="H759" s="105"/>
      <c r="I759" s="105"/>
      <c r="J759" s="105"/>
      <c r="K759" s="105"/>
      <c r="L759" s="105"/>
      <c r="M759" s="105"/>
      <c r="N759" s="105"/>
      <c r="O759" s="105"/>
      <c r="P759" s="105"/>
      <c r="Q759" s="105"/>
      <c r="R759" s="105"/>
      <c r="S759" s="105"/>
    </row>
    <row r="760" spans="1:19" ht="12.75" customHeight="1">
      <c r="A760" s="105"/>
      <c r="B760" s="105"/>
      <c r="C760" s="105"/>
      <c r="D760" s="105"/>
      <c r="E760" s="105"/>
      <c r="F760" s="105"/>
      <c r="G760" s="105"/>
      <c r="H760" s="105"/>
      <c r="I760" s="105"/>
      <c r="J760" s="105"/>
      <c r="K760" s="105"/>
      <c r="L760" s="105"/>
      <c r="M760" s="105"/>
      <c r="N760" s="105"/>
      <c r="O760" s="105"/>
      <c r="P760" s="105"/>
      <c r="Q760" s="105"/>
      <c r="R760" s="105"/>
      <c r="S760" s="105"/>
    </row>
    <row r="761" spans="1:19" ht="12.75" customHeight="1">
      <c r="A761" s="105"/>
      <c r="B761" s="105"/>
      <c r="C761" s="105"/>
      <c r="D761" s="105"/>
      <c r="E761" s="105"/>
      <c r="F761" s="105"/>
      <c r="G761" s="105"/>
      <c r="H761" s="105"/>
      <c r="I761" s="105"/>
      <c r="J761" s="105"/>
      <c r="K761" s="105"/>
      <c r="L761" s="105"/>
      <c r="M761" s="105"/>
      <c r="N761" s="105"/>
      <c r="O761" s="105"/>
      <c r="P761" s="105"/>
      <c r="Q761" s="105"/>
      <c r="R761" s="105"/>
      <c r="S761" s="105"/>
    </row>
    <row r="762" spans="1:19" ht="12.75" customHeight="1">
      <c r="A762" s="105"/>
      <c r="B762" s="105"/>
      <c r="C762" s="105"/>
      <c r="D762" s="105"/>
      <c r="E762" s="105"/>
      <c r="F762" s="105"/>
      <c r="G762" s="105"/>
      <c r="H762" s="105"/>
      <c r="I762" s="105"/>
      <c r="J762" s="105"/>
      <c r="K762" s="105"/>
      <c r="L762" s="105"/>
      <c r="M762" s="105"/>
      <c r="N762" s="105"/>
      <c r="O762" s="105"/>
      <c r="P762" s="105"/>
      <c r="Q762" s="105"/>
      <c r="R762" s="105"/>
      <c r="S762" s="105"/>
    </row>
    <row r="763" spans="1:19" ht="12.75" customHeight="1">
      <c r="A763" s="105"/>
      <c r="B763" s="105"/>
      <c r="C763" s="105"/>
      <c r="D763" s="105"/>
      <c r="E763" s="105"/>
      <c r="F763" s="105"/>
      <c r="G763" s="105"/>
      <c r="H763" s="105"/>
      <c r="I763" s="105"/>
      <c r="J763" s="105"/>
      <c r="K763" s="105"/>
      <c r="L763" s="105"/>
      <c r="M763" s="105"/>
      <c r="N763" s="105"/>
      <c r="O763" s="105"/>
      <c r="P763" s="105"/>
      <c r="Q763" s="105"/>
      <c r="R763" s="105"/>
      <c r="S763" s="105"/>
    </row>
    <row r="764" spans="1:19" ht="12.75" customHeight="1">
      <c r="A764" s="105"/>
      <c r="B764" s="105"/>
      <c r="C764" s="105"/>
      <c r="D764" s="105"/>
      <c r="E764" s="105"/>
      <c r="F764" s="105"/>
      <c r="G764" s="105"/>
      <c r="H764" s="105"/>
      <c r="I764" s="105"/>
      <c r="J764" s="105"/>
      <c r="K764" s="105"/>
      <c r="L764" s="105"/>
      <c r="M764" s="105"/>
      <c r="N764" s="105"/>
      <c r="O764" s="105"/>
      <c r="P764" s="105"/>
      <c r="Q764" s="105"/>
      <c r="R764" s="105"/>
      <c r="S764" s="105"/>
    </row>
    <row r="765" spans="1:19" ht="12.75" customHeight="1">
      <c r="A765" s="105"/>
      <c r="B765" s="105"/>
      <c r="C765" s="105"/>
      <c r="D765" s="105"/>
      <c r="E765" s="105"/>
      <c r="F765" s="105"/>
      <c r="G765" s="105"/>
      <c r="H765" s="105"/>
      <c r="I765" s="105"/>
      <c r="J765" s="105"/>
      <c r="K765" s="105"/>
      <c r="L765" s="105"/>
      <c r="M765" s="105"/>
      <c r="N765" s="105"/>
      <c r="O765" s="105"/>
      <c r="P765" s="105"/>
      <c r="Q765" s="105"/>
      <c r="R765" s="105"/>
      <c r="S765" s="105"/>
    </row>
    <row r="766" spans="1:19" ht="12.75" customHeight="1">
      <c r="A766" s="105"/>
      <c r="B766" s="105"/>
      <c r="C766" s="105"/>
      <c r="D766" s="105"/>
      <c r="E766" s="105"/>
      <c r="F766" s="105"/>
      <c r="G766" s="105"/>
      <c r="H766" s="105"/>
      <c r="I766" s="105"/>
      <c r="J766" s="105"/>
      <c r="K766" s="105"/>
      <c r="L766" s="105"/>
      <c r="M766" s="105"/>
      <c r="N766" s="105"/>
      <c r="O766" s="105"/>
      <c r="P766" s="105"/>
      <c r="Q766" s="105"/>
      <c r="R766" s="105"/>
      <c r="S766" s="105"/>
    </row>
    <row r="767" spans="1:19" ht="12.75" customHeight="1">
      <c r="A767" s="105"/>
      <c r="B767" s="105"/>
      <c r="C767" s="105"/>
      <c r="D767" s="105"/>
      <c r="E767" s="105"/>
      <c r="F767" s="105"/>
      <c r="G767" s="105"/>
      <c r="H767" s="105"/>
      <c r="I767" s="105"/>
      <c r="J767" s="105"/>
      <c r="K767" s="105"/>
      <c r="L767" s="105"/>
      <c r="M767" s="105"/>
      <c r="N767" s="105"/>
      <c r="O767" s="105"/>
      <c r="P767" s="105"/>
      <c r="Q767" s="105"/>
      <c r="R767" s="105"/>
      <c r="S767" s="105"/>
    </row>
    <row r="768" spans="1:19" ht="12.75" customHeight="1">
      <c r="A768" s="105"/>
      <c r="B768" s="105"/>
      <c r="C768" s="105"/>
      <c r="D768" s="105"/>
      <c r="E768" s="105"/>
      <c r="F768" s="105"/>
      <c r="G768" s="105"/>
      <c r="H768" s="105"/>
      <c r="I768" s="105"/>
      <c r="J768" s="105"/>
      <c r="K768" s="105"/>
      <c r="L768" s="105"/>
      <c r="M768" s="105"/>
      <c r="N768" s="105"/>
      <c r="O768" s="105"/>
      <c r="P768" s="105"/>
      <c r="Q768" s="105"/>
      <c r="R768" s="105"/>
      <c r="S768" s="105"/>
    </row>
    <row r="769" spans="1:19" ht="12.75" customHeight="1">
      <c r="A769" s="105"/>
      <c r="B769" s="105"/>
      <c r="C769" s="105"/>
      <c r="D769" s="105"/>
      <c r="E769" s="105"/>
      <c r="F769" s="105"/>
      <c r="G769" s="105"/>
      <c r="H769" s="105"/>
      <c r="I769" s="105"/>
      <c r="J769" s="105"/>
      <c r="K769" s="105"/>
      <c r="L769" s="105"/>
      <c r="M769" s="105"/>
      <c r="N769" s="105"/>
      <c r="O769" s="105"/>
      <c r="P769" s="105"/>
      <c r="Q769" s="105"/>
      <c r="R769" s="105"/>
      <c r="S769" s="105"/>
    </row>
    <row r="770" spans="1:19" ht="12.75" customHeight="1">
      <c r="A770" s="105"/>
      <c r="B770" s="105"/>
      <c r="C770" s="105"/>
      <c r="D770" s="105"/>
      <c r="E770" s="105"/>
      <c r="F770" s="105"/>
      <c r="G770" s="105"/>
      <c r="H770" s="105"/>
      <c r="I770" s="105"/>
      <c r="J770" s="105"/>
      <c r="K770" s="105"/>
      <c r="L770" s="105"/>
      <c r="M770" s="105"/>
      <c r="N770" s="105"/>
      <c r="O770" s="105"/>
      <c r="P770" s="105"/>
      <c r="Q770" s="105"/>
      <c r="R770" s="105"/>
      <c r="S770" s="105"/>
    </row>
    <row r="771" spans="1:19" ht="12.75" customHeight="1">
      <c r="A771" s="105"/>
      <c r="B771" s="105"/>
      <c r="C771" s="105"/>
      <c r="D771" s="105"/>
      <c r="E771" s="105"/>
      <c r="F771" s="105"/>
      <c r="G771" s="105"/>
      <c r="H771" s="105"/>
      <c r="I771" s="105"/>
      <c r="J771" s="105"/>
      <c r="K771" s="105"/>
      <c r="L771" s="105"/>
      <c r="M771" s="105"/>
      <c r="N771" s="105"/>
      <c r="O771" s="105"/>
      <c r="P771" s="105"/>
      <c r="Q771" s="105"/>
      <c r="R771" s="105"/>
      <c r="S771" s="105"/>
    </row>
    <row r="772" spans="1:19" ht="12.75" customHeight="1">
      <c r="A772" s="105"/>
      <c r="B772" s="105"/>
      <c r="C772" s="105"/>
      <c r="D772" s="105"/>
      <c r="E772" s="105"/>
      <c r="F772" s="105"/>
      <c r="G772" s="105"/>
      <c r="H772" s="105"/>
      <c r="I772" s="105"/>
      <c r="J772" s="105"/>
      <c r="K772" s="105"/>
      <c r="L772" s="105"/>
      <c r="M772" s="105"/>
      <c r="N772" s="105"/>
      <c r="O772" s="105"/>
      <c r="P772" s="105"/>
      <c r="Q772" s="105"/>
      <c r="R772" s="105"/>
      <c r="S772" s="105"/>
    </row>
    <row r="773" spans="1:19" ht="12.75" customHeight="1">
      <c r="A773" s="105"/>
      <c r="B773" s="105"/>
      <c r="C773" s="105"/>
      <c r="D773" s="105"/>
      <c r="E773" s="105"/>
      <c r="F773" s="105"/>
      <c r="G773" s="105"/>
      <c r="H773" s="105"/>
      <c r="I773" s="105"/>
      <c r="J773" s="105"/>
      <c r="K773" s="105"/>
      <c r="L773" s="105"/>
      <c r="M773" s="105"/>
      <c r="N773" s="105"/>
      <c r="O773" s="105"/>
      <c r="P773" s="105"/>
      <c r="Q773" s="105"/>
      <c r="R773" s="105"/>
      <c r="S773" s="105"/>
    </row>
    <row r="774" spans="1:19" ht="12.75" customHeight="1">
      <c r="A774" s="105"/>
      <c r="B774" s="105"/>
      <c r="C774" s="105"/>
      <c r="D774" s="105"/>
      <c r="E774" s="105"/>
      <c r="F774" s="105"/>
      <c r="G774" s="105"/>
      <c r="H774" s="105"/>
      <c r="I774" s="105"/>
      <c r="J774" s="105"/>
      <c r="K774" s="105"/>
      <c r="L774" s="105"/>
      <c r="M774" s="105"/>
      <c r="N774" s="105"/>
      <c r="O774" s="105"/>
      <c r="P774" s="105"/>
      <c r="Q774" s="105"/>
      <c r="R774" s="105"/>
      <c r="S774" s="105"/>
    </row>
    <row r="775" spans="1:19" ht="12.75" customHeight="1">
      <c r="A775" s="105"/>
      <c r="B775" s="105"/>
      <c r="C775" s="105"/>
      <c r="D775" s="105"/>
      <c r="E775" s="105"/>
      <c r="F775" s="105"/>
      <c r="G775" s="105"/>
      <c r="H775" s="105"/>
      <c r="I775" s="105"/>
      <c r="J775" s="105"/>
      <c r="K775" s="105"/>
      <c r="L775" s="105"/>
      <c r="M775" s="105"/>
      <c r="N775" s="105"/>
      <c r="O775" s="105"/>
      <c r="P775" s="105"/>
      <c r="Q775" s="105"/>
      <c r="R775" s="105"/>
      <c r="S775" s="105"/>
    </row>
    <row r="776" spans="1:19" ht="12.75" customHeight="1">
      <c r="A776" s="105"/>
      <c r="B776" s="105"/>
      <c r="C776" s="105"/>
      <c r="D776" s="105"/>
      <c r="E776" s="105"/>
      <c r="F776" s="105"/>
      <c r="G776" s="105"/>
      <c r="H776" s="105"/>
      <c r="I776" s="105"/>
      <c r="J776" s="105"/>
      <c r="K776" s="105"/>
      <c r="L776" s="105"/>
      <c r="M776" s="105"/>
      <c r="N776" s="105"/>
      <c r="O776" s="105"/>
      <c r="P776" s="105"/>
      <c r="Q776" s="105"/>
      <c r="R776" s="105"/>
      <c r="S776" s="105"/>
    </row>
    <row r="777" spans="1:19" ht="12.75" customHeight="1">
      <c r="A777" s="105"/>
      <c r="B777" s="105"/>
      <c r="C777" s="105"/>
      <c r="D777" s="105"/>
      <c r="E777" s="105"/>
      <c r="F777" s="105"/>
      <c r="G777" s="105"/>
      <c r="H777" s="105"/>
      <c r="I777" s="105"/>
      <c r="J777" s="105"/>
      <c r="K777" s="105"/>
      <c r="L777" s="105"/>
      <c r="M777" s="105"/>
      <c r="N777" s="105"/>
      <c r="O777" s="105"/>
      <c r="P777" s="105"/>
      <c r="Q777" s="105"/>
      <c r="R777" s="105"/>
      <c r="S777" s="105"/>
    </row>
    <row r="778" spans="1:19" ht="12.75" customHeight="1">
      <c r="A778" s="105"/>
      <c r="B778" s="105"/>
      <c r="C778" s="105"/>
      <c r="D778" s="105"/>
      <c r="E778" s="105"/>
      <c r="F778" s="105"/>
      <c r="G778" s="105"/>
      <c r="H778" s="105"/>
      <c r="I778" s="105"/>
      <c r="J778" s="105"/>
      <c r="K778" s="105"/>
      <c r="L778" s="105"/>
      <c r="M778" s="105"/>
      <c r="N778" s="105"/>
      <c r="O778" s="105"/>
      <c r="P778" s="105"/>
      <c r="Q778" s="105"/>
      <c r="R778" s="105"/>
      <c r="S778" s="105"/>
    </row>
    <row r="779" spans="1:19" ht="12.75" customHeight="1">
      <c r="A779" s="105"/>
      <c r="B779" s="105"/>
      <c r="C779" s="105"/>
      <c r="D779" s="105"/>
      <c r="E779" s="105"/>
      <c r="F779" s="105"/>
      <c r="G779" s="105"/>
      <c r="H779" s="105"/>
      <c r="I779" s="105"/>
      <c r="J779" s="105"/>
      <c r="K779" s="105"/>
      <c r="L779" s="105"/>
      <c r="M779" s="105"/>
      <c r="N779" s="105"/>
      <c r="O779" s="105"/>
      <c r="P779" s="105"/>
      <c r="Q779" s="105"/>
      <c r="R779" s="105"/>
      <c r="S779" s="105"/>
    </row>
    <row r="780" spans="1:19" ht="12.75" customHeight="1">
      <c r="A780" s="105"/>
      <c r="B780" s="105"/>
      <c r="C780" s="105"/>
      <c r="D780" s="105"/>
      <c r="E780" s="105"/>
      <c r="F780" s="105"/>
      <c r="G780" s="105"/>
      <c r="H780" s="105"/>
      <c r="I780" s="105"/>
      <c r="J780" s="105"/>
      <c r="K780" s="105"/>
      <c r="L780" s="105"/>
      <c r="M780" s="105"/>
      <c r="N780" s="105"/>
      <c r="O780" s="105"/>
      <c r="P780" s="105"/>
      <c r="Q780" s="105"/>
      <c r="R780" s="105"/>
      <c r="S780" s="105"/>
    </row>
    <row r="781" spans="1:19" ht="12.75" customHeight="1">
      <c r="A781" s="105"/>
      <c r="B781" s="105"/>
      <c r="C781" s="105"/>
      <c r="D781" s="105"/>
      <c r="E781" s="105"/>
      <c r="F781" s="105"/>
      <c r="G781" s="105"/>
      <c r="H781" s="105"/>
      <c r="I781" s="105"/>
      <c r="J781" s="105"/>
      <c r="K781" s="105"/>
      <c r="L781" s="105"/>
      <c r="M781" s="105"/>
      <c r="N781" s="105"/>
      <c r="O781" s="105"/>
      <c r="P781" s="105"/>
      <c r="Q781" s="105"/>
      <c r="R781" s="105"/>
      <c r="S781" s="105"/>
    </row>
    <row r="782" spans="1:19" ht="12.75" customHeight="1">
      <c r="A782" s="105"/>
      <c r="B782" s="105"/>
      <c r="C782" s="105"/>
      <c r="D782" s="105"/>
      <c r="E782" s="105"/>
      <c r="F782" s="105"/>
      <c r="G782" s="105"/>
      <c r="H782" s="105"/>
      <c r="I782" s="105"/>
      <c r="J782" s="105"/>
      <c r="K782" s="105"/>
      <c r="L782" s="105"/>
      <c r="M782" s="105"/>
      <c r="N782" s="105"/>
      <c r="O782" s="105"/>
      <c r="P782" s="105"/>
      <c r="Q782" s="105"/>
      <c r="R782" s="105"/>
      <c r="S782" s="105"/>
    </row>
    <row r="783" spans="1:19" ht="12.75" customHeight="1">
      <c r="A783" s="105"/>
      <c r="B783" s="105"/>
      <c r="C783" s="105"/>
      <c r="D783" s="105"/>
      <c r="E783" s="105"/>
      <c r="F783" s="105"/>
      <c r="G783" s="105"/>
      <c r="H783" s="105"/>
      <c r="I783" s="105"/>
      <c r="J783" s="105"/>
      <c r="K783" s="105"/>
      <c r="L783" s="105"/>
      <c r="M783" s="105"/>
      <c r="N783" s="105"/>
      <c r="O783" s="105"/>
      <c r="P783" s="105"/>
      <c r="Q783" s="105"/>
      <c r="R783" s="105"/>
      <c r="S783" s="105"/>
    </row>
    <row r="784" spans="1:19" ht="12.75" customHeight="1">
      <c r="A784" s="105"/>
      <c r="B784" s="105"/>
      <c r="C784" s="105"/>
      <c r="D784" s="105"/>
      <c r="E784" s="105"/>
      <c r="F784" s="105"/>
      <c r="G784" s="105"/>
      <c r="H784" s="105"/>
      <c r="I784" s="105"/>
      <c r="J784" s="105"/>
      <c r="K784" s="105"/>
      <c r="L784" s="105"/>
      <c r="M784" s="105"/>
      <c r="N784" s="105"/>
      <c r="O784" s="105"/>
      <c r="P784" s="105"/>
      <c r="Q784" s="105"/>
      <c r="R784" s="105"/>
      <c r="S784" s="105"/>
    </row>
    <row r="785" spans="1:19" ht="12.75" customHeight="1">
      <c r="A785" s="105"/>
      <c r="B785" s="105"/>
      <c r="C785" s="105"/>
      <c r="D785" s="105"/>
      <c r="E785" s="105"/>
      <c r="F785" s="105"/>
      <c r="G785" s="105"/>
      <c r="H785" s="105"/>
      <c r="I785" s="105"/>
      <c r="J785" s="105"/>
      <c r="K785" s="105"/>
      <c r="L785" s="105"/>
      <c r="M785" s="105"/>
      <c r="N785" s="105"/>
      <c r="O785" s="105"/>
      <c r="P785" s="105"/>
      <c r="Q785" s="105"/>
      <c r="R785" s="105"/>
      <c r="S785" s="105"/>
    </row>
    <row r="786" spans="1:19" ht="12.75" customHeight="1">
      <c r="A786" s="105"/>
      <c r="B786" s="105"/>
      <c r="C786" s="105"/>
      <c r="D786" s="105"/>
      <c r="E786" s="105"/>
      <c r="F786" s="105"/>
      <c r="G786" s="105"/>
      <c r="H786" s="105"/>
      <c r="I786" s="105"/>
      <c r="J786" s="105"/>
      <c r="K786" s="105"/>
      <c r="L786" s="105"/>
      <c r="M786" s="105"/>
      <c r="N786" s="105"/>
      <c r="O786" s="105"/>
      <c r="P786" s="105"/>
      <c r="Q786" s="105"/>
      <c r="R786" s="105"/>
      <c r="S786" s="105"/>
    </row>
    <row r="787" spans="1:19" ht="12.75" customHeight="1">
      <c r="A787" s="105"/>
      <c r="B787" s="105"/>
      <c r="C787" s="105"/>
      <c r="D787" s="105"/>
      <c r="E787" s="105"/>
      <c r="F787" s="105"/>
      <c r="G787" s="105"/>
      <c r="H787" s="105"/>
      <c r="I787" s="105"/>
      <c r="J787" s="105"/>
      <c r="K787" s="105"/>
      <c r="L787" s="105"/>
      <c r="M787" s="105"/>
      <c r="N787" s="105"/>
      <c r="O787" s="105"/>
      <c r="P787" s="105"/>
      <c r="Q787" s="105"/>
      <c r="R787" s="105"/>
      <c r="S787" s="105"/>
    </row>
    <row r="788" spans="1:19" ht="12.75" customHeight="1">
      <c r="A788" s="105"/>
      <c r="B788" s="105"/>
      <c r="C788" s="105"/>
      <c r="D788" s="105"/>
      <c r="E788" s="105"/>
      <c r="F788" s="105"/>
      <c r="G788" s="105"/>
      <c r="H788" s="105"/>
      <c r="I788" s="105"/>
      <c r="J788" s="105"/>
      <c r="K788" s="105"/>
      <c r="L788" s="105"/>
      <c r="M788" s="105"/>
      <c r="N788" s="105"/>
      <c r="O788" s="105"/>
      <c r="P788" s="105"/>
      <c r="Q788" s="105"/>
      <c r="R788" s="105"/>
      <c r="S788" s="105"/>
    </row>
    <row r="789" spans="1:19" ht="12.75" customHeight="1">
      <c r="A789" s="105"/>
      <c r="B789" s="105"/>
      <c r="C789" s="105"/>
      <c r="D789" s="105"/>
      <c r="E789" s="105"/>
      <c r="F789" s="105"/>
      <c r="G789" s="105"/>
      <c r="H789" s="105"/>
      <c r="I789" s="105"/>
      <c r="J789" s="105"/>
      <c r="K789" s="105"/>
      <c r="L789" s="105"/>
      <c r="M789" s="105"/>
      <c r="N789" s="105"/>
      <c r="O789" s="105"/>
      <c r="P789" s="105"/>
      <c r="Q789" s="105"/>
      <c r="R789" s="105"/>
      <c r="S789" s="105"/>
    </row>
    <row r="790" spans="1:19" ht="12.75" customHeight="1">
      <c r="A790" s="105"/>
      <c r="B790" s="105"/>
      <c r="C790" s="105"/>
      <c r="D790" s="105"/>
      <c r="E790" s="105"/>
      <c r="F790" s="105"/>
      <c r="G790" s="105"/>
      <c r="H790" s="105"/>
      <c r="I790" s="105"/>
      <c r="J790" s="105"/>
      <c r="K790" s="105"/>
      <c r="L790" s="105"/>
      <c r="M790" s="105"/>
      <c r="N790" s="105"/>
      <c r="O790" s="105"/>
      <c r="P790" s="105"/>
      <c r="Q790" s="105"/>
      <c r="R790" s="105"/>
      <c r="S790" s="105"/>
    </row>
    <row r="791" spans="1:19" ht="12.75" customHeight="1">
      <c r="A791" s="105"/>
      <c r="B791" s="105"/>
      <c r="C791" s="105"/>
      <c r="D791" s="105"/>
      <c r="E791" s="105"/>
      <c r="F791" s="105"/>
      <c r="G791" s="105"/>
      <c r="H791" s="105"/>
      <c r="I791" s="105"/>
      <c r="J791" s="105"/>
      <c r="K791" s="105"/>
      <c r="L791" s="105"/>
      <c r="M791" s="105"/>
      <c r="N791" s="105"/>
      <c r="O791" s="105"/>
      <c r="P791" s="105"/>
      <c r="Q791" s="105"/>
      <c r="R791" s="105"/>
      <c r="S791" s="105"/>
    </row>
    <row r="792" spans="1:19" ht="12.75" customHeight="1">
      <c r="A792" s="105"/>
      <c r="B792" s="105"/>
      <c r="C792" s="105"/>
      <c r="D792" s="105"/>
      <c r="E792" s="105"/>
      <c r="F792" s="105"/>
      <c r="G792" s="105"/>
      <c r="H792" s="105"/>
      <c r="I792" s="105"/>
      <c r="J792" s="105"/>
      <c r="K792" s="105"/>
      <c r="L792" s="105"/>
      <c r="M792" s="105"/>
      <c r="N792" s="105"/>
      <c r="O792" s="105"/>
      <c r="P792" s="105"/>
      <c r="Q792" s="105"/>
      <c r="R792" s="105"/>
      <c r="S792" s="105"/>
    </row>
    <row r="793" spans="1:19" ht="12.75" customHeight="1">
      <c r="A793" s="105"/>
      <c r="B793" s="105"/>
      <c r="C793" s="105"/>
      <c r="D793" s="105"/>
      <c r="E793" s="105"/>
      <c r="F793" s="105"/>
      <c r="G793" s="105"/>
      <c r="H793" s="105"/>
      <c r="I793" s="105"/>
      <c r="J793" s="105"/>
      <c r="K793" s="105"/>
      <c r="L793" s="105"/>
      <c r="M793" s="105"/>
      <c r="N793" s="105"/>
      <c r="O793" s="105"/>
      <c r="P793" s="105"/>
      <c r="Q793" s="105"/>
      <c r="R793" s="105"/>
      <c r="S793" s="105"/>
    </row>
    <row r="794" spans="1:19" ht="12.75" customHeight="1">
      <c r="A794" s="105"/>
      <c r="B794" s="105"/>
      <c r="C794" s="105"/>
      <c r="D794" s="105"/>
      <c r="E794" s="105"/>
      <c r="F794" s="105"/>
      <c r="G794" s="105"/>
      <c r="H794" s="105"/>
      <c r="I794" s="105"/>
      <c r="J794" s="105"/>
      <c r="K794" s="105"/>
      <c r="L794" s="105"/>
      <c r="M794" s="105"/>
      <c r="N794" s="105"/>
      <c r="O794" s="105"/>
      <c r="P794" s="105"/>
      <c r="Q794" s="105"/>
      <c r="R794" s="105"/>
      <c r="S794" s="105"/>
    </row>
    <row r="795" spans="1:19" ht="12.75" customHeight="1">
      <c r="A795" s="105"/>
      <c r="B795" s="105"/>
      <c r="C795" s="105"/>
      <c r="D795" s="105"/>
      <c r="E795" s="105"/>
      <c r="F795" s="105"/>
      <c r="G795" s="105"/>
      <c r="H795" s="105"/>
      <c r="I795" s="105"/>
      <c r="J795" s="105"/>
      <c r="K795" s="105"/>
      <c r="L795" s="105"/>
      <c r="M795" s="105"/>
      <c r="N795" s="105"/>
      <c r="O795" s="105"/>
      <c r="P795" s="105"/>
      <c r="Q795" s="105"/>
      <c r="R795" s="105"/>
      <c r="S795" s="105"/>
    </row>
    <row r="796" spans="1:19" ht="12.75" customHeight="1">
      <c r="A796" s="105"/>
      <c r="B796" s="105"/>
      <c r="C796" s="105"/>
      <c r="D796" s="105"/>
      <c r="E796" s="105"/>
      <c r="F796" s="105"/>
      <c r="G796" s="105"/>
      <c r="H796" s="105"/>
      <c r="I796" s="105"/>
      <c r="J796" s="105"/>
      <c r="K796" s="105"/>
      <c r="L796" s="105"/>
      <c r="M796" s="105"/>
      <c r="N796" s="105"/>
      <c r="O796" s="105"/>
      <c r="P796" s="105"/>
      <c r="Q796" s="105"/>
      <c r="R796" s="105"/>
      <c r="S796" s="105"/>
    </row>
    <row r="797" spans="1:19" ht="12.75" customHeight="1">
      <c r="A797" s="105"/>
      <c r="B797" s="105"/>
      <c r="C797" s="105"/>
      <c r="D797" s="105"/>
      <c r="E797" s="105"/>
      <c r="F797" s="105"/>
      <c r="G797" s="105"/>
      <c r="H797" s="105"/>
      <c r="I797" s="105"/>
      <c r="J797" s="105"/>
      <c r="K797" s="105"/>
      <c r="L797" s="105"/>
      <c r="M797" s="105"/>
      <c r="N797" s="105"/>
      <c r="O797" s="105"/>
      <c r="P797" s="105"/>
      <c r="Q797" s="105"/>
      <c r="R797" s="105"/>
      <c r="S797" s="105"/>
    </row>
    <row r="798" spans="1:19" ht="12.75" customHeight="1">
      <c r="A798" s="105"/>
      <c r="B798" s="105"/>
      <c r="C798" s="105"/>
      <c r="D798" s="105"/>
      <c r="E798" s="105"/>
      <c r="F798" s="105"/>
      <c r="G798" s="105"/>
      <c r="H798" s="105"/>
      <c r="I798" s="105"/>
      <c r="J798" s="105"/>
      <c r="K798" s="105"/>
      <c r="L798" s="105"/>
      <c r="M798" s="105"/>
      <c r="N798" s="105"/>
      <c r="O798" s="105"/>
      <c r="P798" s="105"/>
      <c r="Q798" s="105"/>
      <c r="R798" s="105"/>
      <c r="S798" s="105"/>
    </row>
    <row r="799" spans="1:19" ht="12.75" customHeight="1">
      <c r="A799" s="105"/>
      <c r="B799" s="105"/>
      <c r="C799" s="105"/>
      <c r="D799" s="105"/>
      <c r="E799" s="105"/>
      <c r="F799" s="105"/>
      <c r="G799" s="105"/>
      <c r="H799" s="105"/>
      <c r="I799" s="105"/>
      <c r="J799" s="105"/>
      <c r="K799" s="105"/>
      <c r="L799" s="105"/>
      <c r="M799" s="105"/>
      <c r="N799" s="105"/>
      <c r="O799" s="105"/>
      <c r="P799" s="105"/>
      <c r="Q799" s="105"/>
      <c r="R799" s="105"/>
      <c r="S799" s="105"/>
    </row>
    <row r="800" spans="1:19" ht="12.75" customHeight="1">
      <c r="A800" s="105"/>
      <c r="B800" s="105"/>
      <c r="C800" s="105"/>
      <c r="D800" s="105"/>
      <c r="E800" s="105"/>
      <c r="F800" s="105"/>
      <c r="G800" s="105"/>
      <c r="H800" s="105"/>
      <c r="I800" s="105"/>
      <c r="J800" s="105"/>
      <c r="K800" s="105"/>
      <c r="L800" s="105"/>
      <c r="M800" s="105"/>
      <c r="N800" s="105"/>
      <c r="O800" s="105"/>
      <c r="P800" s="105"/>
      <c r="Q800" s="105"/>
      <c r="R800" s="105"/>
      <c r="S800" s="105"/>
    </row>
    <row r="801" spans="1:19" ht="12.75" customHeight="1">
      <c r="A801" s="105"/>
      <c r="B801" s="105"/>
      <c r="C801" s="105"/>
      <c r="D801" s="105"/>
      <c r="E801" s="105"/>
      <c r="F801" s="105"/>
      <c r="G801" s="105"/>
      <c r="H801" s="105"/>
      <c r="I801" s="105"/>
      <c r="J801" s="105"/>
      <c r="K801" s="105"/>
      <c r="L801" s="105"/>
      <c r="M801" s="105"/>
      <c r="N801" s="105"/>
      <c r="O801" s="105"/>
      <c r="P801" s="105"/>
      <c r="Q801" s="105"/>
      <c r="R801" s="105"/>
      <c r="S801" s="105"/>
    </row>
    <row r="802" spans="1:19" ht="12.75" customHeight="1">
      <c r="A802" s="105"/>
      <c r="B802" s="105"/>
      <c r="C802" s="105"/>
      <c r="D802" s="105"/>
      <c r="E802" s="105"/>
      <c r="F802" s="105"/>
      <c r="G802" s="105"/>
      <c r="H802" s="105"/>
      <c r="I802" s="105"/>
      <c r="J802" s="105"/>
      <c r="K802" s="105"/>
      <c r="L802" s="105"/>
      <c r="M802" s="105"/>
      <c r="N802" s="105"/>
      <c r="O802" s="105"/>
      <c r="P802" s="105"/>
      <c r="Q802" s="105"/>
      <c r="R802" s="105"/>
      <c r="S802" s="105"/>
    </row>
    <row r="803" spans="1:19" ht="12.75" customHeight="1">
      <c r="A803" s="105"/>
      <c r="B803" s="105"/>
      <c r="C803" s="105"/>
      <c r="D803" s="105"/>
      <c r="E803" s="105"/>
      <c r="F803" s="105"/>
      <c r="G803" s="105"/>
      <c r="H803" s="105"/>
      <c r="I803" s="105"/>
      <c r="J803" s="105"/>
      <c r="K803" s="105"/>
      <c r="L803" s="105"/>
      <c r="M803" s="105"/>
      <c r="N803" s="105"/>
      <c r="O803" s="105"/>
      <c r="P803" s="105"/>
      <c r="Q803" s="105"/>
      <c r="R803" s="105"/>
      <c r="S803" s="105"/>
    </row>
    <row r="804" spans="1:19" ht="12.75" customHeight="1">
      <c r="A804" s="105"/>
      <c r="B804" s="105"/>
      <c r="C804" s="105"/>
      <c r="D804" s="105"/>
      <c r="E804" s="105"/>
      <c r="F804" s="105"/>
      <c r="G804" s="105"/>
      <c r="H804" s="105"/>
      <c r="I804" s="105"/>
      <c r="J804" s="105"/>
      <c r="K804" s="105"/>
      <c r="L804" s="105"/>
      <c r="M804" s="105"/>
      <c r="N804" s="105"/>
      <c r="O804" s="105"/>
      <c r="P804" s="105"/>
      <c r="Q804" s="105"/>
      <c r="R804" s="105"/>
      <c r="S804" s="105"/>
    </row>
    <row r="805" spans="1:19" ht="12.75" customHeight="1">
      <c r="A805" s="105"/>
      <c r="B805" s="105"/>
      <c r="C805" s="105"/>
      <c r="D805" s="105"/>
      <c r="E805" s="105"/>
      <c r="F805" s="105"/>
      <c r="G805" s="105"/>
      <c r="H805" s="105"/>
      <c r="I805" s="105"/>
      <c r="J805" s="105"/>
      <c r="K805" s="105"/>
      <c r="L805" s="105"/>
      <c r="M805" s="105"/>
      <c r="N805" s="105"/>
      <c r="O805" s="105"/>
      <c r="P805" s="105"/>
      <c r="Q805" s="105"/>
      <c r="R805" s="105"/>
      <c r="S805" s="105"/>
    </row>
    <row r="806" spans="1:19" ht="12.75" customHeight="1">
      <c r="A806" s="105"/>
      <c r="B806" s="105"/>
      <c r="C806" s="105"/>
      <c r="D806" s="105"/>
      <c r="E806" s="105"/>
      <c r="F806" s="105"/>
      <c r="G806" s="105"/>
      <c r="H806" s="105"/>
      <c r="I806" s="105"/>
      <c r="J806" s="105"/>
      <c r="K806" s="105"/>
      <c r="L806" s="105"/>
      <c r="M806" s="105"/>
      <c r="N806" s="105"/>
      <c r="O806" s="105"/>
      <c r="P806" s="105"/>
      <c r="Q806" s="105"/>
      <c r="R806" s="105"/>
      <c r="S806" s="105"/>
    </row>
    <row r="807" spans="1:19" ht="12.75" customHeight="1">
      <c r="A807" s="105"/>
      <c r="B807" s="105"/>
      <c r="C807" s="105"/>
      <c r="D807" s="105"/>
      <c r="E807" s="105"/>
      <c r="F807" s="105"/>
      <c r="G807" s="105"/>
      <c r="H807" s="105"/>
      <c r="I807" s="105"/>
      <c r="J807" s="105"/>
      <c r="K807" s="105"/>
      <c r="L807" s="105"/>
      <c r="M807" s="105"/>
      <c r="N807" s="105"/>
      <c r="O807" s="105"/>
      <c r="P807" s="105"/>
      <c r="Q807" s="105"/>
      <c r="R807" s="105"/>
      <c r="S807" s="105"/>
    </row>
    <row r="808" spans="1:19" ht="12.75" customHeight="1">
      <c r="A808" s="105"/>
      <c r="B808" s="105"/>
      <c r="C808" s="105"/>
      <c r="D808" s="105"/>
      <c r="E808" s="105"/>
      <c r="F808" s="105"/>
      <c r="G808" s="105"/>
      <c r="H808" s="105"/>
      <c r="I808" s="105"/>
      <c r="J808" s="105"/>
      <c r="K808" s="105"/>
      <c r="L808" s="105"/>
      <c r="M808" s="105"/>
      <c r="N808" s="105"/>
      <c r="O808" s="105"/>
      <c r="P808" s="105"/>
      <c r="Q808" s="105"/>
      <c r="R808" s="105"/>
      <c r="S808" s="105"/>
    </row>
    <row r="809" spans="1:19" ht="12.75" customHeight="1">
      <c r="A809" s="105"/>
      <c r="B809" s="105"/>
      <c r="C809" s="105"/>
      <c r="D809" s="105"/>
      <c r="E809" s="105"/>
      <c r="F809" s="105"/>
      <c r="G809" s="105"/>
      <c r="H809" s="105"/>
      <c r="I809" s="105"/>
      <c r="J809" s="105"/>
      <c r="K809" s="105"/>
      <c r="L809" s="105"/>
      <c r="M809" s="105"/>
      <c r="N809" s="105"/>
      <c r="O809" s="105"/>
      <c r="P809" s="105"/>
      <c r="Q809" s="105"/>
      <c r="R809" s="105"/>
      <c r="S809" s="105"/>
    </row>
    <row r="810" spans="1:19" ht="12.75" customHeight="1">
      <c r="A810" s="105"/>
      <c r="B810" s="105"/>
      <c r="C810" s="105"/>
      <c r="D810" s="105"/>
      <c r="E810" s="105"/>
      <c r="F810" s="105"/>
      <c r="G810" s="105"/>
      <c r="H810" s="105"/>
      <c r="I810" s="105"/>
      <c r="J810" s="105"/>
      <c r="K810" s="105"/>
      <c r="L810" s="105"/>
      <c r="M810" s="105"/>
      <c r="N810" s="105"/>
      <c r="O810" s="105"/>
      <c r="P810" s="105"/>
      <c r="Q810" s="105"/>
      <c r="R810" s="105"/>
      <c r="S810" s="105"/>
    </row>
    <row r="811" spans="1:19" ht="12.75" customHeight="1">
      <c r="A811" s="105"/>
      <c r="B811" s="105"/>
      <c r="C811" s="105"/>
      <c r="D811" s="105"/>
      <c r="E811" s="105"/>
      <c r="F811" s="105"/>
      <c r="G811" s="105"/>
      <c r="H811" s="105"/>
      <c r="I811" s="105"/>
      <c r="J811" s="105"/>
      <c r="K811" s="105"/>
      <c r="L811" s="105"/>
      <c r="M811" s="105"/>
      <c r="N811" s="105"/>
      <c r="O811" s="105"/>
      <c r="P811" s="105"/>
      <c r="Q811" s="105"/>
      <c r="R811" s="105"/>
      <c r="S811" s="105"/>
    </row>
    <row r="812" spans="1:19" ht="12.75" customHeight="1">
      <c r="A812" s="105"/>
      <c r="B812" s="105"/>
      <c r="C812" s="105"/>
      <c r="D812" s="105"/>
      <c r="E812" s="105"/>
      <c r="F812" s="105"/>
      <c r="G812" s="105"/>
      <c r="H812" s="105"/>
      <c r="I812" s="105"/>
      <c r="J812" s="105"/>
      <c r="K812" s="105"/>
      <c r="L812" s="105"/>
      <c r="M812" s="105"/>
      <c r="N812" s="105"/>
      <c r="O812" s="105"/>
      <c r="P812" s="105"/>
      <c r="Q812" s="105"/>
      <c r="R812" s="105"/>
      <c r="S812" s="105"/>
    </row>
    <row r="813" spans="1:19" ht="12.75" customHeight="1">
      <c r="A813" s="105"/>
      <c r="B813" s="105"/>
      <c r="C813" s="105"/>
      <c r="D813" s="105"/>
      <c r="E813" s="105"/>
      <c r="F813" s="105"/>
      <c r="G813" s="105"/>
      <c r="H813" s="105"/>
      <c r="I813" s="105"/>
      <c r="J813" s="105"/>
      <c r="K813" s="105"/>
      <c r="L813" s="105"/>
      <c r="M813" s="105"/>
      <c r="N813" s="105"/>
      <c r="O813" s="105"/>
      <c r="P813" s="105"/>
      <c r="Q813" s="105"/>
      <c r="R813" s="105"/>
      <c r="S813" s="105"/>
    </row>
    <row r="814" spans="1:19" ht="12.75" customHeight="1">
      <c r="A814" s="105"/>
      <c r="B814" s="105"/>
      <c r="C814" s="105"/>
      <c r="D814" s="105"/>
      <c r="E814" s="105"/>
      <c r="F814" s="105"/>
      <c r="G814" s="105"/>
      <c r="H814" s="105"/>
      <c r="I814" s="105"/>
      <c r="J814" s="105"/>
      <c r="K814" s="105"/>
      <c r="L814" s="105"/>
      <c r="M814" s="105"/>
      <c r="N814" s="105"/>
      <c r="O814" s="105"/>
      <c r="P814" s="105"/>
      <c r="Q814" s="105"/>
      <c r="R814" s="105"/>
      <c r="S814" s="105"/>
    </row>
    <row r="815" spans="1:19" ht="12.75" customHeight="1">
      <c r="A815" s="105"/>
      <c r="B815" s="105"/>
      <c r="C815" s="105"/>
      <c r="D815" s="105"/>
      <c r="E815" s="105"/>
      <c r="F815" s="105"/>
      <c r="G815" s="105"/>
      <c r="H815" s="105"/>
      <c r="I815" s="105"/>
      <c r="J815" s="105"/>
      <c r="K815" s="105"/>
      <c r="L815" s="105"/>
      <c r="M815" s="105"/>
      <c r="N815" s="105"/>
      <c r="O815" s="105"/>
      <c r="P815" s="105"/>
      <c r="Q815" s="105"/>
      <c r="R815" s="105"/>
      <c r="S815" s="105"/>
    </row>
    <row r="816" spans="1:19" ht="12.75" customHeight="1">
      <c r="A816" s="105"/>
      <c r="B816" s="105"/>
      <c r="C816" s="105"/>
      <c r="D816" s="105"/>
      <c r="E816" s="105"/>
      <c r="F816" s="105"/>
      <c r="G816" s="105"/>
      <c r="H816" s="105"/>
      <c r="I816" s="105"/>
      <c r="J816" s="105"/>
      <c r="K816" s="105"/>
      <c r="L816" s="105"/>
      <c r="M816" s="105"/>
      <c r="N816" s="105"/>
      <c r="O816" s="105"/>
      <c r="P816" s="105"/>
      <c r="Q816" s="105"/>
      <c r="R816" s="105"/>
      <c r="S816" s="105"/>
    </row>
    <row r="817" spans="1:19" ht="12.75" customHeight="1">
      <c r="A817" s="105"/>
      <c r="B817" s="105"/>
      <c r="C817" s="105"/>
      <c r="D817" s="105"/>
      <c r="E817" s="105"/>
      <c r="F817" s="105"/>
      <c r="G817" s="105"/>
      <c r="H817" s="105"/>
      <c r="I817" s="105"/>
      <c r="J817" s="105"/>
      <c r="K817" s="105"/>
      <c r="L817" s="105"/>
      <c r="M817" s="105"/>
      <c r="N817" s="105"/>
      <c r="O817" s="105"/>
      <c r="P817" s="105"/>
      <c r="Q817" s="105"/>
      <c r="R817" s="105"/>
      <c r="S817" s="105"/>
    </row>
    <row r="818" spans="1:19" ht="12.75" customHeight="1">
      <c r="A818" s="105"/>
      <c r="B818" s="105"/>
      <c r="C818" s="105"/>
      <c r="D818" s="105"/>
      <c r="E818" s="105"/>
      <c r="F818" s="105"/>
      <c r="G818" s="105"/>
      <c r="H818" s="105"/>
      <c r="I818" s="105"/>
      <c r="J818" s="105"/>
      <c r="K818" s="105"/>
      <c r="L818" s="105"/>
      <c r="M818" s="105"/>
      <c r="N818" s="105"/>
      <c r="O818" s="105"/>
      <c r="P818" s="105"/>
      <c r="Q818" s="105"/>
      <c r="R818" s="105"/>
      <c r="S818" s="105"/>
    </row>
    <row r="819" spans="1:19" ht="12.75" customHeight="1">
      <c r="A819" s="105"/>
      <c r="B819" s="105"/>
      <c r="C819" s="105"/>
      <c r="D819" s="105"/>
      <c r="E819" s="105"/>
      <c r="F819" s="105"/>
      <c r="G819" s="105"/>
      <c r="H819" s="105"/>
      <c r="I819" s="105"/>
      <c r="J819" s="105"/>
      <c r="K819" s="105"/>
      <c r="L819" s="105"/>
      <c r="M819" s="105"/>
      <c r="N819" s="105"/>
      <c r="O819" s="105"/>
      <c r="P819" s="105"/>
      <c r="Q819" s="105"/>
      <c r="R819" s="105"/>
      <c r="S819" s="105"/>
    </row>
    <row r="820" spans="1:19" ht="12.75" customHeight="1">
      <c r="A820" s="105"/>
      <c r="B820" s="105"/>
      <c r="C820" s="105"/>
      <c r="D820" s="105"/>
      <c r="E820" s="105"/>
      <c r="F820" s="105"/>
      <c r="G820" s="105"/>
      <c r="H820" s="105"/>
      <c r="I820" s="105"/>
      <c r="J820" s="105"/>
      <c r="K820" s="105"/>
      <c r="L820" s="105"/>
      <c r="M820" s="105"/>
      <c r="N820" s="105"/>
      <c r="O820" s="105"/>
      <c r="P820" s="105"/>
      <c r="Q820" s="105"/>
      <c r="R820" s="105"/>
      <c r="S820" s="105"/>
    </row>
    <row r="821" spans="1:19" ht="12.75" customHeight="1">
      <c r="A821" s="105"/>
      <c r="B821" s="105"/>
      <c r="C821" s="105"/>
      <c r="D821" s="105"/>
      <c r="E821" s="105"/>
      <c r="F821" s="105"/>
      <c r="G821" s="105"/>
      <c r="H821" s="105"/>
      <c r="I821" s="105"/>
      <c r="J821" s="105"/>
      <c r="K821" s="105"/>
      <c r="L821" s="105"/>
      <c r="M821" s="105"/>
      <c r="N821" s="105"/>
      <c r="O821" s="105"/>
      <c r="P821" s="105"/>
      <c r="Q821" s="105"/>
      <c r="R821" s="105"/>
      <c r="S821" s="105"/>
    </row>
    <row r="822" spans="1:19" ht="12.75" customHeight="1">
      <c r="A822" s="105"/>
      <c r="B822" s="105"/>
      <c r="C822" s="105"/>
      <c r="D822" s="105"/>
      <c r="E822" s="105"/>
      <c r="F822" s="105"/>
      <c r="G822" s="105"/>
      <c r="H822" s="105"/>
      <c r="I822" s="105"/>
      <c r="J822" s="105"/>
      <c r="K822" s="105"/>
      <c r="L822" s="105"/>
      <c r="M822" s="105"/>
      <c r="N822" s="105"/>
      <c r="O822" s="105"/>
      <c r="P822" s="105"/>
      <c r="Q822" s="105"/>
      <c r="R822" s="105"/>
      <c r="S822" s="105"/>
    </row>
    <row r="823" spans="1:19" ht="12.75" customHeight="1">
      <c r="A823" s="105"/>
      <c r="B823" s="105"/>
      <c r="C823" s="105"/>
      <c r="D823" s="105"/>
      <c r="E823" s="105"/>
      <c r="F823" s="105"/>
      <c r="G823" s="105"/>
      <c r="H823" s="105"/>
      <c r="I823" s="105"/>
      <c r="J823" s="105"/>
      <c r="K823" s="105"/>
      <c r="L823" s="105"/>
      <c r="M823" s="105"/>
      <c r="N823" s="105"/>
      <c r="O823" s="105"/>
      <c r="P823" s="105"/>
      <c r="Q823" s="105"/>
      <c r="R823" s="105"/>
      <c r="S823" s="105"/>
    </row>
    <row r="824" spans="1:19" ht="12.75" customHeight="1">
      <c r="A824" s="105"/>
      <c r="B824" s="105"/>
      <c r="C824" s="105"/>
      <c r="D824" s="105"/>
      <c r="E824" s="105"/>
      <c r="F824" s="105"/>
      <c r="G824" s="105"/>
      <c r="H824" s="105"/>
      <c r="I824" s="105"/>
      <c r="J824" s="105"/>
      <c r="K824" s="105"/>
      <c r="L824" s="105"/>
      <c r="M824" s="105"/>
      <c r="N824" s="105"/>
      <c r="O824" s="105"/>
      <c r="P824" s="105"/>
      <c r="Q824" s="105"/>
      <c r="R824" s="105"/>
      <c r="S824" s="105"/>
    </row>
    <row r="825" spans="1:19" ht="12.75" customHeight="1">
      <c r="A825" s="105"/>
      <c r="B825" s="105"/>
      <c r="C825" s="105"/>
      <c r="D825" s="105"/>
      <c r="E825" s="105"/>
      <c r="F825" s="105"/>
      <c r="G825" s="105"/>
      <c r="H825" s="105"/>
      <c r="I825" s="105"/>
      <c r="J825" s="105"/>
      <c r="K825" s="105"/>
      <c r="L825" s="105"/>
      <c r="M825" s="105"/>
      <c r="N825" s="105"/>
      <c r="O825" s="105"/>
      <c r="P825" s="105"/>
      <c r="Q825" s="105"/>
      <c r="R825" s="105"/>
      <c r="S825" s="105"/>
    </row>
    <row r="826" spans="1:19" ht="12.75" customHeight="1">
      <c r="A826" s="105"/>
      <c r="B826" s="105"/>
      <c r="C826" s="105"/>
      <c r="D826" s="105"/>
      <c r="E826" s="105"/>
      <c r="F826" s="105"/>
      <c r="G826" s="105"/>
      <c r="H826" s="105"/>
      <c r="I826" s="105"/>
      <c r="J826" s="105"/>
      <c r="K826" s="105"/>
      <c r="L826" s="105"/>
      <c r="M826" s="105"/>
      <c r="N826" s="105"/>
      <c r="O826" s="105"/>
      <c r="P826" s="105"/>
      <c r="Q826" s="105"/>
      <c r="R826" s="105"/>
      <c r="S826" s="105"/>
    </row>
    <row r="827" spans="1:19" ht="12.75" customHeight="1">
      <c r="A827" s="105"/>
      <c r="B827" s="105"/>
      <c r="C827" s="105"/>
      <c r="D827" s="105"/>
      <c r="E827" s="105"/>
      <c r="F827" s="105"/>
      <c r="G827" s="105"/>
      <c r="H827" s="105"/>
      <c r="I827" s="105"/>
      <c r="J827" s="105"/>
      <c r="K827" s="105"/>
      <c r="L827" s="105"/>
      <c r="M827" s="105"/>
      <c r="N827" s="105"/>
      <c r="O827" s="105"/>
      <c r="P827" s="105"/>
      <c r="Q827" s="105"/>
      <c r="R827" s="105"/>
      <c r="S827" s="105"/>
    </row>
    <row r="828" spans="1:19" ht="12.75" customHeight="1">
      <c r="A828" s="105"/>
      <c r="B828" s="105"/>
      <c r="C828" s="105"/>
      <c r="D828" s="105"/>
      <c r="E828" s="105"/>
      <c r="F828" s="105"/>
      <c r="G828" s="105"/>
      <c r="H828" s="105"/>
      <c r="I828" s="105"/>
      <c r="J828" s="105"/>
      <c r="K828" s="105"/>
      <c r="L828" s="105"/>
      <c r="M828" s="105"/>
      <c r="N828" s="105"/>
      <c r="O828" s="105"/>
      <c r="P828" s="105"/>
      <c r="Q828" s="105"/>
      <c r="R828" s="105"/>
      <c r="S828" s="105"/>
    </row>
    <row r="829" spans="1:19" ht="12.75" customHeight="1">
      <c r="A829" s="105"/>
      <c r="B829" s="105"/>
      <c r="C829" s="105"/>
      <c r="D829" s="105"/>
      <c r="E829" s="105"/>
      <c r="F829" s="105"/>
      <c r="G829" s="105"/>
      <c r="H829" s="105"/>
      <c r="I829" s="105"/>
      <c r="J829" s="105"/>
      <c r="K829" s="105"/>
      <c r="L829" s="105"/>
      <c r="M829" s="105"/>
      <c r="N829" s="105"/>
      <c r="O829" s="105"/>
      <c r="P829" s="105"/>
      <c r="Q829" s="105"/>
      <c r="R829" s="105"/>
      <c r="S829" s="105"/>
    </row>
    <row r="830" spans="1:19" ht="12.75" customHeight="1">
      <c r="A830" s="105"/>
      <c r="B830" s="105"/>
      <c r="C830" s="105"/>
      <c r="D830" s="105"/>
      <c r="E830" s="105"/>
      <c r="F830" s="105"/>
      <c r="G830" s="105"/>
      <c r="H830" s="105"/>
      <c r="I830" s="105"/>
      <c r="J830" s="105"/>
      <c r="K830" s="105"/>
      <c r="L830" s="105"/>
      <c r="M830" s="105"/>
      <c r="N830" s="105"/>
      <c r="O830" s="105"/>
      <c r="P830" s="105"/>
      <c r="Q830" s="105"/>
      <c r="R830" s="105"/>
      <c r="S830" s="105"/>
    </row>
    <row r="831" spans="1:19" ht="12.75" customHeight="1">
      <c r="A831" s="105"/>
      <c r="B831" s="105"/>
      <c r="C831" s="105"/>
      <c r="D831" s="105"/>
      <c r="E831" s="105"/>
      <c r="F831" s="105"/>
      <c r="G831" s="105"/>
      <c r="H831" s="105"/>
      <c r="I831" s="105"/>
      <c r="J831" s="105"/>
      <c r="K831" s="105"/>
      <c r="L831" s="105"/>
      <c r="M831" s="105"/>
      <c r="N831" s="105"/>
      <c r="O831" s="105"/>
      <c r="P831" s="105"/>
      <c r="Q831" s="105"/>
      <c r="R831" s="105"/>
      <c r="S831" s="105"/>
    </row>
    <row r="832" spans="1:19" ht="12.75" customHeight="1">
      <c r="A832" s="105"/>
      <c r="B832" s="105"/>
      <c r="C832" s="105"/>
      <c r="D832" s="105"/>
      <c r="E832" s="105"/>
      <c r="F832" s="105"/>
      <c r="G832" s="105"/>
      <c r="H832" s="105"/>
      <c r="I832" s="105"/>
      <c r="J832" s="105"/>
      <c r="K832" s="105"/>
      <c r="L832" s="105"/>
      <c r="M832" s="105"/>
      <c r="N832" s="105"/>
      <c r="O832" s="105"/>
      <c r="P832" s="105"/>
      <c r="Q832" s="105"/>
      <c r="R832" s="105"/>
      <c r="S832" s="105"/>
    </row>
    <row r="833" spans="1:19" ht="12.75" customHeight="1">
      <c r="A833" s="105"/>
      <c r="B833" s="105"/>
      <c r="C833" s="105"/>
      <c r="D833" s="105"/>
      <c r="E833" s="105"/>
      <c r="F833" s="105"/>
      <c r="G833" s="105"/>
      <c r="H833" s="105"/>
      <c r="I833" s="105"/>
      <c r="J833" s="105"/>
      <c r="K833" s="105"/>
      <c r="L833" s="105"/>
      <c r="M833" s="105"/>
      <c r="N833" s="105"/>
      <c r="O833" s="105"/>
      <c r="P833" s="105"/>
      <c r="Q833" s="105"/>
      <c r="R833" s="105"/>
      <c r="S833" s="105"/>
    </row>
    <row r="834" spans="1:19" ht="12.75" customHeight="1">
      <c r="A834" s="105"/>
      <c r="B834" s="105"/>
      <c r="C834" s="105"/>
      <c r="D834" s="105"/>
      <c r="E834" s="105"/>
      <c r="F834" s="105"/>
      <c r="G834" s="105"/>
      <c r="H834" s="105"/>
      <c r="I834" s="105"/>
      <c r="J834" s="105"/>
      <c r="K834" s="105"/>
      <c r="L834" s="105"/>
      <c r="M834" s="105"/>
      <c r="N834" s="105"/>
      <c r="O834" s="105"/>
      <c r="P834" s="105"/>
      <c r="Q834" s="105"/>
      <c r="R834" s="105"/>
      <c r="S834" s="105"/>
    </row>
    <row r="835" spans="1:19" ht="12.75" customHeight="1">
      <c r="A835" s="105"/>
      <c r="B835" s="105"/>
      <c r="C835" s="105"/>
      <c r="D835" s="105"/>
      <c r="E835" s="105"/>
      <c r="F835" s="105"/>
      <c r="G835" s="105"/>
      <c r="H835" s="105"/>
      <c r="I835" s="105"/>
      <c r="J835" s="105"/>
      <c r="K835" s="105"/>
      <c r="L835" s="105"/>
      <c r="M835" s="105"/>
      <c r="N835" s="105"/>
      <c r="O835" s="105"/>
      <c r="P835" s="105"/>
      <c r="Q835" s="105"/>
      <c r="R835" s="105"/>
      <c r="S835" s="105"/>
    </row>
    <row r="836" spans="1:19" ht="12.75" customHeight="1">
      <c r="A836" s="105"/>
      <c r="B836" s="105"/>
      <c r="C836" s="105"/>
      <c r="D836" s="105"/>
      <c r="E836" s="105"/>
      <c r="F836" s="105"/>
      <c r="G836" s="105"/>
      <c r="H836" s="105"/>
      <c r="I836" s="105"/>
      <c r="J836" s="105"/>
      <c r="K836" s="105"/>
      <c r="L836" s="105"/>
      <c r="M836" s="105"/>
      <c r="N836" s="105"/>
      <c r="O836" s="105"/>
      <c r="P836" s="105"/>
      <c r="Q836" s="105"/>
      <c r="R836" s="105"/>
      <c r="S836" s="105"/>
    </row>
    <row r="837" spans="1:19" ht="12.75" customHeight="1">
      <c r="A837" s="105"/>
      <c r="B837" s="105"/>
      <c r="C837" s="105"/>
      <c r="D837" s="105"/>
      <c r="E837" s="105"/>
      <c r="F837" s="105"/>
      <c r="G837" s="105"/>
      <c r="H837" s="105"/>
      <c r="I837" s="105"/>
      <c r="J837" s="105"/>
      <c r="K837" s="105"/>
      <c r="L837" s="105"/>
      <c r="M837" s="105"/>
      <c r="N837" s="105"/>
      <c r="O837" s="105"/>
      <c r="P837" s="105"/>
      <c r="Q837" s="105"/>
      <c r="R837" s="105"/>
      <c r="S837" s="105"/>
    </row>
    <row r="838" spans="1:19" ht="12.75" customHeight="1">
      <c r="A838" s="105"/>
      <c r="B838" s="105"/>
      <c r="C838" s="105"/>
      <c r="D838" s="105"/>
      <c r="E838" s="105"/>
      <c r="F838" s="105"/>
      <c r="G838" s="105"/>
      <c r="H838" s="105"/>
      <c r="I838" s="105"/>
      <c r="J838" s="105"/>
      <c r="K838" s="105"/>
      <c r="L838" s="105"/>
      <c r="M838" s="105"/>
      <c r="N838" s="105"/>
      <c r="O838" s="105"/>
      <c r="P838" s="105"/>
      <c r="Q838" s="105"/>
      <c r="R838" s="105"/>
      <c r="S838" s="105"/>
    </row>
    <row r="839" spans="1:19" ht="12.75" customHeight="1">
      <c r="A839" s="105"/>
      <c r="B839" s="105"/>
      <c r="C839" s="105"/>
      <c r="D839" s="105"/>
      <c r="E839" s="105"/>
      <c r="F839" s="105"/>
      <c r="G839" s="105"/>
      <c r="H839" s="105"/>
      <c r="I839" s="105"/>
      <c r="J839" s="105"/>
      <c r="K839" s="105"/>
      <c r="L839" s="105"/>
      <c r="M839" s="105"/>
      <c r="N839" s="105"/>
      <c r="O839" s="105"/>
      <c r="P839" s="105"/>
      <c r="Q839" s="105"/>
      <c r="R839" s="105"/>
      <c r="S839" s="105"/>
    </row>
    <row r="840" spans="1:19" ht="12.75" customHeight="1">
      <c r="A840" s="105"/>
      <c r="B840" s="105"/>
      <c r="C840" s="105"/>
      <c r="D840" s="105"/>
      <c r="E840" s="105"/>
      <c r="F840" s="105"/>
      <c r="G840" s="105"/>
      <c r="H840" s="105"/>
      <c r="I840" s="105"/>
      <c r="J840" s="105"/>
      <c r="K840" s="105"/>
      <c r="L840" s="105"/>
      <c r="M840" s="105"/>
      <c r="N840" s="105"/>
      <c r="O840" s="105"/>
      <c r="P840" s="105"/>
      <c r="Q840" s="105"/>
      <c r="R840" s="105"/>
      <c r="S840" s="105"/>
    </row>
    <row r="841" spans="1:19" ht="12.75" customHeight="1">
      <c r="A841" s="105"/>
      <c r="B841" s="105"/>
      <c r="C841" s="105"/>
      <c r="D841" s="105"/>
      <c r="E841" s="105"/>
      <c r="F841" s="105"/>
      <c r="G841" s="105"/>
      <c r="H841" s="105"/>
      <c r="I841" s="105"/>
      <c r="J841" s="105"/>
      <c r="K841" s="105"/>
      <c r="L841" s="105"/>
      <c r="M841" s="105"/>
      <c r="N841" s="105"/>
      <c r="O841" s="105"/>
      <c r="P841" s="105"/>
      <c r="Q841" s="105"/>
      <c r="R841" s="105"/>
      <c r="S841" s="105"/>
    </row>
    <row r="842" spans="1:19" ht="12.75" customHeight="1">
      <c r="A842" s="105"/>
      <c r="B842" s="105"/>
      <c r="C842" s="105"/>
      <c r="D842" s="105"/>
      <c r="E842" s="105"/>
      <c r="F842" s="105"/>
      <c r="G842" s="105"/>
      <c r="H842" s="105"/>
      <c r="I842" s="105"/>
      <c r="J842" s="105"/>
      <c r="K842" s="105"/>
      <c r="L842" s="105"/>
      <c r="M842" s="105"/>
      <c r="N842" s="105"/>
      <c r="O842" s="105"/>
      <c r="P842" s="105"/>
      <c r="Q842" s="105"/>
      <c r="R842" s="105"/>
      <c r="S842" s="105"/>
    </row>
    <row r="843" spans="1:19" ht="12.75" customHeight="1">
      <c r="A843" s="105"/>
      <c r="B843" s="105"/>
      <c r="C843" s="105"/>
      <c r="D843" s="105"/>
      <c r="E843" s="105"/>
      <c r="F843" s="105"/>
      <c r="G843" s="105"/>
      <c r="H843" s="105"/>
      <c r="I843" s="105"/>
      <c r="J843" s="105"/>
      <c r="K843" s="105"/>
      <c r="L843" s="105"/>
      <c r="M843" s="105"/>
      <c r="N843" s="105"/>
      <c r="O843" s="105"/>
      <c r="P843" s="105"/>
      <c r="Q843" s="105"/>
      <c r="R843" s="105"/>
      <c r="S843" s="105"/>
    </row>
    <row r="844" spans="1:19" ht="12.75" customHeight="1">
      <c r="A844" s="105"/>
      <c r="B844" s="105"/>
      <c r="C844" s="105"/>
      <c r="D844" s="105"/>
      <c r="E844" s="105"/>
      <c r="F844" s="105"/>
      <c r="G844" s="105"/>
      <c r="H844" s="105"/>
      <c r="I844" s="105"/>
      <c r="J844" s="105"/>
      <c r="K844" s="105"/>
      <c r="L844" s="105"/>
      <c r="M844" s="105"/>
      <c r="N844" s="105"/>
      <c r="O844" s="105"/>
      <c r="P844" s="105"/>
      <c r="Q844" s="105"/>
      <c r="R844" s="105"/>
      <c r="S844" s="105"/>
    </row>
    <row r="845" spans="1:19" ht="12.75" customHeight="1">
      <c r="A845" s="105"/>
      <c r="B845" s="105"/>
      <c r="C845" s="105"/>
      <c r="D845" s="105"/>
      <c r="E845" s="105"/>
      <c r="F845" s="105"/>
      <c r="G845" s="105"/>
      <c r="H845" s="105"/>
      <c r="I845" s="105"/>
      <c r="J845" s="105"/>
      <c r="K845" s="105"/>
      <c r="L845" s="105"/>
      <c r="M845" s="105"/>
      <c r="N845" s="105"/>
      <c r="O845" s="105"/>
      <c r="P845" s="105"/>
      <c r="Q845" s="105"/>
      <c r="R845" s="105"/>
      <c r="S845" s="105"/>
    </row>
    <row r="846" spans="1:19" ht="12.75" customHeight="1">
      <c r="A846" s="105"/>
      <c r="B846" s="105"/>
      <c r="C846" s="105"/>
      <c r="D846" s="105"/>
      <c r="E846" s="105"/>
      <c r="F846" s="105"/>
      <c r="G846" s="105"/>
      <c r="H846" s="105"/>
      <c r="I846" s="105"/>
      <c r="J846" s="105"/>
      <c r="K846" s="105"/>
      <c r="L846" s="105"/>
      <c r="M846" s="105"/>
      <c r="N846" s="105"/>
      <c r="O846" s="105"/>
      <c r="P846" s="105"/>
      <c r="Q846" s="105"/>
      <c r="R846" s="105"/>
      <c r="S846" s="105"/>
    </row>
    <row r="847" spans="1:19" ht="12.75" customHeight="1">
      <c r="A847" s="105"/>
      <c r="B847" s="105"/>
      <c r="C847" s="105"/>
      <c r="D847" s="105"/>
      <c r="E847" s="105"/>
      <c r="F847" s="105"/>
      <c r="G847" s="105"/>
      <c r="H847" s="105"/>
      <c r="I847" s="105"/>
      <c r="J847" s="105"/>
      <c r="K847" s="105"/>
      <c r="L847" s="105"/>
      <c r="M847" s="105"/>
      <c r="N847" s="105"/>
      <c r="O847" s="105"/>
      <c r="P847" s="105"/>
      <c r="Q847" s="105"/>
      <c r="R847" s="105"/>
      <c r="S847" s="105"/>
    </row>
    <row r="848" spans="1:19" ht="12.75" customHeight="1">
      <c r="A848" s="105"/>
      <c r="B848" s="105"/>
      <c r="C848" s="105"/>
      <c r="D848" s="105"/>
      <c r="E848" s="105"/>
      <c r="F848" s="105"/>
      <c r="G848" s="105"/>
      <c r="H848" s="105"/>
      <c r="I848" s="105"/>
      <c r="J848" s="105"/>
      <c r="K848" s="105"/>
      <c r="L848" s="105"/>
      <c r="M848" s="105"/>
      <c r="N848" s="105"/>
      <c r="O848" s="105"/>
      <c r="P848" s="105"/>
      <c r="Q848" s="105"/>
      <c r="R848" s="105"/>
      <c r="S848" s="105"/>
    </row>
    <row r="849" spans="1:19" ht="12.75" customHeight="1">
      <c r="A849" s="105"/>
      <c r="B849" s="105"/>
      <c r="C849" s="105"/>
      <c r="D849" s="105"/>
      <c r="E849" s="105"/>
      <c r="F849" s="105"/>
      <c r="G849" s="105"/>
      <c r="H849" s="105"/>
      <c r="I849" s="105"/>
      <c r="J849" s="105"/>
      <c r="K849" s="105"/>
      <c r="L849" s="105"/>
      <c r="M849" s="105"/>
      <c r="N849" s="105"/>
      <c r="O849" s="105"/>
      <c r="P849" s="105"/>
      <c r="Q849" s="105"/>
      <c r="R849" s="105"/>
      <c r="S849" s="105"/>
    </row>
    <row r="850" spans="1:19" ht="12.75" customHeight="1">
      <c r="A850" s="105"/>
      <c r="B850" s="105"/>
      <c r="C850" s="105"/>
      <c r="D850" s="105"/>
      <c r="E850" s="105"/>
      <c r="F850" s="105"/>
      <c r="G850" s="105"/>
      <c r="H850" s="105"/>
      <c r="I850" s="105"/>
      <c r="J850" s="105"/>
      <c r="K850" s="105"/>
      <c r="L850" s="105"/>
      <c r="M850" s="105"/>
      <c r="N850" s="105"/>
      <c r="O850" s="105"/>
      <c r="P850" s="105"/>
      <c r="Q850" s="105"/>
      <c r="R850" s="105"/>
      <c r="S850" s="105"/>
    </row>
    <row r="851" spans="1:19" ht="12.75" customHeight="1">
      <c r="A851" s="105"/>
      <c r="B851" s="105"/>
      <c r="C851" s="105"/>
      <c r="D851" s="105"/>
      <c r="E851" s="105"/>
      <c r="F851" s="105"/>
      <c r="G851" s="105"/>
      <c r="H851" s="105"/>
      <c r="I851" s="105"/>
      <c r="J851" s="105"/>
      <c r="K851" s="105"/>
      <c r="L851" s="105"/>
      <c r="M851" s="105"/>
      <c r="N851" s="105"/>
      <c r="O851" s="105"/>
      <c r="P851" s="105"/>
      <c r="Q851" s="105"/>
      <c r="R851" s="105"/>
      <c r="S851" s="105"/>
    </row>
    <row r="852" spans="1:19" ht="12.75" customHeight="1">
      <c r="A852" s="105"/>
      <c r="B852" s="105"/>
      <c r="C852" s="105"/>
      <c r="D852" s="105"/>
      <c r="E852" s="105"/>
      <c r="F852" s="105"/>
      <c r="G852" s="105"/>
      <c r="H852" s="105"/>
      <c r="I852" s="105"/>
      <c r="J852" s="105"/>
      <c r="K852" s="105"/>
      <c r="L852" s="105"/>
      <c r="M852" s="105"/>
      <c r="N852" s="105"/>
      <c r="O852" s="105"/>
      <c r="P852" s="105"/>
      <c r="Q852" s="105"/>
      <c r="R852" s="105"/>
      <c r="S852" s="105"/>
    </row>
    <row r="853" spans="1:19" ht="12.75" customHeight="1">
      <c r="A853" s="105"/>
      <c r="B853" s="105"/>
      <c r="C853" s="105"/>
      <c r="D853" s="105"/>
      <c r="E853" s="105"/>
      <c r="F853" s="105"/>
      <c r="G853" s="105"/>
      <c r="H853" s="105"/>
      <c r="I853" s="105"/>
      <c r="J853" s="105"/>
      <c r="K853" s="105"/>
      <c r="L853" s="105"/>
      <c r="M853" s="105"/>
      <c r="N853" s="105"/>
      <c r="O853" s="105"/>
      <c r="P853" s="105"/>
      <c r="Q853" s="105"/>
      <c r="R853" s="105"/>
      <c r="S853" s="105"/>
    </row>
    <row r="854" spans="1:19" ht="12.75" customHeight="1">
      <c r="A854" s="105"/>
      <c r="B854" s="105"/>
      <c r="C854" s="105"/>
      <c r="D854" s="105"/>
      <c r="E854" s="105"/>
      <c r="F854" s="105"/>
      <c r="G854" s="105"/>
      <c r="H854" s="105"/>
      <c r="I854" s="105"/>
      <c r="J854" s="105"/>
      <c r="K854" s="105"/>
      <c r="L854" s="105"/>
      <c r="M854" s="105"/>
      <c r="N854" s="105"/>
      <c r="O854" s="105"/>
      <c r="P854" s="105"/>
      <c r="Q854" s="105"/>
      <c r="R854" s="105"/>
      <c r="S854" s="105"/>
    </row>
    <row r="855" spans="1:19" ht="12.75" customHeight="1">
      <c r="A855" s="105"/>
      <c r="B855" s="105"/>
      <c r="C855" s="105"/>
      <c r="D855" s="105"/>
      <c r="E855" s="105"/>
      <c r="F855" s="105"/>
      <c r="G855" s="105"/>
      <c r="H855" s="105"/>
      <c r="I855" s="105"/>
      <c r="J855" s="105"/>
      <c r="K855" s="105"/>
      <c r="L855" s="105"/>
      <c r="M855" s="105"/>
      <c r="N855" s="105"/>
      <c r="O855" s="105"/>
      <c r="P855" s="105"/>
      <c r="Q855" s="105"/>
      <c r="R855" s="105"/>
      <c r="S855" s="105"/>
    </row>
    <row r="856" spans="1:19" ht="12.75" customHeight="1">
      <c r="A856" s="105"/>
      <c r="B856" s="105"/>
      <c r="C856" s="105"/>
      <c r="D856" s="105"/>
      <c r="E856" s="105"/>
      <c r="F856" s="105"/>
      <c r="G856" s="105"/>
      <c r="H856" s="105"/>
      <c r="I856" s="105"/>
      <c r="J856" s="105"/>
      <c r="K856" s="105"/>
      <c r="L856" s="105"/>
      <c r="M856" s="105"/>
      <c r="N856" s="105"/>
      <c r="O856" s="105"/>
      <c r="P856" s="105"/>
      <c r="Q856" s="105"/>
      <c r="R856" s="105"/>
      <c r="S856" s="105"/>
    </row>
    <row r="857" spans="1:19" ht="12.75" customHeight="1">
      <c r="A857" s="105"/>
      <c r="B857" s="105"/>
      <c r="C857" s="105"/>
      <c r="D857" s="105"/>
      <c r="E857" s="105"/>
      <c r="F857" s="105"/>
      <c r="G857" s="105"/>
      <c r="H857" s="105"/>
      <c r="I857" s="105"/>
      <c r="J857" s="105"/>
      <c r="K857" s="105"/>
      <c r="L857" s="105"/>
      <c r="M857" s="105"/>
      <c r="N857" s="105"/>
      <c r="O857" s="105"/>
      <c r="P857" s="105"/>
      <c r="Q857" s="105"/>
      <c r="R857" s="105"/>
      <c r="S857" s="105"/>
    </row>
    <row r="858" spans="1:19" ht="12.75" customHeight="1">
      <c r="A858" s="105"/>
      <c r="B858" s="105"/>
      <c r="C858" s="105"/>
      <c r="D858" s="105"/>
      <c r="E858" s="105"/>
      <c r="F858" s="105"/>
      <c r="G858" s="105"/>
      <c r="H858" s="105"/>
      <c r="I858" s="105"/>
      <c r="J858" s="105"/>
      <c r="K858" s="105"/>
      <c r="L858" s="105"/>
      <c r="M858" s="105"/>
      <c r="N858" s="105"/>
      <c r="O858" s="105"/>
      <c r="P858" s="105"/>
      <c r="Q858" s="105"/>
      <c r="R858" s="105"/>
      <c r="S858" s="105"/>
    </row>
    <row r="859" spans="1:19" ht="12.75" customHeight="1">
      <c r="A859" s="105"/>
      <c r="B859" s="105"/>
      <c r="C859" s="105"/>
      <c r="D859" s="105"/>
      <c r="E859" s="105"/>
      <c r="F859" s="105"/>
      <c r="G859" s="105"/>
      <c r="H859" s="105"/>
      <c r="I859" s="105"/>
      <c r="J859" s="105"/>
      <c r="K859" s="105"/>
      <c r="L859" s="105"/>
      <c r="M859" s="105"/>
      <c r="N859" s="105"/>
      <c r="O859" s="105"/>
      <c r="P859" s="105"/>
      <c r="Q859" s="105"/>
      <c r="R859" s="105"/>
      <c r="S859" s="105"/>
    </row>
    <row r="860" spans="1:19" ht="12.75" customHeight="1">
      <c r="A860" s="105"/>
      <c r="B860" s="105"/>
      <c r="C860" s="105"/>
      <c r="D860" s="105"/>
      <c r="E860" s="105"/>
      <c r="F860" s="105"/>
      <c r="G860" s="105"/>
      <c r="H860" s="105"/>
      <c r="I860" s="105"/>
      <c r="J860" s="105"/>
      <c r="K860" s="105"/>
      <c r="L860" s="105"/>
      <c r="M860" s="105"/>
      <c r="N860" s="105"/>
      <c r="O860" s="105"/>
      <c r="P860" s="105"/>
      <c r="Q860" s="105"/>
      <c r="R860" s="105"/>
      <c r="S860" s="105"/>
    </row>
    <row r="861" spans="1:19" ht="12.75" customHeight="1">
      <c r="A861" s="105"/>
      <c r="B861" s="105"/>
      <c r="C861" s="105"/>
      <c r="D861" s="105"/>
      <c r="E861" s="105"/>
      <c r="F861" s="105"/>
      <c r="G861" s="105"/>
      <c r="H861" s="105"/>
      <c r="I861" s="105"/>
      <c r="J861" s="105"/>
      <c r="K861" s="105"/>
      <c r="L861" s="105"/>
      <c r="M861" s="105"/>
      <c r="N861" s="105"/>
      <c r="O861" s="105"/>
      <c r="P861" s="105"/>
      <c r="Q861" s="105"/>
      <c r="R861" s="105"/>
      <c r="S861" s="105"/>
    </row>
    <row r="862" spans="1:19" ht="12.75" customHeight="1">
      <c r="A862" s="105"/>
      <c r="B862" s="105"/>
      <c r="C862" s="105"/>
      <c r="D862" s="105"/>
      <c r="E862" s="105"/>
      <c r="F862" s="105"/>
      <c r="G862" s="105"/>
      <c r="H862" s="105"/>
      <c r="I862" s="105"/>
      <c r="J862" s="105"/>
      <c r="K862" s="105"/>
      <c r="L862" s="105"/>
      <c r="M862" s="105"/>
      <c r="N862" s="105"/>
      <c r="O862" s="105"/>
      <c r="P862" s="105"/>
      <c r="Q862" s="105"/>
      <c r="R862" s="105"/>
      <c r="S862" s="105"/>
    </row>
    <row r="863" spans="1:19" ht="12.75" customHeight="1">
      <c r="A863" s="105"/>
      <c r="B863" s="105"/>
      <c r="C863" s="105"/>
      <c r="D863" s="105"/>
      <c r="E863" s="105"/>
      <c r="F863" s="105"/>
      <c r="G863" s="105"/>
      <c r="H863" s="105"/>
      <c r="I863" s="105"/>
      <c r="J863" s="105"/>
      <c r="K863" s="105"/>
      <c r="L863" s="105"/>
      <c r="M863" s="105"/>
      <c r="N863" s="105"/>
      <c r="O863" s="105"/>
      <c r="P863" s="105"/>
      <c r="Q863" s="105"/>
      <c r="R863" s="105"/>
      <c r="S863" s="105"/>
    </row>
    <row r="864" spans="1:19" ht="12.75" customHeight="1">
      <c r="A864" s="105"/>
      <c r="B864" s="105"/>
      <c r="C864" s="105"/>
      <c r="D864" s="105"/>
      <c r="E864" s="105"/>
      <c r="F864" s="105"/>
      <c r="G864" s="105"/>
      <c r="H864" s="105"/>
      <c r="I864" s="105"/>
      <c r="J864" s="105"/>
      <c r="K864" s="105"/>
      <c r="L864" s="105"/>
      <c r="M864" s="105"/>
      <c r="N864" s="105"/>
      <c r="O864" s="105"/>
      <c r="P864" s="105"/>
      <c r="Q864" s="105"/>
      <c r="R864" s="105"/>
      <c r="S864" s="105"/>
    </row>
    <row r="865" spans="1:19" ht="12.75" customHeight="1">
      <c r="A865" s="105"/>
      <c r="B865" s="105"/>
      <c r="C865" s="105"/>
      <c r="D865" s="105"/>
      <c r="E865" s="105"/>
      <c r="F865" s="105"/>
      <c r="G865" s="105"/>
      <c r="H865" s="105"/>
      <c r="I865" s="105"/>
      <c r="J865" s="105"/>
      <c r="K865" s="105"/>
      <c r="L865" s="105"/>
      <c r="M865" s="105"/>
      <c r="N865" s="105"/>
      <c r="O865" s="105"/>
      <c r="P865" s="105"/>
      <c r="Q865" s="105"/>
      <c r="R865" s="105"/>
      <c r="S865" s="105"/>
    </row>
    <row r="866" spans="1:19" ht="12.75" customHeight="1">
      <c r="A866" s="105"/>
      <c r="B866" s="105"/>
      <c r="C866" s="105"/>
      <c r="D866" s="105"/>
      <c r="E866" s="105"/>
      <c r="F866" s="105"/>
      <c r="G866" s="105"/>
      <c r="H866" s="105"/>
      <c r="I866" s="105"/>
      <c r="J866" s="105"/>
      <c r="K866" s="105"/>
      <c r="L866" s="105"/>
      <c r="M866" s="105"/>
      <c r="N866" s="105"/>
      <c r="O866" s="105"/>
      <c r="P866" s="105"/>
      <c r="Q866" s="105"/>
      <c r="R866" s="105"/>
      <c r="S866" s="105"/>
    </row>
    <row r="867" spans="1:19" ht="12.75" customHeight="1">
      <c r="A867" s="105"/>
      <c r="B867" s="105"/>
      <c r="C867" s="105"/>
      <c r="D867" s="105"/>
      <c r="E867" s="105"/>
      <c r="F867" s="105"/>
      <c r="G867" s="105"/>
      <c r="H867" s="105"/>
      <c r="I867" s="105"/>
      <c r="J867" s="105"/>
      <c r="K867" s="105"/>
      <c r="L867" s="105"/>
      <c r="M867" s="105"/>
      <c r="N867" s="105"/>
      <c r="O867" s="105"/>
      <c r="P867" s="105"/>
      <c r="Q867" s="105"/>
      <c r="R867" s="105"/>
      <c r="S867" s="105"/>
    </row>
    <row r="868" spans="1:19" ht="12.75" customHeight="1">
      <c r="A868" s="105"/>
      <c r="B868" s="105"/>
      <c r="C868" s="105"/>
      <c r="D868" s="105"/>
      <c r="E868" s="105"/>
      <c r="F868" s="105"/>
      <c r="G868" s="105"/>
      <c r="H868" s="105"/>
      <c r="I868" s="105"/>
      <c r="J868" s="105"/>
      <c r="K868" s="105"/>
      <c r="L868" s="105"/>
      <c r="M868" s="105"/>
      <c r="N868" s="105"/>
      <c r="O868" s="105"/>
      <c r="P868" s="105"/>
      <c r="Q868" s="105"/>
      <c r="R868" s="105"/>
      <c r="S868" s="105"/>
    </row>
    <row r="869" spans="1:19" ht="12.75" customHeight="1">
      <c r="A869" s="105"/>
      <c r="B869" s="105"/>
      <c r="C869" s="105"/>
      <c r="D869" s="105"/>
      <c r="E869" s="105"/>
      <c r="F869" s="105"/>
      <c r="G869" s="105"/>
      <c r="H869" s="105"/>
      <c r="I869" s="105"/>
      <c r="J869" s="105"/>
      <c r="K869" s="105"/>
      <c r="L869" s="105"/>
      <c r="M869" s="105"/>
      <c r="N869" s="105"/>
      <c r="O869" s="105"/>
      <c r="P869" s="105"/>
      <c r="Q869" s="105"/>
      <c r="R869" s="105"/>
      <c r="S869" s="105"/>
    </row>
    <row r="870" spans="1:19" ht="12.75" customHeight="1">
      <c r="A870" s="105"/>
      <c r="B870" s="105"/>
      <c r="C870" s="105"/>
      <c r="D870" s="105"/>
      <c r="E870" s="105"/>
      <c r="F870" s="105"/>
      <c r="G870" s="105"/>
      <c r="H870" s="105"/>
      <c r="I870" s="105"/>
      <c r="J870" s="105"/>
      <c r="K870" s="105"/>
      <c r="L870" s="105"/>
      <c r="M870" s="105"/>
      <c r="N870" s="105"/>
      <c r="O870" s="105"/>
      <c r="P870" s="105"/>
      <c r="Q870" s="105"/>
      <c r="R870" s="105"/>
      <c r="S870" s="105"/>
    </row>
    <row r="871" spans="1:19" ht="12.75" customHeight="1">
      <c r="A871" s="105"/>
      <c r="B871" s="105"/>
      <c r="C871" s="105"/>
      <c r="D871" s="105"/>
      <c r="E871" s="105"/>
      <c r="F871" s="105"/>
      <c r="G871" s="105"/>
      <c r="H871" s="105"/>
      <c r="I871" s="105"/>
      <c r="J871" s="105"/>
      <c r="K871" s="105"/>
      <c r="L871" s="105"/>
      <c r="M871" s="105"/>
      <c r="N871" s="105"/>
      <c r="O871" s="105"/>
      <c r="P871" s="105"/>
      <c r="Q871" s="105"/>
      <c r="R871" s="105"/>
      <c r="S871" s="105"/>
    </row>
    <row r="872" spans="1:19" ht="12.75" customHeight="1">
      <c r="A872" s="105"/>
      <c r="B872" s="105"/>
      <c r="C872" s="105"/>
      <c r="D872" s="105"/>
      <c r="E872" s="105"/>
      <c r="F872" s="105"/>
      <c r="G872" s="105"/>
      <c r="H872" s="105"/>
      <c r="I872" s="105"/>
      <c r="J872" s="105"/>
      <c r="K872" s="105"/>
      <c r="L872" s="105"/>
      <c r="M872" s="105"/>
      <c r="N872" s="105"/>
      <c r="O872" s="105"/>
      <c r="P872" s="105"/>
      <c r="Q872" s="105"/>
      <c r="R872" s="105"/>
      <c r="S872" s="105"/>
    </row>
    <row r="873" spans="1:19" ht="12.75" customHeight="1">
      <c r="A873" s="105"/>
      <c r="B873" s="105"/>
      <c r="C873" s="105"/>
      <c r="D873" s="105"/>
      <c r="E873" s="105"/>
      <c r="F873" s="105"/>
      <c r="G873" s="105"/>
      <c r="H873" s="105"/>
      <c r="I873" s="105"/>
      <c r="J873" s="105"/>
      <c r="K873" s="105"/>
      <c r="L873" s="105"/>
      <c r="M873" s="105"/>
      <c r="N873" s="105"/>
      <c r="O873" s="105"/>
      <c r="P873" s="105"/>
      <c r="Q873" s="105"/>
      <c r="R873" s="105"/>
      <c r="S873" s="105"/>
    </row>
    <row r="874" spans="1:19" ht="12.75" customHeight="1">
      <c r="A874" s="105"/>
      <c r="B874" s="105"/>
      <c r="C874" s="105"/>
      <c r="D874" s="105"/>
      <c r="E874" s="105"/>
      <c r="F874" s="105"/>
      <c r="G874" s="105"/>
      <c r="H874" s="105"/>
      <c r="I874" s="105"/>
      <c r="J874" s="105"/>
      <c r="K874" s="105"/>
      <c r="L874" s="105"/>
      <c r="M874" s="105"/>
      <c r="N874" s="105"/>
      <c r="O874" s="105"/>
      <c r="P874" s="105"/>
      <c r="Q874" s="105"/>
      <c r="R874" s="105"/>
      <c r="S874" s="105"/>
    </row>
    <row r="875" spans="1:19" ht="12.75" customHeight="1">
      <c r="A875" s="105"/>
      <c r="B875" s="105"/>
      <c r="C875" s="105"/>
      <c r="D875" s="105"/>
      <c r="E875" s="105"/>
      <c r="F875" s="105"/>
      <c r="G875" s="105"/>
      <c r="H875" s="105"/>
      <c r="I875" s="105"/>
      <c r="J875" s="105"/>
      <c r="K875" s="105"/>
      <c r="L875" s="105"/>
      <c r="M875" s="105"/>
      <c r="N875" s="105"/>
      <c r="O875" s="105"/>
      <c r="P875" s="105"/>
      <c r="Q875" s="105"/>
      <c r="R875" s="105"/>
      <c r="S875" s="105"/>
    </row>
    <row r="876" spans="1:19" ht="12.75" customHeight="1">
      <c r="A876" s="105"/>
      <c r="B876" s="105"/>
      <c r="C876" s="105"/>
      <c r="D876" s="105"/>
      <c r="E876" s="105"/>
      <c r="F876" s="105"/>
      <c r="G876" s="105"/>
      <c r="H876" s="105"/>
      <c r="I876" s="105"/>
      <c r="J876" s="105"/>
      <c r="K876" s="105"/>
      <c r="L876" s="105"/>
      <c r="M876" s="105"/>
      <c r="N876" s="105"/>
      <c r="O876" s="105"/>
      <c r="P876" s="105"/>
      <c r="Q876" s="105"/>
      <c r="R876" s="105"/>
      <c r="S876" s="105"/>
    </row>
    <row r="877" spans="1:19" ht="12.75" customHeight="1">
      <c r="A877" s="105"/>
      <c r="B877" s="105"/>
      <c r="C877" s="105"/>
      <c r="D877" s="105"/>
      <c r="E877" s="105"/>
      <c r="F877" s="105"/>
      <c r="G877" s="105"/>
      <c r="H877" s="105"/>
      <c r="I877" s="105"/>
      <c r="J877" s="105"/>
      <c r="K877" s="105"/>
      <c r="L877" s="105"/>
      <c r="M877" s="105"/>
      <c r="N877" s="105"/>
      <c r="O877" s="105"/>
      <c r="P877" s="105"/>
      <c r="Q877" s="105"/>
      <c r="R877" s="105"/>
      <c r="S877" s="105"/>
    </row>
    <row r="878" spans="1:19" ht="12.75" customHeight="1">
      <c r="A878" s="105"/>
      <c r="B878" s="105"/>
      <c r="C878" s="105"/>
      <c r="D878" s="105"/>
      <c r="E878" s="105"/>
      <c r="F878" s="105"/>
      <c r="G878" s="105"/>
      <c r="H878" s="105"/>
      <c r="I878" s="105"/>
      <c r="J878" s="105"/>
      <c r="K878" s="105"/>
      <c r="L878" s="105"/>
      <c r="M878" s="105"/>
      <c r="N878" s="105"/>
      <c r="O878" s="105"/>
      <c r="P878" s="105"/>
      <c r="Q878" s="105"/>
      <c r="R878" s="105"/>
      <c r="S878" s="105"/>
    </row>
    <row r="879" spans="1:19" ht="12.75" customHeight="1">
      <c r="A879" s="105"/>
      <c r="B879" s="105"/>
      <c r="C879" s="105"/>
      <c r="D879" s="105"/>
      <c r="E879" s="105"/>
      <c r="F879" s="105"/>
      <c r="G879" s="105"/>
      <c r="H879" s="105"/>
      <c r="I879" s="105"/>
      <c r="J879" s="105"/>
      <c r="K879" s="105"/>
      <c r="L879" s="105"/>
      <c r="M879" s="105"/>
      <c r="N879" s="105"/>
      <c r="O879" s="105"/>
      <c r="P879" s="105"/>
      <c r="Q879" s="105"/>
      <c r="R879" s="105"/>
      <c r="S879" s="105"/>
    </row>
    <row r="880" spans="1:19" ht="12.75" customHeight="1">
      <c r="A880" s="105"/>
      <c r="B880" s="105"/>
      <c r="C880" s="105"/>
      <c r="D880" s="105"/>
      <c r="E880" s="105"/>
      <c r="F880" s="105"/>
      <c r="G880" s="105"/>
      <c r="H880" s="105"/>
      <c r="I880" s="105"/>
      <c r="J880" s="105"/>
      <c r="K880" s="105"/>
      <c r="L880" s="105"/>
      <c r="M880" s="105"/>
      <c r="N880" s="105"/>
      <c r="O880" s="105"/>
      <c r="P880" s="105"/>
      <c r="Q880" s="105"/>
      <c r="R880" s="105"/>
      <c r="S880" s="105"/>
    </row>
    <row r="881" spans="1:19" ht="12.75" customHeight="1">
      <c r="A881" s="105"/>
      <c r="B881" s="105"/>
      <c r="C881" s="105"/>
      <c r="D881" s="105"/>
      <c r="E881" s="105"/>
      <c r="F881" s="105"/>
      <c r="G881" s="105"/>
      <c r="H881" s="105"/>
      <c r="I881" s="105"/>
      <c r="J881" s="105"/>
      <c r="K881" s="105"/>
      <c r="L881" s="105"/>
      <c r="M881" s="105"/>
      <c r="N881" s="105"/>
      <c r="O881" s="105"/>
      <c r="P881" s="105"/>
      <c r="Q881" s="105"/>
      <c r="R881" s="105"/>
      <c r="S881" s="105"/>
    </row>
    <row r="882" spans="1:19" ht="12.75" customHeight="1">
      <c r="A882" s="105"/>
      <c r="B882" s="105"/>
      <c r="C882" s="105"/>
      <c r="D882" s="105"/>
      <c r="E882" s="105"/>
      <c r="F882" s="105"/>
      <c r="G882" s="105"/>
      <c r="H882" s="105"/>
      <c r="I882" s="105"/>
      <c r="J882" s="105"/>
      <c r="K882" s="105"/>
      <c r="L882" s="105"/>
      <c r="M882" s="105"/>
      <c r="N882" s="105"/>
      <c r="O882" s="105"/>
      <c r="P882" s="105"/>
      <c r="Q882" s="105"/>
      <c r="R882" s="105"/>
      <c r="S882" s="105"/>
    </row>
    <row r="883" spans="1:19" ht="12.75" customHeight="1">
      <c r="A883" s="105"/>
      <c r="B883" s="105"/>
      <c r="C883" s="105"/>
      <c r="D883" s="105"/>
      <c r="E883" s="105"/>
      <c r="F883" s="105"/>
      <c r="G883" s="105"/>
      <c r="H883" s="105"/>
      <c r="I883" s="105"/>
      <c r="J883" s="105"/>
      <c r="K883" s="105"/>
      <c r="L883" s="105"/>
      <c r="M883" s="105"/>
      <c r="N883" s="105"/>
      <c r="O883" s="105"/>
      <c r="P883" s="105"/>
      <c r="Q883" s="105"/>
      <c r="R883" s="105"/>
      <c r="S883" s="105"/>
    </row>
    <row r="884" spans="1:19" ht="12.75" customHeight="1">
      <c r="A884" s="105"/>
      <c r="B884" s="105"/>
      <c r="C884" s="105"/>
      <c r="D884" s="105"/>
      <c r="E884" s="105"/>
      <c r="F884" s="105"/>
      <c r="G884" s="105"/>
      <c r="H884" s="105"/>
      <c r="I884" s="105"/>
      <c r="J884" s="105"/>
      <c r="K884" s="105"/>
      <c r="L884" s="105"/>
      <c r="M884" s="105"/>
      <c r="N884" s="105"/>
      <c r="O884" s="105"/>
      <c r="P884" s="105"/>
      <c r="Q884" s="105"/>
      <c r="R884" s="105"/>
      <c r="S884" s="105"/>
    </row>
    <row r="885" spans="1:19" ht="12.75" customHeight="1">
      <c r="A885" s="105"/>
      <c r="B885" s="105"/>
      <c r="C885" s="105"/>
      <c r="D885" s="105"/>
      <c r="E885" s="105"/>
      <c r="F885" s="105"/>
      <c r="G885" s="105"/>
      <c r="H885" s="105"/>
      <c r="I885" s="105"/>
      <c r="J885" s="105"/>
      <c r="K885" s="105"/>
      <c r="L885" s="105"/>
      <c r="M885" s="105"/>
      <c r="N885" s="105"/>
      <c r="O885" s="105"/>
      <c r="P885" s="105"/>
      <c r="Q885" s="105"/>
      <c r="R885" s="105"/>
      <c r="S885" s="105"/>
    </row>
    <row r="886" spans="1:19" ht="12.75" customHeight="1">
      <c r="A886" s="105"/>
      <c r="B886" s="105"/>
      <c r="C886" s="105"/>
      <c r="D886" s="105"/>
      <c r="E886" s="105"/>
      <c r="F886" s="105"/>
      <c r="G886" s="105"/>
      <c r="H886" s="105"/>
      <c r="I886" s="105"/>
      <c r="J886" s="105"/>
      <c r="K886" s="105"/>
      <c r="L886" s="105"/>
      <c r="M886" s="105"/>
      <c r="N886" s="105"/>
      <c r="O886" s="105"/>
      <c r="P886" s="105"/>
      <c r="Q886" s="105"/>
      <c r="R886" s="105"/>
      <c r="S886" s="105"/>
    </row>
    <row r="887" spans="1:19" ht="12.75" customHeight="1">
      <c r="A887" s="105"/>
      <c r="B887" s="105"/>
      <c r="C887" s="105"/>
      <c r="D887" s="105"/>
      <c r="E887" s="105"/>
      <c r="F887" s="105"/>
      <c r="G887" s="105"/>
      <c r="H887" s="105"/>
      <c r="I887" s="105"/>
      <c r="J887" s="105"/>
      <c r="K887" s="105"/>
      <c r="L887" s="105"/>
      <c r="M887" s="105"/>
      <c r="N887" s="105"/>
      <c r="O887" s="105"/>
      <c r="P887" s="105"/>
      <c r="Q887" s="105"/>
      <c r="R887" s="105"/>
      <c r="S887" s="105"/>
    </row>
    <row r="888" spans="1:19" ht="12.75" customHeight="1">
      <c r="A888" s="105"/>
      <c r="B888" s="105"/>
      <c r="C888" s="105"/>
      <c r="D888" s="105"/>
      <c r="E888" s="105"/>
      <c r="F888" s="105"/>
      <c r="G888" s="105"/>
      <c r="H888" s="105"/>
      <c r="I888" s="105"/>
      <c r="J888" s="105"/>
      <c r="K888" s="105"/>
      <c r="L888" s="105"/>
      <c r="M888" s="105"/>
      <c r="N888" s="105"/>
      <c r="O888" s="105"/>
      <c r="P888" s="105"/>
      <c r="Q888" s="105"/>
      <c r="R888" s="105"/>
      <c r="S888" s="105"/>
    </row>
    <row r="889" spans="1:19" ht="12.75" customHeight="1">
      <c r="A889" s="105"/>
      <c r="B889" s="105"/>
      <c r="C889" s="105"/>
      <c r="D889" s="105"/>
      <c r="E889" s="105"/>
      <c r="F889" s="105"/>
      <c r="G889" s="105"/>
      <c r="H889" s="105"/>
      <c r="I889" s="105"/>
      <c r="J889" s="105"/>
      <c r="K889" s="105"/>
      <c r="L889" s="105"/>
      <c r="M889" s="105"/>
      <c r="N889" s="105"/>
      <c r="O889" s="105"/>
      <c r="P889" s="105"/>
      <c r="Q889" s="105"/>
      <c r="R889" s="105"/>
      <c r="S889" s="105"/>
    </row>
    <row r="890" spans="1:19" ht="12.75" customHeight="1">
      <c r="A890" s="105"/>
      <c r="B890" s="105"/>
      <c r="C890" s="105"/>
      <c r="D890" s="105"/>
      <c r="E890" s="105"/>
      <c r="F890" s="105"/>
      <c r="G890" s="105"/>
      <c r="H890" s="105"/>
      <c r="I890" s="105"/>
      <c r="J890" s="105"/>
      <c r="K890" s="105"/>
      <c r="L890" s="105"/>
      <c r="M890" s="105"/>
      <c r="N890" s="105"/>
      <c r="O890" s="105"/>
      <c r="P890" s="105"/>
      <c r="Q890" s="105"/>
      <c r="R890" s="105"/>
      <c r="S890" s="105"/>
    </row>
    <row r="891" spans="1:19" ht="12.75" customHeight="1">
      <c r="A891" s="105"/>
      <c r="B891" s="105"/>
      <c r="C891" s="105"/>
      <c r="D891" s="105"/>
      <c r="E891" s="105"/>
      <c r="F891" s="105"/>
      <c r="G891" s="105"/>
      <c r="H891" s="105"/>
      <c r="I891" s="105"/>
      <c r="J891" s="105"/>
      <c r="K891" s="105"/>
      <c r="L891" s="105"/>
      <c r="M891" s="105"/>
      <c r="N891" s="105"/>
      <c r="O891" s="105"/>
      <c r="P891" s="105"/>
      <c r="Q891" s="105"/>
      <c r="R891" s="105"/>
      <c r="S891" s="105"/>
    </row>
    <row r="892" spans="1:19" ht="12.75" customHeight="1">
      <c r="A892" s="105"/>
      <c r="B892" s="105"/>
      <c r="C892" s="105"/>
      <c r="D892" s="105"/>
      <c r="E892" s="105"/>
      <c r="F892" s="105"/>
      <c r="G892" s="105"/>
      <c r="H892" s="105"/>
      <c r="I892" s="105"/>
      <c r="J892" s="105"/>
      <c r="K892" s="105"/>
      <c r="L892" s="105"/>
      <c r="M892" s="105"/>
      <c r="N892" s="105"/>
      <c r="O892" s="105"/>
      <c r="P892" s="105"/>
      <c r="Q892" s="105"/>
      <c r="R892" s="105"/>
      <c r="S892" s="105"/>
    </row>
    <row r="893" spans="1:19" ht="12.75" customHeight="1">
      <c r="A893" s="105"/>
      <c r="B893" s="105"/>
      <c r="C893" s="105"/>
      <c r="D893" s="105"/>
      <c r="E893" s="105"/>
      <c r="F893" s="105"/>
      <c r="G893" s="105"/>
      <c r="H893" s="105"/>
      <c r="I893" s="105"/>
      <c r="J893" s="105"/>
      <c r="K893" s="105"/>
      <c r="L893" s="105"/>
      <c r="M893" s="105"/>
      <c r="N893" s="105"/>
      <c r="O893" s="105"/>
      <c r="P893" s="105"/>
      <c r="Q893" s="105"/>
      <c r="R893" s="105"/>
      <c r="S893" s="105"/>
    </row>
    <row r="894" spans="1:19" ht="12.75" customHeight="1">
      <c r="A894" s="105"/>
      <c r="B894" s="105"/>
      <c r="C894" s="105"/>
      <c r="D894" s="105"/>
      <c r="E894" s="105"/>
      <c r="F894" s="105"/>
      <c r="G894" s="105"/>
      <c r="H894" s="105"/>
      <c r="I894" s="105"/>
      <c r="J894" s="105"/>
      <c r="K894" s="105"/>
      <c r="L894" s="105"/>
      <c r="M894" s="105"/>
      <c r="N894" s="105"/>
      <c r="O894" s="105"/>
      <c r="P894" s="105"/>
      <c r="Q894" s="105"/>
      <c r="R894" s="105"/>
      <c r="S894" s="105"/>
    </row>
    <row r="895" spans="1:19" ht="12.75" customHeight="1">
      <c r="A895" s="105"/>
      <c r="B895" s="105"/>
      <c r="C895" s="105"/>
      <c r="D895" s="105"/>
      <c r="E895" s="105"/>
      <c r="F895" s="105"/>
      <c r="G895" s="105"/>
      <c r="H895" s="105"/>
      <c r="I895" s="105"/>
      <c r="J895" s="105"/>
      <c r="K895" s="105"/>
      <c r="L895" s="105"/>
      <c r="M895" s="105"/>
      <c r="N895" s="105"/>
      <c r="O895" s="105"/>
      <c r="P895" s="105"/>
      <c r="Q895" s="105"/>
      <c r="R895" s="105"/>
      <c r="S895" s="105"/>
    </row>
    <row r="896" spans="1:19" ht="12.75" customHeight="1">
      <c r="A896" s="105"/>
      <c r="B896" s="105"/>
      <c r="C896" s="105"/>
      <c r="D896" s="105"/>
      <c r="E896" s="105"/>
      <c r="F896" s="105"/>
      <c r="G896" s="105"/>
      <c r="H896" s="105"/>
      <c r="I896" s="105"/>
      <c r="J896" s="105"/>
      <c r="K896" s="105"/>
      <c r="L896" s="105"/>
      <c r="M896" s="105"/>
      <c r="N896" s="105"/>
      <c r="O896" s="105"/>
      <c r="P896" s="105"/>
      <c r="Q896" s="105"/>
      <c r="R896" s="105"/>
      <c r="S896" s="105"/>
    </row>
    <row r="897" spans="1:19" ht="12.75" customHeight="1">
      <c r="A897" s="105"/>
      <c r="B897" s="105"/>
      <c r="C897" s="105"/>
      <c r="D897" s="105"/>
      <c r="E897" s="105"/>
      <c r="F897" s="105"/>
      <c r="G897" s="105"/>
      <c r="H897" s="105"/>
      <c r="I897" s="105"/>
      <c r="J897" s="105"/>
      <c r="K897" s="105"/>
      <c r="L897" s="105"/>
      <c r="M897" s="105"/>
      <c r="N897" s="105"/>
      <c r="O897" s="105"/>
      <c r="P897" s="105"/>
      <c r="Q897" s="105"/>
      <c r="R897" s="105"/>
      <c r="S897" s="105"/>
    </row>
    <row r="898" spans="1:19" ht="12.75" customHeight="1">
      <c r="A898" s="105"/>
      <c r="B898" s="105"/>
      <c r="C898" s="105"/>
      <c r="D898" s="105"/>
      <c r="E898" s="105"/>
      <c r="F898" s="105"/>
      <c r="G898" s="105"/>
      <c r="H898" s="105"/>
      <c r="I898" s="105"/>
      <c r="J898" s="105"/>
      <c r="K898" s="105"/>
      <c r="L898" s="105"/>
      <c r="M898" s="105"/>
      <c r="N898" s="105"/>
      <c r="O898" s="105"/>
      <c r="P898" s="105"/>
      <c r="Q898" s="105"/>
      <c r="R898" s="105"/>
      <c r="S898" s="105"/>
    </row>
    <row r="899" spans="1:19" ht="12.75" customHeight="1">
      <c r="A899" s="105"/>
      <c r="B899" s="105"/>
      <c r="C899" s="105"/>
      <c r="D899" s="105"/>
      <c r="E899" s="105"/>
      <c r="F899" s="105"/>
      <c r="G899" s="105"/>
      <c r="H899" s="105"/>
      <c r="I899" s="105"/>
      <c r="J899" s="105"/>
      <c r="K899" s="105"/>
      <c r="L899" s="105"/>
      <c r="M899" s="105"/>
      <c r="N899" s="105"/>
      <c r="O899" s="105"/>
      <c r="P899" s="105"/>
      <c r="Q899" s="105"/>
      <c r="R899" s="105"/>
      <c r="S899" s="105"/>
    </row>
    <row r="900" spans="1:19" ht="12.75" customHeight="1">
      <c r="A900" s="105"/>
      <c r="B900" s="105"/>
      <c r="C900" s="105"/>
      <c r="D900" s="105"/>
      <c r="E900" s="105"/>
      <c r="F900" s="105"/>
      <c r="G900" s="105"/>
      <c r="H900" s="105"/>
      <c r="I900" s="105"/>
      <c r="J900" s="105"/>
      <c r="K900" s="105"/>
      <c r="L900" s="105"/>
      <c r="M900" s="105"/>
      <c r="N900" s="105"/>
      <c r="O900" s="105"/>
      <c r="P900" s="105"/>
      <c r="Q900" s="105"/>
      <c r="R900" s="105"/>
      <c r="S900" s="105"/>
    </row>
    <row r="901" spans="1:19" ht="12.75" customHeight="1">
      <c r="A901" s="105"/>
      <c r="B901" s="105"/>
      <c r="C901" s="105"/>
      <c r="D901" s="105"/>
      <c r="E901" s="105"/>
      <c r="F901" s="105"/>
      <c r="G901" s="105"/>
      <c r="H901" s="105"/>
      <c r="I901" s="105"/>
      <c r="J901" s="105"/>
      <c r="K901" s="105"/>
      <c r="L901" s="105"/>
      <c r="M901" s="105"/>
      <c r="N901" s="105"/>
      <c r="O901" s="105"/>
      <c r="P901" s="105"/>
      <c r="Q901" s="105"/>
      <c r="R901" s="105"/>
      <c r="S901" s="105"/>
    </row>
    <row r="902" spans="1:19" ht="12.75" customHeight="1">
      <c r="A902" s="105"/>
      <c r="B902" s="105"/>
      <c r="C902" s="105"/>
      <c r="D902" s="105"/>
      <c r="E902" s="105"/>
      <c r="F902" s="105"/>
      <c r="G902" s="105"/>
      <c r="H902" s="105"/>
      <c r="I902" s="105"/>
      <c r="J902" s="105"/>
      <c r="K902" s="105"/>
      <c r="L902" s="105"/>
      <c r="M902" s="105"/>
      <c r="N902" s="105"/>
      <c r="O902" s="105"/>
      <c r="P902" s="105"/>
      <c r="Q902" s="105"/>
      <c r="R902" s="105"/>
      <c r="S902" s="105"/>
    </row>
    <row r="903" spans="1:19" ht="12.75" customHeight="1">
      <c r="A903" s="105"/>
      <c r="B903" s="105"/>
      <c r="C903" s="105"/>
      <c r="D903" s="105"/>
      <c r="E903" s="105"/>
      <c r="F903" s="105"/>
      <c r="G903" s="105"/>
      <c r="H903" s="105"/>
      <c r="I903" s="105"/>
      <c r="J903" s="105"/>
      <c r="K903" s="105"/>
      <c r="L903" s="105"/>
      <c r="M903" s="105"/>
      <c r="N903" s="105"/>
      <c r="O903" s="105"/>
      <c r="P903" s="105"/>
      <c r="Q903" s="105"/>
      <c r="R903" s="105"/>
      <c r="S903" s="105"/>
    </row>
    <row r="904" spans="1:19" ht="12.75" customHeight="1">
      <c r="A904" s="105"/>
      <c r="B904" s="105"/>
      <c r="C904" s="105"/>
      <c r="D904" s="105"/>
      <c r="E904" s="105"/>
      <c r="F904" s="105"/>
      <c r="G904" s="105"/>
      <c r="H904" s="105"/>
      <c r="I904" s="105"/>
      <c r="J904" s="105"/>
      <c r="K904" s="105"/>
      <c r="L904" s="105"/>
      <c r="M904" s="105"/>
      <c r="N904" s="105"/>
      <c r="O904" s="105"/>
      <c r="P904" s="105"/>
      <c r="Q904" s="105"/>
      <c r="R904" s="105"/>
      <c r="S904" s="105"/>
    </row>
    <row r="905" spans="1:19" ht="12.75" customHeight="1">
      <c r="A905" s="105"/>
      <c r="B905" s="105"/>
      <c r="C905" s="105"/>
      <c r="D905" s="105"/>
      <c r="E905" s="105"/>
      <c r="F905" s="105"/>
      <c r="G905" s="105"/>
      <c r="H905" s="105"/>
      <c r="I905" s="105"/>
      <c r="J905" s="105"/>
      <c r="K905" s="105"/>
      <c r="L905" s="105"/>
      <c r="M905" s="105"/>
      <c r="N905" s="105"/>
      <c r="O905" s="105"/>
      <c r="P905" s="105"/>
      <c r="Q905" s="105"/>
      <c r="R905" s="105"/>
      <c r="S905" s="105"/>
    </row>
    <row r="906" spans="1:19" ht="12.75" customHeight="1">
      <c r="A906" s="105"/>
      <c r="B906" s="105"/>
      <c r="C906" s="105"/>
      <c r="D906" s="105"/>
      <c r="E906" s="105"/>
      <c r="F906" s="105"/>
      <c r="G906" s="105"/>
      <c r="H906" s="105"/>
      <c r="I906" s="105"/>
      <c r="J906" s="105"/>
      <c r="K906" s="105"/>
      <c r="L906" s="105"/>
      <c r="M906" s="105"/>
      <c r="N906" s="105"/>
      <c r="O906" s="105"/>
      <c r="P906" s="105"/>
      <c r="Q906" s="105"/>
      <c r="R906" s="105"/>
      <c r="S906" s="105"/>
    </row>
    <row r="907" spans="1:19" ht="12.75" customHeight="1">
      <c r="A907" s="105"/>
      <c r="B907" s="105"/>
      <c r="C907" s="105"/>
      <c r="D907" s="105"/>
      <c r="E907" s="105"/>
      <c r="F907" s="105"/>
      <c r="G907" s="105"/>
      <c r="H907" s="105"/>
      <c r="I907" s="105"/>
      <c r="J907" s="105"/>
      <c r="K907" s="105"/>
      <c r="L907" s="105"/>
      <c r="M907" s="105"/>
      <c r="N907" s="105"/>
      <c r="O907" s="105"/>
      <c r="P907" s="105"/>
      <c r="Q907" s="105"/>
      <c r="R907" s="105"/>
      <c r="S907" s="105"/>
    </row>
    <row r="908" spans="1:19" ht="12.75" customHeight="1">
      <c r="A908" s="105"/>
      <c r="B908" s="105"/>
      <c r="C908" s="105"/>
      <c r="D908" s="105"/>
      <c r="E908" s="105"/>
      <c r="F908" s="105"/>
      <c r="G908" s="105"/>
      <c r="H908" s="105"/>
      <c r="I908" s="105"/>
      <c r="J908" s="105"/>
      <c r="K908" s="105"/>
      <c r="L908" s="105"/>
      <c r="M908" s="105"/>
      <c r="N908" s="105"/>
      <c r="O908" s="105"/>
      <c r="P908" s="105"/>
      <c r="Q908" s="105"/>
      <c r="R908" s="105"/>
      <c r="S908" s="105"/>
    </row>
    <row r="909" spans="1:19" ht="12.75" customHeight="1">
      <c r="A909" s="105"/>
      <c r="B909" s="105"/>
      <c r="C909" s="105"/>
      <c r="D909" s="105"/>
      <c r="E909" s="105"/>
      <c r="F909" s="105"/>
      <c r="G909" s="105"/>
      <c r="H909" s="105"/>
      <c r="I909" s="105"/>
      <c r="J909" s="105"/>
      <c r="K909" s="105"/>
      <c r="L909" s="105"/>
      <c r="M909" s="105"/>
      <c r="N909" s="105"/>
      <c r="O909" s="105"/>
      <c r="P909" s="105"/>
      <c r="Q909" s="105"/>
      <c r="R909" s="105"/>
      <c r="S909" s="105"/>
    </row>
    <row r="910" spans="1:19" ht="12.75" customHeight="1">
      <c r="A910" s="105"/>
      <c r="B910" s="105"/>
      <c r="C910" s="105"/>
      <c r="D910" s="105"/>
      <c r="E910" s="105"/>
      <c r="F910" s="105"/>
      <c r="G910" s="105"/>
      <c r="H910" s="105"/>
      <c r="I910" s="105"/>
      <c r="J910" s="105"/>
      <c r="K910" s="105"/>
      <c r="L910" s="105"/>
      <c r="M910" s="105"/>
      <c r="N910" s="105"/>
      <c r="O910" s="105"/>
      <c r="P910" s="105"/>
      <c r="Q910" s="105"/>
      <c r="R910" s="105"/>
      <c r="S910" s="105"/>
    </row>
    <row r="911" spans="1:19" ht="12.75" customHeight="1">
      <c r="A911" s="105"/>
      <c r="B911" s="105"/>
      <c r="C911" s="105"/>
      <c r="D911" s="105"/>
      <c r="E911" s="105"/>
      <c r="F911" s="105"/>
      <c r="G911" s="105"/>
      <c r="H911" s="105"/>
      <c r="I911" s="105"/>
      <c r="J911" s="105"/>
      <c r="K911" s="105"/>
      <c r="L911" s="105"/>
      <c r="M911" s="105"/>
      <c r="N911" s="105"/>
      <c r="O911" s="105"/>
      <c r="P911" s="105"/>
      <c r="Q911" s="105"/>
      <c r="R911" s="105"/>
      <c r="S911" s="105"/>
    </row>
    <row r="912" spans="1:19" ht="12.75" customHeight="1">
      <c r="A912" s="105"/>
      <c r="B912" s="105"/>
      <c r="C912" s="105"/>
      <c r="D912" s="105"/>
      <c r="E912" s="105"/>
      <c r="F912" s="105"/>
      <c r="G912" s="105"/>
      <c r="H912" s="105"/>
      <c r="I912" s="105"/>
      <c r="J912" s="105"/>
      <c r="K912" s="105"/>
      <c r="L912" s="105"/>
      <c r="M912" s="105"/>
      <c r="N912" s="105"/>
      <c r="O912" s="105"/>
      <c r="P912" s="105"/>
      <c r="Q912" s="105"/>
      <c r="R912" s="105"/>
      <c r="S912" s="105"/>
    </row>
    <row r="913" spans="1:19" ht="12.75" customHeight="1">
      <c r="A913" s="105"/>
      <c r="B913" s="105"/>
      <c r="C913" s="105"/>
      <c r="D913" s="105"/>
      <c r="E913" s="105"/>
      <c r="F913" s="105"/>
      <c r="G913" s="105"/>
      <c r="H913" s="105"/>
      <c r="I913" s="105"/>
      <c r="J913" s="105"/>
      <c r="K913" s="105"/>
      <c r="L913" s="105"/>
      <c r="M913" s="105"/>
      <c r="N913" s="105"/>
      <c r="O913" s="105"/>
      <c r="P913" s="105"/>
      <c r="Q913" s="105"/>
      <c r="R913" s="105"/>
      <c r="S913" s="105"/>
    </row>
    <row r="914" spans="1:19" ht="12.75" customHeight="1">
      <c r="A914" s="105"/>
      <c r="B914" s="105"/>
      <c r="C914" s="105"/>
      <c r="D914" s="105"/>
      <c r="E914" s="105"/>
      <c r="F914" s="105"/>
      <c r="G914" s="105"/>
      <c r="H914" s="105"/>
      <c r="I914" s="105"/>
      <c r="J914" s="105"/>
      <c r="K914" s="105"/>
      <c r="L914" s="105"/>
      <c r="M914" s="105"/>
      <c r="N914" s="105"/>
      <c r="O914" s="105"/>
      <c r="P914" s="105"/>
      <c r="Q914" s="105"/>
      <c r="R914" s="105"/>
      <c r="S914" s="105"/>
    </row>
    <row r="915" spans="1:19" ht="12.75" customHeight="1">
      <c r="A915" s="105"/>
      <c r="B915" s="105"/>
      <c r="C915" s="105"/>
      <c r="D915" s="105"/>
      <c r="E915" s="105"/>
      <c r="F915" s="105"/>
      <c r="G915" s="105"/>
      <c r="H915" s="105"/>
      <c r="I915" s="105"/>
      <c r="J915" s="105"/>
      <c r="K915" s="105"/>
      <c r="L915" s="105"/>
      <c r="M915" s="105"/>
      <c r="N915" s="105"/>
      <c r="O915" s="105"/>
      <c r="P915" s="105"/>
      <c r="Q915" s="105"/>
      <c r="R915" s="105"/>
      <c r="S915" s="105"/>
    </row>
    <row r="916" spans="1:19" ht="12.75" customHeight="1">
      <c r="A916" s="105"/>
      <c r="B916" s="105"/>
      <c r="C916" s="105"/>
      <c r="D916" s="105"/>
      <c r="E916" s="105"/>
      <c r="F916" s="105"/>
      <c r="G916" s="105"/>
      <c r="H916" s="105"/>
      <c r="I916" s="105"/>
      <c r="J916" s="105"/>
      <c r="K916" s="105"/>
      <c r="L916" s="105"/>
      <c r="M916" s="105"/>
      <c r="N916" s="105"/>
      <c r="O916" s="105"/>
      <c r="P916" s="105"/>
      <c r="Q916" s="105"/>
      <c r="R916" s="105"/>
      <c r="S916" s="105"/>
    </row>
    <row r="917" spans="1:19" ht="12.75" customHeight="1">
      <c r="A917" s="105"/>
      <c r="B917" s="105"/>
      <c r="C917" s="105"/>
      <c r="D917" s="105"/>
      <c r="E917" s="105"/>
      <c r="F917" s="105"/>
      <c r="G917" s="105"/>
      <c r="H917" s="105"/>
      <c r="I917" s="105"/>
      <c r="J917" s="105"/>
      <c r="K917" s="105"/>
      <c r="L917" s="105"/>
      <c r="M917" s="105"/>
      <c r="N917" s="105"/>
      <c r="O917" s="105"/>
      <c r="P917" s="105"/>
      <c r="Q917" s="105"/>
      <c r="R917" s="105"/>
      <c r="S917" s="105"/>
    </row>
    <row r="918" spans="1:19" ht="12.75" customHeight="1">
      <c r="A918" s="105"/>
      <c r="B918" s="105"/>
      <c r="C918" s="105"/>
      <c r="D918" s="105"/>
      <c r="E918" s="105"/>
      <c r="F918" s="105"/>
      <c r="G918" s="105"/>
      <c r="H918" s="105"/>
      <c r="I918" s="105"/>
      <c r="J918" s="105"/>
      <c r="K918" s="105"/>
      <c r="L918" s="105"/>
      <c r="M918" s="105"/>
      <c r="N918" s="105"/>
      <c r="O918" s="105"/>
      <c r="P918" s="105"/>
      <c r="Q918" s="105"/>
      <c r="R918" s="105"/>
      <c r="S918" s="105"/>
    </row>
    <row r="919" spans="1:19" ht="12.75" customHeight="1">
      <c r="A919" s="105"/>
      <c r="B919" s="105"/>
      <c r="C919" s="105"/>
      <c r="D919" s="105"/>
      <c r="E919" s="105"/>
      <c r="F919" s="105"/>
      <c r="G919" s="105"/>
      <c r="H919" s="105"/>
      <c r="I919" s="105"/>
      <c r="J919" s="105"/>
      <c r="K919" s="105"/>
      <c r="L919" s="105"/>
      <c r="M919" s="105"/>
      <c r="N919" s="105"/>
      <c r="O919" s="105"/>
      <c r="P919" s="105"/>
      <c r="Q919" s="105"/>
      <c r="R919" s="105"/>
      <c r="S919" s="105"/>
    </row>
    <row r="920" spans="1:19" ht="12.75" customHeight="1">
      <c r="A920" s="105"/>
      <c r="B920" s="105"/>
      <c r="C920" s="105"/>
      <c r="D920" s="105"/>
      <c r="E920" s="105"/>
      <c r="F920" s="105"/>
      <c r="G920" s="105"/>
      <c r="H920" s="105"/>
      <c r="I920" s="105"/>
      <c r="J920" s="105"/>
      <c r="K920" s="105"/>
      <c r="L920" s="105"/>
      <c r="M920" s="105"/>
      <c r="N920" s="105"/>
      <c r="O920" s="105"/>
      <c r="P920" s="105"/>
      <c r="Q920" s="105"/>
      <c r="R920" s="105"/>
      <c r="S920" s="105"/>
    </row>
    <row r="921" spans="1:19" ht="12.75" customHeight="1">
      <c r="A921" s="105"/>
      <c r="B921" s="105"/>
      <c r="C921" s="105"/>
      <c r="D921" s="105"/>
      <c r="E921" s="105"/>
      <c r="F921" s="105"/>
      <c r="G921" s="105"/>
      <c r="H921" s="105"/>
      <c r="I921" s="105"/>
      <c r="J921" s="105"/>
      <c r="K921" s="105"/>
      <c r="L921" s="105"/>
      <c r="M921" s="105"/>
      <c r="N921" s="105"/>
      <c r="O921" s="105"/>
      <c r="P921" s="105"/>
      <c r="Q921" s="105"/>
      <c r="R921" s="105"/>
      <c r="S921" s="105"/>
    </row>
    <row r="922" spans="1:19" ht="12.75" customHeight="1">
      <c r="A922" s="105"/>
      <c r="B922" s="105"/>
      <c r="C922" s="105"/>
      <c r="D922" s="105"/>
      <c r="E922" s="105"/>
      <c r="F922" s="105"/>
      <c r="G922" s="105"/>
      <c r="H922" s="105"/>
      <c r="I922" s="105"/>
      <c r="J922" s="105"/>
      <c r="K922" s="105"/>
      <c r="L922" s="105"/>
      <c r="M922" s="105"/>
      <c r="N922" s="105"/>
      <c r="O922" s="105"/>
      <c r="P922" s="105"/>
      <c r="Q922" s="105"/>
      <c r="R922" s="105"/>
      <c r="S922" s="105"/>
    </row>
    <row r="923" spans="1:19" ht="12.75" customHeight="1">
      <c r="A923" s="105"/>
      <c r="B923" s="105"/>
      <c r="C923" s="105"/>
      <c r="D923" s="105"/>
      <c r="E923" s="105"/>
      <c r="F923" s="105"/>
      <c r="G923" s="105"/>
      <c r="H923" s="105"/>
      <c r="I923" s="105"/>
      <c r="J923" s="105"/>
      <c r="K923" s="105"/>
      <c r="L923" s="105"/>
      <c r="M923" s="105"/>
      <c r="N923" s="105"/>
      <c r="O923" s="105"/>
      <c r="P923" s="105"/>
      <c r="Q923" s="105"/>
      <c r="R923" s="105"/>
      <c r="S923" s="105"/>
    </row>
    <row r="924" spans="1:19" ht="12.75" customHeight="1">
      <c r="A924" s="105"/>
      <c r="B924" s="105"/>
      <c r="C924" s="105"/>
      <c r="D924" s="105"/>
      <c r="E924" s="105"/>
      <c r="F924" s="105"/>
      <c r="G924" s="105"/>
      <c r="H924" s="105"/>
      <c r="I924" s="105"/>
      <c r="J924" s="105"/>
      <c r="K924" s="105"/>
      <c r="L924" s="105"/>
      <c r="M924" s="105"/>
      <c r="N924" s="105"/>
      <c r="O924" s="105"/>
      <c r="P924" s="105"/>
      <c r="Q924" s="105"/>
      <c r="R924" s="105"/>
      <c r="S924" s="105"/>
    </row>
    <row r="925" spans="1:19" ht="12.75" customHeight="1">
      <c r="A925" s="105"/>
      <c r="B925" s="105"/>
      <c r="C925" s="105"/>
      <c r="D925" s="105"/>
      <c r="E925" s="105"/>
      <c r="F925" s="105"/>
      <c r="G925" s="105"/>
      <c r="H925" s="105"/>
      <c r="I925" s="105"/>
      <c r="J925" s="105"/>
      <c r="K925" s="105"/>
      <c r="L925" s="105"/>
      <c r="M925" s="105"/>
      <c r="N925" s="105"/>
      <c r="O925" s="105"/>
      <c r="P925" s="105"/>
      <c r="Q925" s="105"/>
      <c r="R925" s="105"/>
      <c r="S925" s="105"/>
    </row>
    <row r="926" spans="1:19" ht="12.75" customHeight="1">
      <c r="A926" s="105"/>
      <c r="B926" s="105"/>
      <c r="C926" s="105"/>
      <c r="D926" s="105"/>
      <c r="E926" s="105"/>
      <c r="F926" s="105"/>
      <c r="G926" s="105"/>
      <c r="H926" s="105"/>
      <c r="I926" s="105"/>
      <c r="J926" s="105"/>
      <c r="K926" s="105"/>
      <c r="L926" s="105"/>
      <c r="M926" s="105"/>
      <c r="N926" s="105"/>
      <c r="O926" s="105"/>
      <c r="P926" s="105"/>
      <c r="Q926" s="105"/>
      <c r="R926" s="105"/>
      <c r="S926" s="105"/>
    </row>
    <row r="927" spans="1:19" ht="12.75" customHeight="1">
      <c r="A927" s="105"/>
      <c r="B927" s="105"/>
      <c r="C927" s="105"/>
      <c r="D927" s="105"/>
      <c r="E927" s="105"/>
      <c r="F927" s="105"/>
      <c r="G927" s="105"/>
      <c r="H927" s="105"/>
      <c r="I927" s="105"/>
      <c r="J927" s="105"/>
      <c r="K927" s="105"/>
      <c r="L927" s="105"/>
      <c r="M927" s="105"/>
      <c r="N927" s="105"/>
      <c r="O927" s="105"/>
      <c r="P927" s="105"/>
      <c r="Q927" s="105"/>
      <c r="R927" s="105"/>
      <c r="S927" s="105"/>
    </row>
    <row r="928" spans="1:19" ht="12.75" customHeight="1">
      <c r="A928" s="105"/>
      <c r="B928" s="105"/>
      <c r="C928" s="105"/>
      <c r="D928" s="105"/>
      <c r="E928" s="105"/>
      <c r="F928" s="105"/>
      <c r="G928" s="105"/>
      <c r="H928" s="105"/>
      <c r="I928" s="105"/>
      <c r="J928" s="105"/>
      <c r="K928" s="105"/>
      <c r="L928" s="105"/>
      <c r="M928" s="105"/>
      <c r="N928" s="105"/>
      <c r="O928" s="105"/>
      <c r="P928" s="105"/>
      <c r="Q928" s="105"/>
      <c r="R928" s="105"/>
      <c r="S928" s="105"/>
    </row>
    <row r="929" spans="1:19" ht="12.75" customHeight="1">
      <c r="A929" s="105"/>
      <c r="B929" s="105"/>
      <c r="C929" s="105"/>
      <c r="D929" s="105"/>
      <c r="E929" s="105"/>
      <c r="F929" s="105"/>
      <c r="G929" s="105"/>
      <c r="H929" s="105"/>
      <c r="I929" s="105"/>
      <c r="J929" s="105"/>
      <c r="K929" s="105"/>
      <c r="L929" s="105"/>
      <c r="M929" s="105"/>
      <c r="N929" s="105"/>
      <c r="O929" s="105"/>
      <c r="P929" s="105"/>
      <c r="Q929" s="105"/>
      <c r="R929" s="105"/>
      <c r="S929" s="105"/>
    </row>
    <row r="930" spans="1:19" ht="12.75" customHeight="1">
      <c r="A930" s="105"/>
      <c r="B930" s="105"/>
      <c r="C930" s="105"/>
      <c r="D930" s="105"/>
      <c r="E930" s="105"/>
      <c r="F930" s="105"/>
      <c r="G930" s="105"/>
      <c r="H930" s="105"/>
      <c r="I930" s="105"/>
      <c r="J930" s="105"/>
      <c r="K930" s="105"/>
      <c r="L930" s="105"/>
      <c r="M930" s="105"/>
      <c r="N930" s="105"/>
      <c r="O930" s="105"/>
      <c r="P930" s="105"/>
      <c r="Q930" s="105"/>
      <c r="R930" s="105"/>
      <c r="S930" s="105"/>
    </row>
    <row r="931" spans="1:19" ht="12.75" customHeight="1">
      <c r="A931" s="105"/>
      <c r="B931" s="105"/>
      <c r="C931" s="105"/>
      <c r="D931" s="105"/>
      <c r="E931" s="105"/>
      <c r="F931" s="105"/>
      <c r="G931" s="105"/>
      <c r="H931" s="105"/>
      <c r="I931" s="105"/>
      <c r="J931" s="105"/>
      <c r="K931" s="105"/>
      <c r="L931" s="105"/>
      <c r="M931" s="105"/>
      <c r="N931" s="105"/>
      <c r="O931" s="105"/>
      <c r="P931" s="105"/>
      <c r="Q931" s="105"/>
      <c r="R931" s="105"/>
      <c r="S931" s="105"/>
    </row>
    <row r="932" spans="1:19" ht="12.75" customHeight="1">
      <c r="A932" s="105"/>
      <c r="B932" s="105"/>
      <c r="C932" s="105"/>
      <c r="D932" s="105"/>
      <c r="E932" s="105"/>
      <c r="F932" s="105"/>
      <c r="G932" s="105"/>
      <c r="H932" s="105"/>
      <c r="I932" s="105"/>
      <c r="J932" s="105"/>
      <c r="K932" s="105"/>
      <c r="L932" s="105"/>
      <c r="M932" s="105"/>
      <c r="N932" s="105"/>
      <c r="O932" s="105"/>
      <c r="P932" s="105"/>
      <c r="Q932" s="105"/>
      <c r="R932" s="105"/>
      <c r="S932" s="105"/>
    </row>
    <row r="933" spans="1:19" ht="12.75" customHeight="1">
      <c r="A933" s="105"/>
      <c r="B933" s="105"/>
      <c r="C933" s="105"/>
      <c r="D933" s="105"/>
      <c r="E933" s="105"/>
      <c r="F933" s="105"/>
      <c r="G933" s="105"/>
      <c r="H933" s="105"/>
      <c r="I933" s="105"/>
      <c r="J933" s="105"/>
      <c r="K933" s="105"/>
      <c r="L933" s="105"/>
      <c r="M933" s="105"/>
      <c r="N933" s="105"/>
      <c r="O933" s="105"/>
      <c r="P933" s="105"/>
      <c r="Q933" s="105"/>
      <c r="R933" s="105"/>
      <c r="S933" s="105"/>
    </row>
    <row r="934" spans="1:19" ht="12.75" customHeight="1">
      <c r="A934" s="105"/>
      <c r="B934" s="105"/>
      <c r="C934" s="105"/>
      <c r="D934" s="105"/>
      <c r="E934" s="105"/>
      <c r="F934" s="105"/>
      <c r="G934" s="105"/>
      <c r="H934" s="105"/>
      <c r="I934" s="105"/>
      <c r="J934" s="105"/>
      <c r="K934" s="105"/>
      <c r="L934" s="105"/>
      <c r="M934" s="105"/>
      <c r="N934" s="105"/>
      <c r="O934" s="105"/>
      <c r="P934" s="105"/>
      <c r="Q934" s="105"/>
      <c r="R934" s="105"/>
      <c r="S934" s="105"/>
    </row>
    <row r="935" spans="1:19" ht="12.75" customHeight="1">
      <c r="A935" s="105"/>
      <c r="B935" s="105"/>
      <c r="C935" s="105"/>
      <c r="D935" s="105"/>
      <c r="E935" s="105"/>
      <c r="F935" s="105"/>
      <c r="G935" s="105"/>
      <c r="H935" s="105"/>
      <c r="I935" s="105"/>
      <c r="J935" s="105"/>
      <c r="K935" s="105"/>
      <c r="L935" s="105"/>
      <c r="M935" s="105"/>
      <c r="N935" s="105"/>
      <c r="O935" s="105"/>
      <c r="P935" s="105"/>
      <c r="Q935" s="105"/>
      <c r="R935" s="105"/>
      <c r="S935" s="105"/>
    </row>
    <row r="936" spans="1:19" ht="12.75" customHeight="1">
      <c r="A936" s="105"/>
      <c r="B936" s="105"/>
      <c r="C936" s="105"/>
      <c r="D936" s="105"/>
      <c r="E936" s="105"/>
      <c r="F936" s="105"/>
      <c r="G936" s="105"/>
      <c r="H936" s="105"/>
      <c r="I936" s="105"/>
      <c r="J936" s="105"/>
      <c r="K936" s="105"/>
      <c r="L936" s="105"/>
      <c r="M936" s="105"/>
      <c r="N936" s="105"/>
      <c r="O936" s="105"/>
      <c r="P936" s="105"/>
      <c r="Q936" s="105"/>
      <c r="R936" s="105"/>
      <c r="S936" s="105"/>
    </row>
    <row r="937" spans="1:19" ht="12.75" customHeight="1">
      <c r="A937" s="105"/>
      <c r="B937" s="105"/>
      <c r="C937" s="105"/>
      <c r="D937" s="105"/>
      <c r="E937" s="105"/>
      <c r="F937" s="105"/>
      <c r="G937" s="105"/>
      <c r="H937" s="105"/>
      <c r="I937" s="105"/>
      <c r="J937" s="105"/>
      <c r="K937" s="105"/>
      <c r="L937" s="105"/>
      <c r="M937" s="105"/>
      <c r="N937" s="105"/>
      <c r="O937" s="105"/>
      <c r="P937" s="105"/>
      <c r="Q937" s="105"/>
      <c r="R937" s="105"/>
      <c r="S937" s="105"/>
    </row>
    <row r="938" spans="1:19" ht="12.75" customHeight="1">
      <c r="A938" s="105"/>
      <c r="B938" s="105"/>
      <c r="C938" s="105"/>
      <c r="D938" s="105"/>
      <c r="E938" s="105"/>
      <c r="F938" s="105"/>
      <c r="G938" s="105"/>
      <c r="H938" s="105"/>
      <c r="I938" s="105"/>
      <c r="J938" s="105"/>
      <c r="K938" s="105"/>
      <c r="L938" s="105"/>
      <c r="M938" s="105"/>
      <c r="N938" s="105"/>
      <c r="O938" s="105"/>
      <c r="P938" s="105"/>
      <c r="Q938" s="105"/>
      <c r="R938" s="105"/>
      <c r="S938" s="105"/>
    </row>
    <row r="939" spans="1:19" ht="12.75" customHeight="1">
      <c r="A939" s="105"/>
      <c r="B939" s="105"/>
      <c r="C939" s="105"/>
      <c r="D939" s="105"/>
      <c r="E939" s="105"/>
      <c r="F939" s="105"/>
      <c r="G939" s="105"/>
      <c r="H939" s="105"/>
      <c r="I939" s="105"/>
      <c r="J939" s="105"/>
      <c r="K939" s="105"/>
      <c r="L939" s="105"/>
      <c r="M939" s="105"/>
      <c r="N939" s="105"/>
      <c r="O939" s="105"/>
      <c r="P939" s="105"/>
      <c r="Q939" s="105"/>
      <c r="R939" s="105"/>
      <c r="S939" s="105"/>
    </row>
    <row r="940" spans="1:19" ht="12.75" customHeight="1">
      <c r="A940" s="105"/>
      <c r="B940" s="105"/>
      <c r="C940" s="105"/>
      <c r="D940" s="105"/>
      <c r="E940" s="105"/>
      <c r="F940" s="105"/>
      <c r="G940" s="105"/>
      <c r="H940" s="105"/>
      <c r="I940" s="105"/>
      <c r="J940" s="105"/>
      <c r="K940" s="105"/>
      <c r="L940" s="105"/>
      <c r="M940" s="105"/>
      <c r="N940" s="105"/>
      <c r="O940" s="105"/>
      <c r="P940" s="105"/>
      <c r="Q940" s="105"/>
      <c r="R940" s="105"/>
      <c r="S940" s="105"/>
    </row>
    <row r="941" spans="1:19" ht="12.75" customHeight="1">
      <c r="A941" s="105"/>
      <c r="B941" s="105"/>
      <c r="C941" s="105"/>
      <c r="D941" s="105"/>
      <c r="E941" s="105"/>
      <c r="F941" s="105"/>
      <c r="G941" s="105"/>
      <c r="H941" s="105"/>
      <c r="I941" s="105"/>
      <c r="J941" s="105"/>
      <c r="K941" s="105"/>
      <c r="L941" s="105"/>
      <c r="M941" s="105"/>
      <c r="N941" s="105"/>
      <c r="O941" s="105"/>
      <c r="P941" s="105"/>
      <c r="Q941" s="105"/>
      <c r="R941" s="105"/>
      <c r="S941" s="105"/>
    </row>
    <row r="942" spans="1:19" ht="12.75" customHeight="1">
      <c r="A942" s="105"/>
      <c r="B942" s="105"/>
      <c r="C942" s="105"/>
      <c r="D942" s="105"/>
      <c r="E942" s="105"/>
      <c r="F942" s="105"/>
      <c r="G942" s="105"/>
      <c r="H942" s="105"/>
      <c r="I942" s="105"/>
      <c r="J942" s="105"/>
      <c r="K942" s="105"/>
      <c r="L942" s="105"/>
      <c r="M942" s="105"/>
      <c r="N942" s="105"/>
      <c r="O942" s="105"/>
      <c r="P942" s="105"/>
      <c r="Q942" s="105"/>
      <c r="R942" s="105"/>
      <c r="S942" s="105"/>
    </row>
    <row r="943" spans="1:19" ht="12.75" customHeight="1">
      <c r="A943" s="105"/>
      <c r="B943" s="105"/>
      <c r="C943" s="105"/>
      <c r="D943" s="105"/>
      <c r="E943" s="105"/>
      <c r="F943" s="105"/>
      <c r="G943" s="105"/>
      <c r="H943" s="105"/>
      <c r="I943" s="105"/>
      <c r="J943" s="105"/>
      <c r="K943" s="105"/>
      <c r="L943" s="105"/>
      <c r="M943" s="105"/>
      <c r="N943" s="105"/>
      <c r="O943" s="105"/>
      <c r="P943" s="105"/>
      <c r="Q943" s="105"/>
      <c r="R943" s="105"/>
      <c r="S943" s="105"/>
    </row>
    <row r="944" spans="1:19" ht="12.75" customHeight="1">
      <c r="A944" s="105"/>
      <c r="B944" s="105"/>
      <c r="C944" s="105"/>
      <c r="D944" s="105"/>
      <c r="E944" s="105"/>
      <c r="F944" s="105"/>
      <c r="G944" s="105"/>
      <c r="H944" s="105"/>
      <c r="I944" s="105"/>
      <c r="J944" s="105"/>
      <c r="K944" s="105"/>
      <c r="L944" s="105"/>
      <c r="M944" s="105"/>
      <c r="N944" s="105"/>
      <c r="O944" s="105"/>
      <c r="P944" s="105"/>
      <c r="Q944" s="105"/>
      <c r="R944" s="105"/>
      <c r="S944" s="105"/>
    </row>
    <row r="945" spans="1:19" ht="12.75" customHeight="1">
      <c r="A945" s="105"/>
      <c r="B945" s="105"/>
      <c r="C945" s="105"/>
      <c r="D945" s="105"/>
      <c r="E945" s="105"/>
      <c r="F945" s="105"/>
      <c r="G945" s="105"/>
      <c r="H945" s="105"/>
      <c r="I945" s="105"/>
      <c r="J945" s="105"/>
      <c r="K945" s="105"/>
      <c r="L945" s="105"/>
      <c r="M945" s="105"/>
      <c r="N945" s="105"/>
      <c r="O945" s="105"/>
      <c r="P945" s="105"/>
      <c r="Q945" s="105"/>
      <c r="R945" s="105"/>
      <c r="S945" s="105"/>
    </row>
    <row r="946" spans="1:19" ht="12.75" customHeight="1">
      <c r="A946" s="105"/>
      <c r="B946" s="105"/>
      <c r="C946" s="105"/>
      <c r="D946" s="105"/>
      <c r="E946" s="105"/>
      <c r="F946" s="105"/>
      <c r="G946" s="105"/>
      <c r="H946" s="105"/>
      <c r="I946" s="105"/>
      <c r="J946" s="105"/>
      <c r="K946" s="105"/>
      <c r="L946" s="105"/>
      <c r="M946" s="105"/>
      <c r="N946" s="105"/>
      <c r="O946" s="105"/>
      <c r="P946" s="105"/>
      <c r="Q946" s="105"/>
      <c r="R946" s="105"/>
      <c r="S946" s="105"/>
    </row>
    <row r="947" spans="1:19" ht="12.75" customHeight="1">
      <c r="A947" s="105"/>
      <c r="B947" s="105"/>
      <c r="C947" s="105"/>
      <c r="D947" s="105"/>
      <c r="E947" s="105"/>
      <c r="F947" s="105"/>
      <c r="G947" s="105"/>
      <c r="H947" s="105"/>
      <c r="I947" s="105"/>
      <c r="J947" s="105"/>
      <c r="K947" s="105"/>
      <c r="L947" s="105"/>
      <c r="M947" s="105"/>
      <c r="N947" s="105"/>
      <c r="O947" s="105"/>
      <c r="P947" s="105"/>
      <c r="Q947" s="105"/>
      <c r="R947" s="105"/>
      <c r="S947" s="105"/>
    </row>
    <row r="948" spans="1:19" ht="12.75" customHeight="1">
      <c r="A948" s="105"/>
      <c r="B948" s="105"/>
      <c r="C948" s="105"/>
      <c r="D948" s="105"/>
      <c r="E948" s="105"/>
      <c r="F948" s="105"/>
      <c r="G948" s="105"/>
      <c r="H948" s="105"/>
      <c r="I948" s="105"/>
      <c r="J948" s="105"/>
      <c r="K948" s="105"/>
      <c r="L948" s="105"/>
      <c r="M948" s="105"/>
      <c r="N948" s="105"/>
      <c r="O948" s="105"/>
      <c r="P948" s="105"/>
      <c r="Q948" s="105"/>
      <c r="R948" s="105"/>
      <c r="S948" s="105"/>
    </row>
    <row r="949" spans="1:19" ht="12.75" customHeight="1">
      <c r="A949" s="105"/>
      <c r="B949" s="105"/>
      <c r="C949" s="105"/>
      <c r="D949" s="105"/>
      <c r="E949" s="105"/>
      <c r="F949" s="105"/>
      <c r="G949" s="105"/>
      <c r="H949" s="105"/>
      <c r="I949" s="105"/>
      <c r="J949" s="105"/>
      <c r="K949" s="105"/>
      <c r="L949" s="105"/>
      <c r="M949" s="105"/>
      <c r="N949" s="105"/>
      <c r="O949" s="105"/>
      <c r="P949" s="105"/>
      <c r="Q949" s="105"/>
      <c r="R949" s="105"/>
      <c r="S949" s="105"/>
    </row>
    <row r="950" spans="1:19" ht="12.75" customHeight="1">
      <c r="A950" s="105"/>
      <c r="B950" s="105"/>
      <c r="C950" s="105"/>
      <c r="D950" s="105"/>
      <c r="E950" s="105"/>
      <c r="F950" s="105"/>
      <c r="G950" s="105"/>
      <c r="H950" s="105"/>
      <c r="I950" s="105"/>
      <c r="J950" s="105"/>
      <c r="K950" s="105"/>
      <c r="L950" s="105"/>
      <c r="M950" s="105"/>
      <c r="N950" s="105"/>
      <c r="O950" s="105"/>
      <c r="P950" s="105"/>
      <c r="Q950" s="105"/>
      <c r="R950" s="105"/>
      <c r="S950" s="105"/>
    </row>
    <row r="951" spans="1:19" ht="12.75" customHeight="1">
      <c r="A951" s="105"/>
      <c r="B951" s="105"/>
      <c r="C951" s="105"/>
      <c r="D951" s="105"/>
      <c r="E951" s="105"/>
      <c r="F951" s="105"/>
      <c r="G951" s="105"/>
      <c r="H951" s="105"/>
      <c r="I951" s="105"/>
      <c r="J951" s="105"/>
      <c r="K951" s="105"/>
      <c r="L951" s="105"/>
      <c r="M951" s="105"/>
      <c r="N951" s="105"/>
      <c r="O951" s="105"/>
      <c r="P951" s="105"/>
      <c r="Q951" s="105"/>
      <c r="R951" s="105"/>
      <c r="S951" s="105"/>
    </row>
    <row r="952" spans="1:19" ht="12.75" customHeight="1">
      <c r="A952" s="105"/>
      <c r="B952" s="105"/>
      <c r="C952" s="105"/>
      <c r="D952" s="105"/>
      <c r="E952" s="105"/>
      <c r="F952" s="105"/>
      <c r="G952" s="105"/>
      <c r="H952" s="105"/>
      <c r="I952" s="105"/>
      <c r="J952" s="105"/>
      <c r="K952" s="105"/>
      <c r="L952" s="105"/>
      <c r="M952" s="105"/>
      <c r="N952" s="105"/>
      <c r="O952" s="105"/>
      <c r="P952" s="105"/>
      <c r="Q952" s="105"/>
      <c r="R952" s="105"/>
      <c r="S952" s="105"/>
    </row>
    <row r="953" spans="1:19" ht="12.75" customHeight="1">
      <c r="A953" s="105"/>
      <c r="B953" s="105"/>
      <c r="C953" s="105"/>
      <c r="D953" s="105"/>
      <c r="E953" s="105"/>
      <c r="F953" s="105"/>
      <c r="G953" s="105"/>
      <c r="H953" s="105"/>
      <c r="I953" s="105"/>
      <c r="J953" s="105"/>
      <c r="K953" s="105"/>
      <c r="L953" s="105"/>
      <c r="M953" s="105"/>
      <c r="N953" s="105"/>
      <c r="O953" s="105"/>
      <c r="P953" s="105"/>
      <c r="Q953" s="105"/>
      <c r="R953" s="105"/>
      <c r="S953" s="105"/>
    </row>
    <row r="954" spans="1:19" ht="12.75" customHeight="1">
      <c r="A954" s="105"/>
      <c r="B954" s="105"/>
      <c r="C954" s="105"/>
      <c r="D954" s="105"/>
      <c r="E954" s="105"/>
      <c r="F954" s="105"/>
      <c r="G954" s="105"/>
      <c r="H954" s="105"/>
      <c r="I954" s="105"/>
      <c r="J954" s="105"/>
      <c r="K954" s="105"/>
      <c r="L954" s="105"/>
      <c r="M954" s="105"/>
      <c r="N954" s="105"/>
      <c r="O954" s="105"/>
      <c r="P954" s="105"/>
      <c r="Q954" s="105"/>
      <c r="R954" s="105"/>
      <c r="S954" s="105"/>
    </row>
    <row r="955" spans="1:19" ht="12.75" customHeight="1">
      <c r="A955" s="105"/>
      <c r="B955" s="105"/>
      <c r="C955" s="105"/>
      <c r="D955" s="105"/>
      <c r="E955" s="105"/>
      <c r="F955" s="105"/>
      <c r="G955" s="105"/>
      <c r="H955" s="105"/>
      <c r="I955" s="105"/>
      <c r="J955" s="105"/>
      <c r="K955" s="105"/>
      <c r="L955" s="105"/>
      <c r="M955" s="105"/>
      <c r="N955" s="105"/>
      <c r="O955" s="105"/>
      <c r="P955" s="105"/>
      <c r="Q955" s="105"/>
      <c r="R955" s="105"/>
      <c r="S955" s="105"/>
    </row>
    <row r="956" spans="1:19" ht="12.75" customHeight="1">
      <c r="A956" s="105"/>
      <c r="B956" s="105"/>
      <c r="C956" s="105"/>
      <c r="D956" s="105"/>
      <c r="E956" s="105"/>
      <c r="F956" s="105"/>
      <c r="G956" s="105"/>
      <c r="H956" s="105"/>
      <c r="I956" s="105"/>
      <c r="J956" s="105"/>
      <c r="K956" s="105"/>
      <c r="L956" s="105"/>
      <c r="M956" s="105"/>
      <c r="N956" s="105"/>
      <c r="O956" s="105"/>
      <c r="P956" s="105"/>
      <c r="Q956" s="105"/>
      <c r="R956" s="105"/>
      <c r="S956" s="105"/>
    </row>
    <row r="957" spans="1:19" ht="12.75" customHeight="1">
      <c r="A957" s="105"/>
      <c r="B957" s="105"/>
      <c r="C957" s="105"/>
      <c r="D957" s="105"/>
      <c r="E957" s="105"/>
      <c r="F957" s="105"/>
      <c r="G957" s="105"/>
      <c r="H957" s="105"/>
      <c r="I957" s="105"/>
      <c r="J957" s="105"/>
      <c r="K957" s="105"/>
      <c r="L957" s="105"/>
      <c r="M957" s="105"/>
      <c r="N957" s="105"/>
      <c r="O957" s="105"/>
      <c r="P957" s="105"/>
      <c r="Q957" s="105"/>
      <c r="R957" s="105"/>
      <c r="S957" s="105"/>
    </row>
    <row r="958" spans="1:19" ht="12.75" customHeight="1">
      <c r="A958" s="105"/>
      <c r="B958" s="105"/>
      <c r="C958" s="105"/>
      <c r="D958" s="105"/>
      <c r="E958" s="105"/>
      <c r="F958" s="105"/>
      <c r="G958" s="105"/>
      <c r="H958" s="105"/>
      <c r="I958" s="105"/>
      <c r="J958" s="105"/>
      <c r="K958" s="105"/>
      <c r="L958" s="105"/>
      <c r="M958" s="105"/>
      <c r="N958" s="105"/>
      <c r="O958" s="105"/>
      <c r="P958" s="105"/>
      <c r="Q958" s="105"/>
      <c r="R958" s="105"/>
      <c r="S958" s="105"/>
    </row>
    <row r="959" spans="1:19" ht="12.75" customHeight="1">
      <c r="A959" s="105"/>
      <c r="B959" s="105"/>
      <c r="C959" s="105"/>
      <c r="D959" s="105"/>
      <c r="E959" s="105"/>
      <c r="F959" s="105"/>
      <c r="G959" s="105"/>
      <c r="H959" s="105"/>
      <c r="I959" s="105"/>
      <c r="J959" s="105"/>
      <c r="K959" s="105"/>
      <c r="L959" s="105"/>
      <c r="M959" s="105"/>
      <c r="N959" s="105"/>
      <c r="O959" s="105"/>
      <c r="P959" s="105"/>
      <c r="Q959" s="105"/>
      <c r="R959" s="105"/>
      <c r="S959" s="105"/>
    </row>
    <row r="960" spans="1:19" ht="12.75" customHeight="1">
      <c r="A960" s="105"/>
      <c r="B960" s="105"/>
      <c r="C960" s="105"/>
      <c r="D960" s="105"/>
      <c r="E960" s="105"/>
      <c r="F960" s="105"/>
      <c r="G960" s="105"/>
      <c r="H960" s="105"/>
      <c r="I960" s="105"/>
      <c r="J960" s="105"/>
      <c r="K960" s="105"/>
      <c r="L960" s="105"/>
      <c r="M960" s="105"/>
      <c r="N960" s="105"/>
      <c r="O960" s="105"/>
      <c r="P960" s="105"/>
      <c r="Q960" s="105"/>
      <c r="R960" s="105"/>
      <c r="S960" s="105"/>
    </row>
    <row r="961" spans="1:19" ht="12.75" customHeight="1">
      <c r="A961" s="105"/>
      <c r="B961" s="105"/>
      <c r="C961" s="105"/>
      <c r="D961" s="105"/>
      <c r="E961" s="105"/>
      <c r="F961" s="105"/>
      <c r="G961" s="105"/>
      <c r="H961" s="105"/>
      <c r="I961" s="105"/>
      <c r="J961" s="105"/>
      <c r="K961" s="105"/>
      <c r="L961" s="105"/>
      <c r="M961" s="105"/>
      <c r="N961" s="105"/>
      <c r="O961" s="105"/>
      <c r="P961" s="105"/>
      <c r="Q961" s="105"/>
      <c r="R961" s="105"/>
      <c r="S961" s="105"/>
    </row>
    <row r="962" spans="1:19" ht="12.75" customHeight="1">
      <c r="A962" s="105"/>
      <c r="B962" s="105"/>
      <c r="C962" s="105"/>
      <c r="D962" s="105"/>
      <c r="E962" s="105"/>
      <c r="F962" s="105"/>
      <c r="G962" s="105"/>
      <c r="H962" s="105"/>
      <c r="I962" s="105"/>
      <c r="J962" s="105"/>
      <c r="K962" s="105"/>
      <c r="L962" s="105"/>
      <c r="M962" s="105"/>
      <c r="N962" s="105"/>
      <c r="O962" s="105"/>
      <c r="P962" s="105"/>
      <c r="Q962" s="105"/>
      <c r="R962" s="105"/>
      <c r="S962" s="105"/>
    </row>
    <row r="963" spans="1:19" ht="12.75" customHeight="1">
      <c r="A963" s="105"/>
      <c r="B963" s="105"/>
      <c r="C963" s="105"/>
      <c r="D963" s="105"/>
      <c r="E963" s="105"/>
      <c r="F963" s="105"/>
      <c r="G963" s="105"/>
      <c r="H963" s="105"/>
      <c r="I963" s="105"/>
      <c r="J963" s="105"/>
      <c r="K963" s="105"/>
      <c r="L963" s="105"/>
      <c r="M963" s="105"/>
      <c r="N963" s="105"/>
      <c r="O963" s="105"/>
      <c r="P963" s="105"/>
      <c r="Q963" s="105"/>
      <c r="R963" s="105"/>
      <c r="S963" s="105"/>
    </row>
    <row r="964" spans="1:19" ht="12.75" customHeight="1">
      <c r="A964" s="105"/>
      <c r="B964" s="105"/>
      <c r="C964" s="105"/>
      <c r="D964" s="105"/>
      <c r="E964" s="105"/>
      <c r="F964" s="105"/>
      <c r="G964" s="105"/>
      <c r="H964" s="105"/>
      <c r="I964" s="105"/>
      <c r="J964" s="105"/>
      <c r="K964" s="105"/>
      <c r="L964" s="105"/>
      <c r="M964" s="105"/>
      <c r="N964" s="105"/>
      <c r="O964" s="105"/>
      <c r="P964" s="105"/>
      <c r="Q964" s="105"/>
      <c r="R964" s="105"/>
      <c r="S964" s="105"/>
    </row>
    <row r="965" spans="1:19" ht="12.75" customHeight="1">
      <c r="A965" s="105"/>
      <c r="B965" s="105"/>
      <c r="C965" s="105"/>
      <c r="D965" s="105"/>
      <c r="E965" s="105"/>
      <c r="F965" s="105"/>
      <c r="G965" s="105"/>
      <c r="H965" s="105"/>
      <c r="I965" s="105"/>
      <c r="J965" s="105"/>
      <c r="K965" s="105"/>
      <c r="L965" s="105"/>
      <c r="M965" s="105"/>
      <c r="N965" s="105"/>
      <c r="O965" s="105"/>
      <c r="P965" s="105"/>
      <c r="Q965" s="105"/>
      <c r="R965" s="105"/>
      <c r="S965" s="105"/>
    </row>
    <row r="966" spans="1:19" ht="12.75" customHeight="1">
      <c r="A966" s="105"/>
      <c r="B966" s="105"/>
      <c r="C966" s="105"/>
      <c r="D966" s="105"/>
      <c r="E966" s="105"/>
      <c r="F966" s="105"/>
      <c r="G966" s="105"/>
      <c r="H966" s="105"/>
      <c r="I966" s="105"/>
      <c r="J966" s="105"/>
      <c r="K966" s="105"/>
      <c r="L966" s="105"/>
      <c r="M966" s="105"/>
      <c r="N966" s="105"/>
      <c r="O966" s="105"/>
      <c r="P966" s="105"/>
      <c r="Q966" s="105"/>
      <c r="R966" s="105"/>
      <c r="S966" s="105"/>
    </row>
    <row r="967" spans="1:19" ht="12.75" customHeight="1">
      <c r="A967" s="105"/>
      <c r="B967" s="105"/>
      <c r="C967" s="105"/>
      <c r="D967" s="105"/>
      <c r="E967" s="105"/>
      <c r="F967" s="105"/>
      <c r="G967" s="105"/>
      <c r="H967" s="105"/>
      <c r="I967" s="105"/>
      <c r="J967" s="105"/>
      <c r="K967" s="105"/>
      <c r="L967" s="105"/>
      <c r="M967" s="105"/>
      <c r="N967" s="105"/>
      <c r="O967" s="105"/>
      <c r="P967" s="105"/>
      <c r="Q967" s="105"/>
      <c r="R967" s="105"/>
      <c r="S967" s="105"/>
    </row>
    <row r="968" spans="1:19" ht="12.75" customHeight="1">
      <c r="A968" s="105"/>
      <c r="B968" s="105"/>
      <c r="C968" s="105"/>
      <c r="D968" s="105"/>
      <c r="E968" s="105"/>
      <c r="F968" s="105"/>
      <c r="G968" s="105"/>
      <c r="H968" s="105"/>
      <c r="I968" s="105"/>
      <c r="J968" s="105"/>
      <c r="K968" s="105"/>
      <c r="L968" s="105"/>
      <c r="M968" s="105"/>
      <c r="N968" s="105"/>
      <c r="O968" s="105"/>
      <c r="P968" s="105"/>
      <c r="Q968" s="105"/>
      <c r="R968" s="105"/>
      <c r="S968" s="105"/>
    </row>
    <row r="969" spans="1:19" ht="12.75" customHeight="1">
      <c r="A969" s="105"/>
      <c r="B969" s="105"/>
      <c r="C969" s="105"/>
      <c r="D969" s="105"/>
      <c r="E969" s="105"/>
      <c r="F969" s="105"/>
      <c r="G969" s="105"/>
      <c r="H969" s="105"/>
      <c r="I969" s="105"/>
      <c r="J969" s="105"/>
      <c r="K969" s="105"/>
      <c r="L969" s="105"/>
      <c r="M969" s="105"/>
      <c r="N969" s="105"/>
      <c r="O969" s="105"/>
      <c r="P969" s="105"/>
      <c r="Q969" s="105"/>
      <c r="R969" s="105"/>
      <c r="S969" s="105"/>
    </row>
    <row r="970" spans="1:19" ht="12.75" customHeight="1">
      <c r="A970" s="105"/>
      <c r="B970" s="105"/>
      <c r="C970" s="105"/>
      <c r="D970" s="105"/>
      <c r="E970" s="105"/>
      <c r="F970" s="105"/>
      <c r="G970" s="105"/>
      <c r="H970" s="105"/>
      <c r="I970" s="105"/>
      <c r="J970" s="105"/>
      <c r="K970" s="105"/>
      <c r="L970" s="105"/>
      <c r="M970" s="105"/>
      <c r="N970" s="105"/>
      <c r="O970" s="105"/>
      <c r="P970" s="105"/>
      <c r="Q970" s="105"/>
      <c r="R970" s="105"/>
      <c r="S970" s="105"/>
    </row>
    <row r="971" spans="1:19" ht="12.75" customHeight="1">
      <c r="A971" s="105"/>
      <c r="B971" s="105"/>
      <c r="C971" s="105"/>
      <c r="D971" s="105"/>
      <c r="E971" s="105"/>
      <c r="F971" s="105"/>
      <c r="G971" s="105"/>
      <c r="H971" s="105"/>
      <c r="I971" s="105"/>
      <c r="J971" s="105"/>
      <c r="K971" s="105"/>
      <c r="L971" s="105"/>
      <c r="M971" s="105"/>
      <c r="N971" s="105"/>
      <c r="O971" s="105"/>
      <c r="P971" s="105"/>
      <c r="Q971" s="105"/>
      <c r="R971" s="105"/>
      <c r="S971" s="105"/>
    </row>
    <row r="972" spans="1:19" ht="12.75" customHeight="1">
      <c r="A972" s="105"/>
      <c r="B972" s="105"/>
      <c r="C972" s="105"/>
      <c r="D972" s="105"/>
      <c r="E972" s="105"/>
      <c r="F972" s="105"/>
      <c r="G972" s="105"/>
      <c r="H972" s="105"/>
      <c r="I972" s="105"/>
      <c r="J972" s="105"/>
      <c r="K972" s="105"/>
      <c r="L972" s="105"/>
      <c r="M972" s="105"/>
      <c r="N972" s="105"/>
      <c r="O972" s="105"/>
      <c r="P972" s="105"/>
      <c r="Q972" s="105"/>
      <c r="R972" s="105"/>
      <c r="S972" s="105"/>
    </row>
    <row r="973" spans="1:19" ht="12.75" customHeight="1">
      <c r="A973" s="105"/>
      <c r="B973" s="105"/>
      <c r="C973" s="105"/>
      <c r="D973" s="105"/>
      <c r="E973" s="105"/>
      <c r="F973" s="105"/>
      <c r="G973" s="105"/>
      <c r="H973" s="105"/>
      <c r="I973" s="105"/>
      <c r="J973" s="105"/>
      <c r="K973" s="105"/>
      <c r="L973" s="105"/>
      <c r="M973" s="105"/>
      <c r="N973" s="105"/>
      <c r="O973" s="105"/>
      <c r="P973" s="105"/>
      <c r="Q973" s="105"/>
      <c r="R973" s="105"/>
      <c r="S973" s="105"/>
    </row>
    <row r="974" spans="1:19" ht="12.75" customHeight="1">
      <c r="A974" s="105"/>
      <c r="B974" s="105"/>
      <c r="C974" s="105"/>
      <c r="D974" s="105"/>
      <c r="E974" s="105"/>
      <c r="F974" s="105"/>
      <c r="G974" s="105"/>
      <c r="H974" s="105"/>
      <c r="I974" s="105"/>
      <c r="J974" s="105"/>
      <c r="K974" s="105"/>
      <c r="L974" s="105"/>
      <c r="M974" s="105"/>
      <c r="N974" s="105"/>
      <c r="O974" s="105"/>
      <c r="P974" s="105"/>
      <c r="Q974" s="105"/>
      <c r="R974" s="105"/>
      <c r="S974" s="105"/>
    </row>
    <row r="975" spans="1:19" ht="12.75" customHeight="1">
      <c r="A975" s="105"/>
      <c r="B975" s="105"/>
      <c r="C975" s="105"/>
      <c r="D975" s="105"/>
      <c r="E975" s="105"/>
      <c r="F975" s="105"/>
      <c r="G975" s="105"/>
      <c r="H975" s="105"/>
      <c r="I975" s="105"/>
      <c r="J975" s="105"/>
      <c r="K975" s="105"/>
      <c r="L975" s="105"/>
      <c r="M975" s="105"/>
      <c r="N975" s="105"/>
      <c r="O975" s="105"/>
      <c r="P975" s="105"/>
      <c r="Q975" s="105"/>
      <c r="R975" s="105"/>
      <c r="S975" s="105"/>
    </row>
    <row r="976" spans="1:19" ht="12.75" customHeight="1">
      <c r="A976" s="105"/>
      <c r="B976" s="105"/>
      <c r="C976" s="105"/>
      <c r="D976" s="105"/>
      <c r="E976" s="105"/>
      <c r="F976" s="105"/>
      <c r="G976" s="105"/>
      <c r="H976" s="105"/>
      <c r="I976" s="105"/>
      <c r="J976" s="105"/>
      <c r="K976" s="105"/>
      <c r="L976" s="105"/>
      <c r="M976" s="105"/>
      <c r="N976" s="105"/>
      <c r="O976" s="105"/>
      <c r="P976" s="105"/>
      <c r="Q976" s="105"/>
      <c r="R976" s="105"/>
      <c r="S976" s="105"/>
    </row>
    <row r="977" spans="1:19" ht="12.75" customHeight="1">
      <c r="A977" s="105"/>
      <c r="B977" s="105"/>
      <c r="C977" s="105"/>
      <c r="D977" s="105"/>
      <c r="E977" s="105"/>
      <c r="F977" s="105"/>
      <c r="G977" s="105"/>
      <c r="H977" s="105"/>
      <c r="I977" s="105"/>
      <c r="J977" s="105"/>
      <c r="K977" s="105"/>
      <c r="L977" s="105"/>
      <c r="M977" s="105"/>
      <c r="N977" s="105"/>
      <c r="O977" s="105"/>
      <c r="P977" s="105"/>
      <c r="Q977" s="105"/>
      <c r="R977" s="105"/>
      <c r="S977" s="105"/>
    </row>
    <row r="978" spans="1:19" ht="12.75" customHeight="1">
      <c r="A978" s="105"/>
      <c r="B978" s="105"/>
      <c r="C978" s="105"/>
      <c r="D978" s="105"/>
      <c r="E978" s="105"/>
      <c r="F978" s="105"/>
      <c r="G978" s="105"/>
      <c r="H978" s="105"/>
      <c r="I978" s="105"/>
      <c r="J978" s="105"/>
      <c r="K978" s="105"/>
      <c r="L978" s="105"/>
      <c r="M978" s="105"/>
      <c r="N978" s="105"/>
      <c r="O978" s="105"/>
      <c r="P978" s="105"/>
      <c r="Q978" s="105"/>
      <c r="R978" s="105"/>
      <c r="S978" s="105"/>
    </row>
    <row r="979" spans="1:19" ht="12.75" customHeight="1">
      <c r="A979" s="105"/>
      <c r="B979" s="105"/>
      <c r="C979" s="105"/>
      <c r="D979" s="105"/>
      <c r="E979" s="105"/>
      <c r="F979" s="105"/>
      <c r="G979" s="105"/>
      <c r="H979" s="105"/>
      <c r="I979" s="105"/>
      <c r="J979" s="105"/>
      <c r="K979" s="105"/>
      <c r="L979" s="105"/>
      <c r="M979" s="105"/>
      <c r="N979" s="105"/>
      <c r="O979" s="105"/>
      <c r="P979" s="105"/>
      <c r="Q979" s="105"/>
      <c r="R979" s="105"/>
      <c r="S979" s="105"/>
    </row>
    <row r="980" spans="1:19" ht="12.75" customHeight="1">
      <c r="A980" s="105"/>
      <c r="B980" s="105"/>
      <c r="C980" s="105"/>
      <c r="D980" s="105"/>
      <c r="E980" s="105"/>
      <c r="F980" s="105"/>
      <c r="G980" s="105"/>
      <c r="H980" s="105"/>
      <c r="I980" s="105"/>
      <c r="J980" s="105"/>
      <c r="K980" s="105"/>
      <c r="L980" s="105"/>
      <c r="M980" s="105"/>
      <c r="N980" s="105"/>
      <c r="O980" s="105"/>
      <c r="P980" s="105"/>
      <c r="Q980" s="105"/>
      <c r="R980" s="105"/>
      <c r="S980" s="105"/>
    </row>
    <row r="981" spans="1:19" ht="12.75" customHeight="1">
      <c r="A981" s="105"/>
      <c r="B981" s="105"/>
      <c r="C981" s="105"/>
      <c r="D981" s="105"/>
      <c r="E981" s="105"/>
      <c r="F981" s="105"/>
      <c r="G981" s="105"/>
      <c r="H981" s="105"/>
      <c r="I981" s="105"/>
      <c r="J981" s="105"/>
      <c r="K981" s="105"/>
      <c r="L981" s="105"/>
      <c r="M981" s="105"/>
      <c r="N981" s="105"/>
      <c r="O981" s="105"/>
      <c r="P981" s="105"/>
      <c r="Q981" s="105"/>
      <c r="R981" s="105"/>
      <c r="S981" s="105"/>
    </row>
    <row r="982" spans="1:19" ht="12.75" customHeight="1">
      <c r="A982" s="105"/>
      <c r="B982" s="105"/>
      <c r="C982" s="105"/>
      <c r="D982" s="105"/>
      <c r="E982" s="105"/>
      <c r="F982" s="105"/>
      <c r="G982" s="105"/>
      <c r="H982" s="105"/>
      <c r="I982" s="105"/>
      <c r="J982" s="105"/>
      <c r="K982" s="105"/>
      <c r="L982" s="105"/>
      <c r="M982" s="105"/>
      <c r="N982" s="105"/>
      <c r="O982" s="105"/>
      <c r="P982" s="105"/>
      <c r="Q982" s="105"/>
      <c r="R982" s="105"/>
      <c r="S982" s="105"/>
    </row>
    <row r="983" spans="1:19" ht="12.75" customHeight="1">
      <c r="A983" s="105"/>
      <c r="B983" s="105"/>
      <c r="C983" s="105"/>
      <c r="D983" s="105"/>
      <c r="E983" s="105"/>
      <c r="F983" s="105"/>
      <c r="G983" s="105"/>
      <c r="H983" s="105"/>
      <c r="I983" s="105"/>
      <c r="J983" s="105"/>
      <c r="K983" s="105"/>
      <c r="L983" s="105"/>
      <c r="M983" s="105"/>
      <c r="N983" s="105"/>
      <c r="O983" s="105"/>
      <c r="P983" s="105"/>
      <c r="Q983" s="105"/>
      <c r="R983" s="105"/>
      <c r="S983" s="105"/>
    </row>
    <row r="984" spans="1:19" ht="12.75" customHeight="1">
      <c r="A984" s="105"/>
      <c r="B984" s="105"/>
      <c r="C984" s="105"/>
      <c r="D984" s="105"/>
      <c r="E984" s="105"/>
      <c r="F984" s="105"/>
      <c r="G984" s="105"/>
      <c r="H984" s="105"/>
      <c r="I984" s="105"/>
      <c r="J984" s="105"/>
      <c r="K984" s="105"/>
      <c r="L984" s="105"/>
      <c r="M984" s="105"/>
      <c r="N984" s="105"/>
      <c r="O984" s="105"/>
      <c r="P984" s="105"/>
      <c r="Q984" s="105"/>
      <c r="R984" s="105"/>
      <c r="S984" s="105"/>
    </row>
    <row r="985" spans="1:19" ht="12.75" customHeight="1">
      <c r="A985" s="105"/>
      <c r="B985" s="105"/>
      <c r="C985" s="105"/>
      <c r="D985" s="105"/>
      <c r="E985" s="105"/>
      <c r="F985" s="105"/>
      <c r="G985" s="105"/>
      <c r="H985" s="105"/>
      <c r="I985" s="105"/>
      <c r="J985" s="105"/>
      <c r="K985" s="105"/>
      <c r="L985" s="105"/>
      <c r="M985" s="105"/>
      <c r="N985" s="105"/>
      <c r="O985" s="105"/>
      <c r="P985" s="105"/>
      <c r="Q985" s="105"/>
      <c r="R985" s="105"/>
      <c r="S985" s="105"/>
    </row>
    <row r="986" spans="1:19" ht="12.75" customHeight="1">
      <c r="A986" s="105"/>
      <c r="B986" s="105"/>
      <c r="C986" s="105"/>
      <c r="D986" s="105"/>
      <c r="E986" s="105"/>
      <c r="F986" s="105"/>
      <c r="G986" s="105"/>
      <c r="H986" s="105"/>
      <c r="I986" s="105"/>
      <c r="J986" s="105"/>
      <c r="K986" s="105"/>
      <c r="L986" s="105"/>
      <c r="M986" s="105"/>
      <c r="N986" s="105"/>
      <c r="O986" s="105"/>
      <c r="P986" s="105"/>
      <c r="Q986" s="105"/>
      <c r="R986" s="105"/>
      <c r="S986" s="105"/>
    </row>
    <row r="987" spans="1:19" ht="12.75" customHeight="1">
      <c r="A987" s="105"/>
      <c r="B987" s="105"/>
      <c r="C987" s="105"/>
      <c r="D987" s="105"/>
      <c r="E987" s="105"/>
      <c r="F987" s="105"/>
      <c r="G987" s="105"/>
      <c r="H987" s="105"/>
      <c r="I987" s="105"/>
      <c r="J987" s="105"/>
      <c r="K987" s="105"/>
      <c r="L987" s="105"/>
      <c r="M987" s="105"/>
      <c r="N987" s="105"/>
      <c r="O987" s="105"/>
      <c r="P987" s="105"/>
      <c r="Q987" s="105"/>
      <c r="R987" s="105"/>
      <c r="S987" s="105"/>
    </row>
    <row r="988" spans="1:19" ht="12.75" customHeight="1">
      <c r="A988" s="105"/>
      <c r="B988" s="105"/>
      <c r="C988" s="105"/>
      <c r="D988" s="105"/>
      <c r="E988" s="105"/>
      <c r="F988" s="105"/>
      <c r="G988" s="105"/>
      <c r="H988" s="105"/>
      <c r="I988" s="105"/>
      <c r="J988" s="105"/>
      <c r="K988" s="105"/>
      <c r="L988" s="105"/>
      <c r="M988" s="105"/>
      <c r="N988" s="105"/>
      <c r="O988" s="105"/>
      <c r="P988" s="105"/>
      <c r="Q988" s="105"/>
      <c r="R988" s="105"/>
      <c r="S988" s="105"/>
    </row>
    <row r="989" spans="1:19" ht="12.75" customHeight="1">
      <c r="A989" s="105"/>
      <c r="B989" s="105"/>
      <c r="C989" s="105"/>
      <c r="D989" s="105"/>
      <c r="E989" s="105"/>
      <c r="F989" s="105"/>
      <c r="G989" s="105"/>
      <c r="H989" s="105"/>
      <c r="I989" s="105"/>
      <c r="J989" s="105"/>
      <c r="K989" s="105"/>
      <c r="L989" s="105"/>
      <c r="M989" s="105"/>
      <c r="N989" s="105"/>
      <c r="O989" s="105"/>
      <c r="P989" s="105"/>
      <c r="Q989" s="105"/>
      <c r="R989" s="105"/>
      <c r="S989" s="105"/>
    </row>
    <row r="990" spans="1:19" ht="12.75" customHeight="1">
      <c r="A990" s="105"/>
      <c r="B990" s="105"/>
      <c r="C990" s="105"/>
      <c r="D990" s="105"/>
      <c r="E990" s="105"/>
      <c r="F990" s="105"/>
      <c r="G990" s="105"/>
      <c r="H990" s="105"/>
      <c r="I990" s="105"/>
      <c r="J990" s="105"/>
      <c r="K990" s="105"/>
      <c r="L990" s="105"/>
      <c r="M990" s="105"/>
      <c r="N990" s="105"/>
      <c r="O990" s="105"/>
      <c r="P990" s="105"/>
      <c r="Q990" s="105"/>
      <c r="R990" s="105"/>
      <c r="S990" s="105"/>
    </row>
    <row r="991" spans="1:19" ht="12.75" customHeight="1">
      <c r="A991" s="105"/>
      <c r="B991" s="105"/>
      <c r="C991" s="105"/>
      <c r="D991" s="105"/>
      <c r="E991" s="105"/>
      <c r="F991" s="105"/>
      <c r="G991" s="105"/>
      <c r="H991" s="105"/>
      <c r="I991" s="105"/>
      <c r="J991" s="105"/>
      <c r="K991" s="105"/>
      <c r="L991" s="105"/>
      <c r="M991" s="105"/>
      <c r="N991" s="105"/>
      <c r="O991" s="105"/>
      <c r="P991" s="105"/>
      <c r="Q991" s="105"/>
      <c r="R991" s="105"/>
      <c r="S991" s="105"/>
    </row>
    <row r="992" spans="1:19" ht="12.75" customHeight="1">
      <c r="A992" s="105"/>
      <c r="B992" s="105"/>
      <c r="C992" s="105"/>
      <c r="D992" s="105"/>
      <c r="E992" s="105"/>
      <c r="F992" s="105"/>
      <c r="G992" s="105"/>
      <c r="H992" s="105"/>
      <c r="I992" s="105"/>
      <c r="J992" s="105"/>
      <c r="K992" s="105"/>
      <c r="L992" s="105"/>
      <c r="M992" s="105"/>
      <c r="N992" s="105"/>
      <c r="O992" s="105"/>
      <c r="P992" s="105"/>
      <c r="Q992" s="105"/>
      <c r="R992" s="105"/>
      <c r="S992" s="105"/>
    </row>
    <row r="993" spans="1:19" ht="12.75" customHeight="1">
      <c r="A993" s="105"/>
      <c r="B993" s="105"/>
      <c r="C993" s="105"/>
      <c r="D993" s="105"/>
      <c r="E993" s="105"/>
      <c r="F993" s="105"/>
      <c r="G993" s="105"/>
      <c r="H993" s="105"/>
      <c r="I993" s="105"/>
      <c r="J993" s="105"/>
      <c r="K993" s="105"/>
      <c r="L993" s="105"/>
      <c r="M993" s="105"/>
      <c r="N993" s="105"/>
      <c r="O993" s="105"/>
      <c r="P993" s="105"/>
      <c r="Q993" s="105"/>
      <c r="R993" s="105"/>
      <c r="S993" s="105"/>
    </row>
    <row r="994" spans="1:19" ht="12.75" customHeight="1">
      <c r="A994" s="105"/>
      <c r="B994" s="105"/>
      <c r="C994" s="105"/>
      <c r="D994" s="105"/>
      <c r="E994" s="105"/>
      <c r="F994" s="105"/>
      <c r="G994" s="105"/>
      <c r="H994" s="105"/>
      <c r="I994" s="105"/>
      <c r="J994" s="105"/>
      <c r="K994" s="105"/>
      <c r="L994" s="105"/>
      <c r="M994" s="105"/>
      <c r="N994" s="105"/>
      <c r="O994" s="105"/>
      <c r="P994" s="105"/>
      <c r="Q994" s="105"/>
      <c r="R994" s="105"/>
      <c r="S994" s="105"/>
    </row>
    <row r="995" spans="1:19" ht="12.75" customHeight="1">
      <c r="A995" s="105"/>
      <c r="B995" s="105"/>
      <c r="C995" s="105"/>
      <c r="D995" s="105"/>
      <c r="E995" s="105"/>
      <c r="F995" s="105"/>
      <c r="G995" s="105"/>
      <c r="H995" s="105"/>
      <c r="I995" s="105"/>
      <c r="J995" s="105"/>
      <c r="K995" s="105"/>
      <c r="L995" s="105"/>
      <c r="M995" s="105"/>
      <c r="N995" s="105"/>
      <c r="O995" s="105"/>
      <c r="P995" s="105"/>
      <c r="Q995" s="105"/>
      <c r="R995" s="105"/>
      <c r="S995" s="105"/>
    </row>
    <row r="996" spans="1:19" ht="12.75" customHeight="1">
      <c r="A996" s="105"/>
      <c r="B996" s="105"/>
      <c r="C996" s="105"/>
      <c r="D996" s="105"/>
      <c r="E996" s="105"/>
      <c r="F996" s="105"/>
      <c r="G996" s="105"/>
      <c r="H996" s="105"/>
      <c r="I996" s="105"/>
      <c r="J996" s="105"/>
      <c r="K996" s="105"/>
      <c r="L996" s="105"/>
      <c r="M996" s="105"/>
      <c r="N996" s="105"/>
      <c r="O996" s="105"/>
      <c r="P996" s="105"/>
      <c r="Q996" s="105"/>
      <c r="R996" s="105"/>
      <c r="S996" s="105"/>
    </row>
    <row r="997" spans="1:19" ht="12.75" customHeight="1">
      <c r="A997" s="105"/>
      <c r="B997" s="105"/>
      <c r="C997" s="105"/>
      <c r="D997" s="105"/>
      <c r="E997" s="105"/>
      <c r="F997" s="105"/>
      <c r="G997" s="105"/>
      <c r="H997" s="105"/>
      <c r="I997" s="105"/>
      <c r="J997" s="105"/>
      <c r="K997" s="105"/>
      <c r="L997" s="105"/>
      <c r="M997" s="105"/>
      <c r="N997" s="105"/>
      <c r="O997" s="105"/>
      <c r="P997" s="105"/>
      <c r="Q997" s="105"/>
      <c r="R997" s="105"/>
      <c r="S997" s="105"/>
    </row>
    <row r="998" spans="1:19" ht="12.75" customHeight="1">
      <c r="A998" s="105"/>
      <c r="B998" s="105"/>
      <c r="C998" s="105"/>
      <c r="D998" s="105"/>
      <c r="E998" s="105"/>
      <c r="F998" s="105"/>
      <c r="G998" s="105"/>
      <c r="H998" s="105"/>
      <c r="I998" s="105"/>
      <c r="J998" s="105"/>
      <c r="K998" s="105"/>
      <c r="L998" s="105"/>
      <c r="M998" s="105"/>
      <c r="N998" s="105"/>
      <c r="O998" s="105"/>
      <c r="P998" s="105"/>
      <c r="Q998" s="105"/>
      <c r="R998" s="105"/>
      <c r="S998" s="105"/>
    </row>
  </sheetData>
  <autoFilter ref="A1:S125" xr:uid="{00000000-0009-0000-0000-000006000000}">
    <filterColumn colId="1">
      <filters>
        <filter val="7. Policy"/>
      </filters>
    </filterColumn>
  </autoFilter>
  <customSheetViews>
    <customSheetView guid="{CCE797AF-5953-4A46-9798-36FC5DB2DDE9}" filter="1" showAutoFilter="1">
      <pageMargins left="0.7" right="0.7" top="0.75" bottom="0.75" header="0.3" footer="0.3"/>
      <autoFilter ref="E1:S125" xr:uid="{E97A0BAF-4418-4DF1-B376-108BAE3FBC46}">
        <filterColumn colId="4">
          <filters>
            <filter val="Competition Authority"/>
            <filter val="Ministry of Energy"/>
            <filter val="Regulator"/>
            <filter val="TSO electricity"/>
            <filter val="TSO gas"/>
          </filters>
        </filterColumn>
      </autoFilter>
    </customSheetView>
  </customSheetViews>
  <hyperlinks>
    <hyperlink ref="S2" r:id="rId1" xr:uid="{00000000-0004-0000-0600-000000000000}"/>
    <hyperlink ref="S3" r:id="rId2" xr:uid="{00000000-0004-0000-0600-000001000000}"/>
    <hyperlink ref="S6" r:id="rId3" xr:uid="{00000000-0004-0000-0600-000002000000}"/>
    <hyperlink ref="S7" r:id="rId4" xr:uid="{00000000-0004-0000-0600-000003000000}"/>
    <hyperlink ref="S8" r:id="rId5" xr:uid="{00000000-0004-0000-0600-000004000000}"/>
    <hyperlink ref="S9" r:id="rId6" xr:uid="{00000000-0004-0000-0600-000005000000}"/>
    <hyperlink ref="S10" r:id="rId7" xr:uid="{00000000-0004-0000-0600-000006000000}"/>
    <hyperlink ref="S11" r:id="rId8" xr:uid="{00000000-0004-0000-0600-000007000000}"/>
    <hyperlink ref="S12" r:id="rId9" xr:uid="{00000000-0004-0000-0600-000008000000}"/>
    <hyperlink ref="S13" r:id="rId10" xr:uid="{00000000-0004-0000-0600-000009000000}"/>
    <hyperlink ref="S14" r:id="rId11" xr:uid="{00000000-0004-0000-0600-00000A000000}"/>
    <hyperlink ref="R15" r:id="rId12" location="/" xr:uid="{00000000-0004-0000-0600-00000B000000}"/>
    <hyperlink ref="S15" r:id="rId13" xr:uid="{00000000-0004-0000-0600-00000C000000}"/>
    <hyperlink ref="S16" r:id="rId14" xr:uid="{00000000-0004-0000-0600-00000D000000}"/>
    <hyperlink ref="S17" r:id="rId15" xr:uid="{00000000-0004-0000-0600-00000E000000}"/>
    <hyperlink ref="S19" r:id="rId16" xr:uid="{00000000-0004-0000-0600-00000F000000}"/>
    <hyperlink ref="S21" r:id="rId17" xr:uid="{00000000-0004-0000-0600-000010000000}"/>
    <hyperlink ref="S22" r:id="rId18" xr:uid="{00000000-0004-0000-0600-000011000000}"/>
    <hyperlink ref="S23" r:id="rId19" xr:uid="{00000000-0004-0000-0600-000012000000}"/>
    <hyperlink ref="S24" r:id="rId20" xr:uid="{00000000-0004-0000-0600-000013000000}"/>
    <hyperlink ref="S25" r:id="rId21" xr:uid="{00000000-0004-0000-0600-000014000000}"/>
    <hyperlink ref="S27" r:id="rId22" xr:uid="{00000000-0004-0000-0600-000015000000}"/>
    <hyperlink ref="S30" r:id="rId23" xr:uid="{00000000-0004-0000-0600-000016000000}"/>
    <hyperlink ref="S31" r:id="rId24" xr:uid="{00000000-0004-0000-0600-000017000000}"/>
    <hyperlink ref="S32" r:id="rId25" xr:uid="{00000000-0004-0000-0600-000018000000}"/>
    <hyperlink ref="S33" r:id="rId26" xr:uid="{00000000-0004-0000-0600-000019000000}"/>
    <hyperlink ref="S35" r:id="rId27" xr:uid="{00000000-0004-0000-0600-00001A000000}"/>
    <hyperlink ref="S36" r:id="rId28" xr:uid="{00000000-0004-0000-0600-00001B000000}"/>
    <hyperlink ref="T37" r:id="rId29" xr:uid="{00000000-0004-0000-0600-00001C000000}"/>
    <hyperlink ref="S42" r:id="rId30" xr:uid="{00000000-0004-0000-0600-00001D000000}"/>
    <hyperlink ref="S43" r:id="rId31" xr:uid="{00000000-0004-0000-0600-00001E000000}"/>
    <hyperlink ref="S44" r:id="rId32" xr:uid="{00000000-0004-0000-0600-00001F000000}"/>
    <hyperlink ref="S45" r:id="rId33" xr:uid="{00000000-0004-0000-0600-000020000000}"/>
    <hyperlink ref="S46" r:id="rId34" xr:uid="{00000000-0004-0000-0600-000021000000}"/>
    <hyperlink ref="T46" r:id="rId35" xr:uid="{00000000-0004-0000-0600-000022000000}"/>
    <hyperlink ref="S47" r:id="rId36" xr:uid="{00000000-0004-0000-0600-000023000000}"/>
    <hyperlink ref="S48" r:id="rId37" xr:uid="{00000000-0004-0000-0600-000024000000}"/>
    <hyperlink ref="S49" r:id="rId38" xr:uid="{00000000-0004-0000-0600-000025000000}"/>
    <hyperlink ref="S50" r:id="rId39" xr:uid="{00000000-0004-0000-0600-000026000000}"/>
    <hyperlink ref="S51" r:id="rId40" xr:uid="{00000000-0004-0000-0600-000027000000}"/>
    <hyperlink ref="S52" r:id="rId41" location="romania" xr:uid="{00000000-0004-0000-0600-000028000000}"/>
    <hyperlink ref="S53" r:id="rId42" location="romania" xr:uid="{00000000-0004-0000-0600-000029000000}"/>
    <hyperlink ref="S54" r:id="rId43" xr:uid="{00000000-0004-0000-0600-00002A000000}"/>
    <hyperlink ref="S55" r:id="rId44" xr:uid="{00000000-0004-0000-0600-00002B000000}"/>
    <hyperlink ref="S56" r:id="rId45" xr:uid="{00000000-0004-0000-0600-00002C000000}"/>
    <hyperlink ref="S57" r:id="rId46" xr:uid="{00000000-0004-0000-0600-00002D000000}"/>
    <hyperlink ref="S58" r:id="rId47" xr:uid="{00000000-0004-0000-0600-00002E000000}"/>
    <hyperlink ref="S59" r:id="rId48" xr:uid="{00000000-0004-0000-0600-00002F000000}"/>
    <hyperlink ref="S60" r:id="rId49" xr:uid="{00000000-0004-0000-0600-000030000000}"/>
    <hyperlink ref="S61" r:id="rId50" xr:uid="{00000000-0004-0000-0600-000031000000}"/>
    <hyperlink ref="S62" r:id="rId51" xr:uid="{00000000-0004-0000-0600-000032000000}"/>
    <hyperlink ref="S65" r:id="rId52" xr:uid="{00000000-0004-0000-0600-000033000000}"/>
    <hyperlink ref="S66" r:id="rId53" xr:uid="{00000000-0004-0000-0600-000034000000}"/>
    <hyperlink ref="S67" r:id="rId54" xr:uid="{00000000-0004-0000-0600-000035000000}"/>
    <hyperlink ref="S68" r:id="rId55" xr:uid="{00000000-0004-0000-0600-000036000000}"/>
    <hyperlink ref="S69" r:id="rId56" xr:uid="{00000000-0004-0000-0600-000037000000}"/>
    <hyperlink ref="S70" r:id="rId57" xr:uid="{00000000-0004-0000-0600-000038000000}"/>
    <hyperlink ref="S71" r:id="rId58" xr:uid="{00000000-0004-0000-0600-000039000000}"/>
    <hyperlink ref="S72" r:id="rId59" xr:uid="{00000000-0004-0000-0600-00003A000000}"/>
    <hyperlink ref="S73" r:id="rId60" xr:uid="{00000000-0004-0000-0600-00003B000000}"/>
    <hyperlink ref="S74" r:id="rId61" xr:uid="{00000000-0004-0000-0600-00003C000000}"/>
    <hyperlink ref="S76" r:id="rId62" xr:uid="{00000000-0004-0000-0600-00003D000000}"/>
    <hyperlink ref="S77" r:id="rId63" xr:uid="{00000000-0004-0000-0600-00003E000000}"/>
    <hyperlink ref="S79" r:id="rId64" xr:uid="{00000000-0004-0000-0600-00003F000000}"/>
    <hyperlink ref="S81" r:id="rId65" xr:uid="{00000000-0004-0000-0600-000040000000}"/>
    <hyperlink ref="S82" r:id="rId66" xr:uid="{00000000-0004-0000-0600-000041000000}"/>
    <hyperlink ref="S83" r:id="rId67" xr:uid="{00000000-0004-0000-0600-000042000000}"/>
    <hyperlink ref="S84" r:id="rId68" xr:uid="{00000000-0004-0000-0600-000043000000}"/>
    <hyperlink ref="S85" r:id="rId69" xr:uid="{00000000-0004-0000-0600-000044000000}"/>
    <hyperlink ref="S86" r:id="rId70" xr:uid="{00000000-0004-0000-0600-000045000000}"/>
    <hyperlink ref="S87" r:id="rId71" xr:uid="{00000000-0004-0000-0600-000046000000}"/>
    <hyperlink ref="S88" r:id="rId72" xr:uid="{00000000-0004-0000-0600-000047000000}"/>
    <hyperlink ref="S89" r:id="rId73" xr:uid="{00000000-0004-0000-0600-000048000000}"/>
    <hyperlink ref="S91" r:id="rId74" xr:uid="{00000000-0004-0000-0600-000049000000}"/>
    <hyperlink ref="S93" r:id="rId75" xr:uid="{00000000-0004-0000-0600-00004A000000}"/>
    <hyperlink ref="S94" r:id="rId76" xr:uid="{00000000-0004-0000-0600-00004B000000}"/>
    <hyperlink ref="S96" r:id="rId77" xr:uid="{00000000-0004-0000-0600-00004C000000}"/>
    <hyperlink ref="S97" r:id="rId78" xr:uid="{00000000-0004-0000-0600-00004D000000}"/>
    <hyperlink ref="S101" r:id="rId79" xr:uid="{00000000-0004-0000-0600-00004E000000}"/>
    <hyperlink ref="S104" r:id="rId80" xr:uid="{00000000-0004-0000-0600-00004F000000}"/>
    <hyperlink ref="S105" r:id="rId81" xr:uid="{00000000-0004-0000-0600-000050000000}"/>
    <hyperlink ref="S106" r:id="rId82" xr:uid="{00000000-0004-0000-0600-000051000000}"/>
    <hyperlink ref="S107" r:id="rId83" xr:uid="{00000000-0004-0000-0600-000052000000}"/>
    <hyperlink ref="S108" r:id="rId84" xr:uid="{00000000-0004-0000-0600-000053000000}"/>
    <hyperlink ref="S109" r:id="rId85" xr:uid="{00000000-0004-0000-0600-000054000000}"/>
    <hyperlink ref="S111" r:id="rId86" xr:uid="{00000000-0004-0000-0600-000055000000}"/>
    <hyperlink ref="S112" r:id="rId87" xr:uid="{00000000-0004-0000-0600-000056000000}"/>
    <hyperlink ref="S113" r:id="rId88" xr:uid="{00000000-0004-0000-0600-000057000000}"/>
    <hyperlink ref="S114" r:id="rId89" xr:uid="{00000000-0004-0000-0600-000058000000}"/>
    <hyperlink ref="S115" r:id="rId90" xr:uid="{00000000-0004-0000-0600-000059000000}"/>
    <hyperlink ref="S116" r:id="rId91" xr:uid="{00000000-0004-0000-0600-00005A000000}"/>
    <hyperlink ref="S117" r:id="rId92" xr:uid="{00000000-0004-0000-0600-00005B000000}"/>
    <hyperlink ref="S118" r:id="rId93" xr:uid="{00000000-0004-0000-0600-00005C000000}"/>
    <hyperlink ref="S120" r:id="rId94" xr:uid="{00000000-0004-0000-0600-00005D000000}"/>
    <hyperlink ref="S121" r:id="rId95" xr:uid="{00000000-0004-0000-0600-00005E000000}"/>
    <hyperlink ref="S122" r:id="rId96" xr:uid="{00000000-0004-0000-0600-00005F000000}"/>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'Indicators 2023'!$L$2:$L$6</xm:f>
          </x14:formula1>
          <xm:sqref>I2:I125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998"/>
  <sheetViews>
    <sheetView workbookViewId="0"/>
  </sheetViews>
  <sheetFormatPr defaultColWidth="12.59765625" defaultRowHeight="15" customHeight="1"/>
  <cols>
    <col min="1" max="1" width="7.59765625" customWidth="1"/>
    <col min="2" max="2" width="16.3984375" customWidth="1"/>
    <col min="3" max="3" width="16.73046875" customWidth="1"/>
    <col min="4" max="4" width="17.46484375" customWidth="1"/>
    <col min="5" max="5" width="12.265625" customWidth="1"/>
    <col min="6" max="6" width="32.73046875" customWidth="1"/>
    <col min="7" max="7" width="35.265625" customWidth="1"/>
    <col min="8" max="8" width="14.73046875" customWidth="1"/>
    <col min="9" max="9" width="20.46484375" customWidth="1"/>
    <col min="10" max="10" width="10.1328125" customWidth="1"/>
    <col min="11" max="17" width="7.59765625" customWidth="1"/>
    <col min="18" max="18" width="56" customWidth="1"/>
    <col min="19" max="19" width="42" customWidth="1"/>
    <col min="20" max="26" width="7.59765625" customWidth="1"/>
  </cols>
  <sheetData>
    <row r="1" spans="1:19" ht="12.75" customHeight="1">
      <c r="A1" s="116" t="s">
        <v>990</v>
      </c>
      <c r="B1" s="116" t="s">
        <v>952</v>
      </c>
      <c r="C1" s="116" t="s">
        <v>953</v>
      </c>
      <c r="D1" s="116" t="s">
        <v>954</v>
      </c>
      <c r="E1" s="116" t="s">
        <v>955</v>
      </c>
      <c r="F1" s="116" t="s">
        <v>956</v>
      </c>
      <c r="G1" s="116" t="s">
        <v>957</v>
      </c>
      <c r="H1" s="116" t="s">
        <v>958</v>
      </c>
      <c r="I1" s="116" t="s">
        <v>991</v>
      </c>
      <c r="J1" s="117" t="s">
        <v>959</v>
      </c>
      <c r="K1" s="349" t="s">
        <v>992</v>
      </c>
      <c r="L1" s="349" t="s">
        <v>993</v>
      </c>
      <c r="M1" s="349" t="s">
        <v>994</v>
      </c>
      <c r="N1" s="349" t="s">
        <v>995</v>
      </c>
      <c r="O1" s="349" t="s">
        <v>996</v>
      </c>
      <c r="P1" s="349" t="s">
        <v>997</v>
      </c>
      <c r="Q1" s="349" t="s">
        <v>998</v>
      </c>
      <c r="R1" s="116" t="s">
        <v>999</v>
      </c>
      <c r="S1" s="116" t="s">
        <v>1165</v>
      </c>
    </row>
    <row r="2" spans="1:19" ht="12.75" customHeight="1">
      <c r="A2" s="128"/>
      <c r="B2" s="52" t="s">
        <v>2</v>
      </c>
      <c r="C2" s="52" t="s">
        <v>3</v>
      </c>
      <c r="D2" s="52"/>
      <c r="E2" s="52" t="s">
        <v>12</v>
      </c>
      <c r="F2" s="164" t="s">
        <v>1000</v>
      </c>
      <c r="G2" s="52" t="s">
        <v>14</v>
      </c>
      <c r="H2" s="52" t="s">
        <v>15</v>
      </c>
      <c r="I2" s="123"/>
      <c r="J2" s="121" t="s">
        <v>4</v>
      </c>
      <c r="K2" s="390">
        <v>1</v>
      </c>
      <c r="L2" s="390">
        <v>1</v>
      </c>
      <c r="M2" s="390">
        <v>0</v>
      </c>
      <c r="N2" s="390">
        <v>0.5</v>
      </c>
      <c r="O2" s="390">
        <v>1</v>
      </c>
      <c r="P2" s="390">
        <v>0.5</v>
      </c>
      <c r="Q2" s="390">
        <f t="shared" ref="Q2:Q24" si="0">K2*(SUM(L2:O2)*P2)</f>
        <v>1.25</v>
      </c>
      <c r="R2" s="391" t="s">
        <v>1735</v>
      </c>
      <c r="S2" s="392" t="s">
        <v>1736</v>
      </c>
    </row>
    <row r="3" spans="1:19" ht="12.75" customHeight="1">
      <c r="A3" s="128"/>
      <c r="B3" s="52" t="s">
        <v>2</v>
      </c>
      <c r="C3" s="52" t="s">
        <v>3</v>
      </c>
      <c r="D3" s="52"/>
      <c r="E3" s="52" t="s">
        <v>19</v>
      </c>
      <c r="F3" s="52" t="s">
        <v>20</v>
      </c>
      <c r="G3" s="52" t="s">
        <v>14</v>
      </c>
      <c r="H3" s="52" t="s">
        <v>15</v>
      </c>
      <c r="I3" s="123"/>
      <c r="J3" s="121" t="s">
        <v>4</v>
      </c>
      <c r="K3" s="390">
        <v>1</v>
      </c>
      <c r="L3" s="390">
        <v>1</v>
      </c>
      <c r="M3" s="390">
        <v>0</v>
      </c>
      <c r="N3" s="390">
        <v>0.5</v>
      </c>
      <c r="O3" s="390">
        <v>1</v>
      </c>
      <c r="P3" s="390">
        <v>0.5</v>
      </c>
      <c r="Q3" s="390">
        <f t="shared" si="0"/>
        <v>1.25</v>
      </c>
      <c r="R3" s="391" t="s">
        <v>1737</v>
      </c>
      <c r="S3" s="392" t="s">
        <v>1738</v>
      </c>
    </row>
    <row r="4" spans="1:19" ht="12.75" customHeight="1">
      <c r="A4" s="128"/>
      <c r="B4" s="52" t="s">
        <v>2</v>
      </c>
      <c r="C4" s="52" t="s">
        <v>18</v>
      </c>
      <c r="D4" s="52"/>
      <c r="E4" s="52" t="s">
        <v>12</v>
      </c>
      <c r="F4" s="52" t="s">
        <v>33</v>
      </c>
      <c r="G4" s="52" t="s">
        <v>34</v>
      </c>
      <c r="H4" s="52" t="s">
        <v>15</v>
      </c>
      <c r="I4" s="123"/>
      <c r="J4" s="121" t="s">
        <v>4</v>
      </c>
      <c r="K4" s="390">
        <v>0</v>
      </c>
      <c r="L4" s="390">
        <v>0</v>
      </c>
      <c r="M4" s="390">
        <v>0</v>
      </c>
      <c r="N4" s="390">
        <v>0</v>
      </c>
      <c r="O4" s="390">
        <v>0</v>
      </c>
      <c r="P4" s="390">
        <v>0</v>
      </c>
      <c r="Q4" s="390">
        <f t="shared" si="0"/>
        <v>0</v>
      </c>
      <c r="R4" s="391" t="s">
        <v>1739</v>
      </c>
      <c r="S4" s="392" t="s">
        <v>1740</v>
      </c>
    </row>
    <row r="5" spans="1:19" ht="12.75" customHeight="1">
      <c r="A5" s="128"/>
      <c r="B5" s="52" t="s">
        <v>2</v>
      </c>
      <c r="C5" s="52" t="s">
        <v>18</v>
      </c>
      <c r="D5" s="52"/>
      <c r="E5" s="52" t="s">
        <v>19</v>
      </c>
      <c r="F5" s="52" t="s">
        <v>36</v>
      </c>
      <c r="G5" s="52" t="s">
        <v>34</v>
      </c>
      <c r="H5" s="52" t="s">
        <v>15</v>
      </c>
      <c r="I5" s="123"/>
      <c r="J5" s="121" t="s">
        <v>4</v>
      </c>
      <c r="K5" s="390">
        <v>0</v>
      </c>
      <c r="L5" s="390">
        <v>0</v>
      </c>
      <c r="M5" s="390">
        <v>0</v>
      </c>
      <c r="N5" s="390">
        <v>0</v>
      </c>
      <c r="O5" s="390">
        <v>0</v>
      </c>
      <c r="P5" s="390">
        <v>0</v>
      </c>
      <c r="Q5" s="390">
        <f t="shared" si="0"/>
        <v>0</v>
      </c>
      <c r="R5" s="391" t="s">
        <v>1741</v>
      </c>
      <c r="S5" s="392" t="s">
        <v>1740</v>
      </c>
    </row>
    <row r="6" spans="1:19" ht="12.75" customHeight="1">
      <c r="A6" s="128"/>
      <c r="B6" s="52" t="s">
        <v>25</v>
      </c>
      <c r="C6" s="123" t="s">
        <v>26</v>
      </c>
      <c r="D6" s="52"/>
      <c r="E6" s="52" t="s">
        <v>12</v>
      </c>
      <c r="F6" s="123" t="s">
        <v>40</v>
      </c>
      <c r="G6" s="123" t="s">
        <v>41</v>
      </c>
      <c r="H6" s="123" t="s">
        <v>42</v>
      </c>
      <c r="I6" s="123" t="s">
        <v>42</v>
      </c>
      <c r="J6" s="121" t="s">
        <v>27</v>
      </c>
      <c r="K6" s="393">
        <v>1</v>
      </c>
      <c r="L6" s="393">
        <v>1</v>
      </c>
      <c r="M6" s="393">
        <v>1</v>
      </c>
      <c r="N6" s="393">
        <v>1</v>
      </c>
      <c r="O6" s="393">
        <v>0.5</v>
      </c>
      <c r="P6" s="393">
        <v>1</v>
      </c>
      <c r="Q6" s="393">
        <f t="shared" si="0"/>
        <v>3.5</v>
      </c>
      <c r="R6" s="169" t="s">
        <v>1742</v>
      </c>
      <c r="S6" s="392" t="s">
        <v>1743</v>
      </c>
    </row>
    <row r="7" spans="1:19" ht="12.75" customHeight="1">
      <c r="A7" s="128"/>
      <c r="B7" s="52" t="s">
        <v>25</v>
      </c>
      <c r="C7" s="123" t="s">
        <v>26</v>
      </c>
      <c r="D7" s="52"/>
      <c r="E7" s="52" t="s">
        <v>12</v>
      </c>
      <c r="F7" s="52" t="s">
        <v>49</v>
      </c>
      <c r="G7" s="52" t="s">
        <v>50</v>
      </c>
      <c r="H7" s="123" t="s">
        <v>42</v>
      </c>
      <c r="I7" s="123" t="s">
        <v>42</v>
      </c>
      <c r="J7" s="121" t="s">
        <v>27</v>
      </c>
      <c r="K7" s="393">
        <v>1</v>
      </c>
      <c r="L7" s="393">
        <v>1</v>
      </c>
      <c r="M7" s="393">
        <v>1</v>
      </c>
      <c r="N7" s="393">
        <v>1</v>
      </c>
      <c r="O7" s="393">
        <v>0.5</v>
      </c>
      <c r="P7" s="393">
        <v>1</v>
      </c>
      <c r="Q7" s="393">
        <f t="shared" si="0"/>
        <v>3.5</v>
      </c>
      <c r="R7" s="169" t="s">
        <v>1744</v>
      </c>
      <c r="S7" s="392" t="s">
        <v>1745</v>
      </c>
    </row>
    <row r="8" spans="1:19" ht="12.75" customHeight="1">
      <c r="A8" s="128"/>
      <c r="B8" s="52" t="s">
        <v>25</v>
      </c>
      <c r="C8" s="123" t="s">
        <v>26</v>
      </c>
      <c r="D8" s="52"/>
      <c r="E8" s="52" t="s">
        <v>12</v>
      </c>
      <c r="F8" s="123" t="s">
        <v>54</v>
      </c>
      <c r="G8" s="52" t="s">
        <v>55</v>
      </c>
      <c r="H8" s="52" t="s">
        <v>56</v>
      </c>
      <c r="I8" s="132" t="s">
        <v>947</v>
      </c>
      <c r="J8" s="121" t="s">
        <v>27</v>
      </c>
      <c r="K8" s="390">
        <v>1</v>
      </c>
      <c r="L8" s="390">
        <v>1</v>
      </c>
      <c r="M8" s="390">
        <v>1</v>
      </c>
      <c r="N8" s="390">
        <v>1</v>
      </c>
      <c r="O8" s="390">
        <v>1</v>
      </c>
      <c r="P8" s="390">
        <v>1</v>
      </c>
      <c r="Q8" s="390">
        <f t="shared" si="0"/>
        <v>4</v>
      </c>
      <c r="R8" s="394" t="s">
        <v>1746</v>
      </c>
      <c r="S8" s="392" t="s">
        <v>1747</v>
      </c>
    </row>
    <row r="9" spans="1:19" ht="12.75" customHeight="1">
      <c r="A9" s="128"/>
      <c r="B9" s="52" t="s">
        <v>25</v>
      </c>
      <c r="C9" s="123" t="s">
        <v>26</v>
      </c>
      <c r="D9" s="52"/>
      <c r="E9" s="52" t="s">
        <v>12</v>
      </c>
      <c r="F9" s="52" t="s">
        <v>59</v>
      </c>
      <c r="G9" s="52" t="s">
        <v>60</v>
      </c>
      <c r="H9" s="52" t="s">
        <v>56</v>
      </c>
      <c r="I9" s="132" t="s">
        <v>947</v>
      </c>
      <c r="J9" s="121" t="s">
        <v>27</v>
      </c>
      <c r="K9" s="390">
        <v>1</v>
      </c>
      <c r="L9" s="390">
        <v>1</v>
      </c>
      <c r="M9" s="390">
        <v>1</v>
      </c>
      <c r="N9" s="390">
        <v>1</v>
      </c>
      <c r="O9" s="390">
        <v>1</v>
      </c>
      <c r="P9" s="390">
        <v>1</v>
      </c>
      <c r="Q9" s="390">
        <f t="shared" si="0"/>
        <v>4</v>
      </c>
      <c r="R9" s="394" t="s">
        <v>1748</v>
      </c>
      <c r="S9" s="392" t="s">
        <v>1749</v>
      </c>
    </row>
    <row r="10" spans="1:19" ht="12.75" customHeight="1">
      <c r="A10" s="128"/>
      <c r="B10" s="52" t="s">
        <v>25</v>
      </c>
      <c r="C10" s="123" t="s">
        <v>26</v>
      </c>
      <c r="D10" s="52"/>
      <c r="E10" s="52" t="s">
        <v>12</v>
      </c>
      <c r="F10" s="123" t="s">
        <v>63</v>
      </c>
      <c r="G10" s="52" t="s">
        <v>64</v>
      </c>
      <c r="H10" s="52" t="s">
        <v>56</v>
      </c>
      <c r="I10" s="132" t="s">
        <v>947</v>
      </c>
      <c r="J10" s="121" t="s">
        <v>27</v>
      </c>
      <c r="K10" s="390">
        <v>1</v>
      </c>
      <c r="L10" s="390">
        <v>1</v>
      </c>
      <c r="M10" s="390">
        <v>1</v>
      </c>
      <c r="N10" s="390">
        <v>1</v>
      </c>
      <c r="O10" s="390">
        <v>1</v>
      </c>
      <c r="P10" s="390">
        <v>1</v>
      </c>
      <c r="Q10" s="390">
        <f t="shared" si="0"/>
        <v>4</v>
      </c>
      <c r="R10" s="394" t="s">
        <v>1750</v>
      </c>
      <c r="S10" s="392" t="s">
        <v>1751</v>
      </c>
    </row>
    <row r="11" spans="1:19" ht="12.75" customHeight="1">
      <c r="A11" s="128"/>
      <c r="B11" s="52" t="s">
        <v>25</v>
      </c>
      <c r="C11" s="123" t="s">
        <v>26</v>
      </c>
      <c r="D11" s="52"/>
      <c r="E11" s="52" t="s">
        <v>12</v>
      </c>
      <c r="F11" s="52" t="s">
        <v>77</v>
      </c>
      <c r="G11" s="52" t="s">
        <v>78</v>
      </c>
      <c r="H11" s="52" t="s">
        <v>56</v>
      </c>
      <c r="I11" s="132" t="s">
        <v>947</v>
      </c>
      <c r="J11" s="121" t="s">
        <v>27</v>
      </c>
      <c r="K11" s="390">
        <v>1</v>
      </c>
      <c r="L11" s="390">
        <v>1</v>
      </c>
      <c r="M11" s="390">
        <v>1</v>
      </c>
      <c r="N11" s="390">
        <v>1</v>
      </c>
      <c r="O11" s="390">
        <v>1</v>
      </c>
      <c r="P11" s="390">
        <v>1</v>
      </c>
      <c r="Q11" s="390">
        <f t="shared" si="0"/>
        <v>4</v>
      </c>
      <c r="R11" s="391" t="s">
        <v>1752</v>
      </c>
      <c r="S11" s="392" t="s">
        <v>1753</v>
      </c>
    </row>
    <row r="12" spans="1:19" ht="12.75" customHeight="1">
      <c r="A12" s="128"/>
      <c r="B12" s="52" t="s">
        <v>25</v>
      </c>
      <c r="C12" s="123" t="s">
        <v>26</v>
      </c>
      <c r="D12" s="52"/>
      <c r="E12" s="52" t="s">
        <v>12</v>
      </c>
      <c r="F12" s="52" t="s">
        <v>81</v>
      </c>
      <c r="G12" s="52" t="s">
        <v>82</v>
      </c>
      <c r="H12" s="52" t="s">
        <v>56</v>
      </c>
      <c r="I12" s="132" t="s">
        <v>947</v>
      </c>
      <c r="J12" s="121" t="s">
        <v>27</v>
      </c>
      <c r="K12" s="390">
        <v>1</v>
      </c>
      <c r="L12" s="390">
        <v>1</v>
      </c>
      <c r="M12" s="390">
        <v>1</v>
      </c>
      <c r="N12" s="390">
        <v>1</v>
      </c>
      <c r="O12" s="390">
        <v>1</v>
      </c>
      <c r="P12" s="390">
        <v>1</v>
      </c>
      <c r="Q12" s="390">
        <f t="shared" si="0"/>
        <v>4</v>
      </c>
      <c r="R12" s="391" t="s">
        <v>1752</v>
      </c>
      <c r="S12" s="392" t="s">
        <v>1753</v>
      </c>
    </row>
    <row r="13" spans="1:19" ht="12.75" customHeight="1">
      <c r="A13" s="128"/>
      <c r="B13" s="52" t="s">
        <v>25</v>
      </c>
      <c r="C13" s="123" t="s">
        <v>26</v>
      </c>
      <c r="D13" s="52"/>
      <c r="E13" s="52" t="s">
        <v>12</v>
      </c>
      <c r="F13" s="52" t="s">
        <v>85</v>
      </c>
      <c r="G13" s="52" t="s">
        <v>86</v>
      </c>
      <c r="H13" s="52" t="s">
        <v>56</v>
      </c>
      <c r="I13" s="132" t="s">
        <v>947</v>
      </c>
      <c r="J13" s="121" t="s">
        <v>27</v>
      </c>
      <c r="K13" s="390">
        <v>1</v>
      </c>
      <c r="L13" s="390">
        <v>1</v>
      </c>
      <c r="M13" s="390">
        <v>1</v>
      </c>
      <c r="N13" s="390">
        <v>1</v>
      </c>
      <c r="O13" s="390">
        <v>1</v>
      </c>
      <c r="P13" s="390">
        <v>1</v>
      </c>
      <c r="Q13" s="390">
        <f t="shared" si="0"/>
        <v>4</v>
      </c>
      <c r="R13" s="394" t="s">
        <v>1754</v>
      </c>
      <c r="S13" s="392" t="s">
        <v>1755</v>
      </c>
    </row>
    <row r="14" spans="1:19" ht="12.75" customHeight="1">
      <c r="A14" s="128"/>
      <c r="B14" s="52" t="s">
        <v>25</v>
      </c>
      <c r="C14" s="123" t="s">
        <v>26</v>
      </c>
      <c r="D14" s="52"/>
      <c r="E14" s="52" t="s">
        <v>12</v>
      </c>
      <c r="F14" s="52" t="s">
        <v>90</v>
      </c>
      <c r="G14" s="52" t="s">
        <v>91</v>
      </c>
      <c r="H14" s="52" t="s">
        <v>56</v>
      </c>
      <c r="I14" s="132" t="s">
        <v>947</v>
      </c>
      <c r="J14" s="121" t="s">
        <v>27</v>
      </c>
      <c r="K14" s="390">
        <v>1</v>
      </c>
      <c r="L14" s="390">
        <v>1</v>
      </c>
      <c r="M14" s="390">
        <v>1</v>
      </c>
      <c r="N14" s="390">
        <v>1</v>
      </c>
      <c r="O14" s="390">
        <v>1</v>
      </c>
      <c r="P14" s="390">
        <v>0.5</v>
      </c>
      <c r="Q14" s="390">
        <f t="shared" si="0"/>
        <v>2</v>
      </c>
      <c r="R14" s="394" t="s">
        <v>1756</v>
      </c>
      <c r="S14" s="392" t="s">
        <v>1757</v>
      </c>
    </row>
    <row r="15" spans="1:19" ht="12.75" customHeight="1">
      <c r="A15" s="128"/>
      <c r="B15" s="52" t="s">
        <v>25</v>
      </c>
      <c r="C15" s="123" t="s">
        <v>26</v>
      </c>
      <c r="D15" s="52"/>
      <c r="E15" s="52" t="s">
        <v>12</v>
      </c>
      <c r="F15" s="52" t="s">
        <v>94</v>
      </c>
      <c r="G15" s="52" t="s">
        <v>95</v>
      </c>
      <c r="H15" s="52" t="s">
        <v>56</v>
      </c>
      <c r="I15" s="132" t="s">
        <v>947</v>
      </c>
      <c r="J15" s="121" t="s">
        <v>27</v>
      </c>
      <c r="K15" s="390">
        <v>0</v>
      </c>
      <c r="L15" s="390">
        <v>0</v>
      </c>
      <c r="M15" s="390">
        <v>0</v>
      </c>
      <c r="N15" s="390">
        <v>0</v>
      </c>
      <c r="O15" s="390">
        <v>0</v>
      </c>
      <c r="P15" s="390">
        <v>0</v>
      </c>
      <c r="Q15" s="390">
        <f t="shared" si="0"/>
        <v>0</v>
      </c>
      <c r="R15" s="394" t="s">
        <v>1758</v>
      </c>
      <c r="S15" s="392" t="s">
        <v>1759</v>
      </c>
    </row>
    <row r="16" spans="1:19" ht="12.75" customHeight="1">
      <c r="A16" s="128"/>
      <c r="B16" s="52" t="s">
        <v>25</v>
      </c>
      <c r="C16" s="123" t="s">
        <v>26</v>
      </c>
      <c r="D16" s="52"/>
      <c r="E16" s="52" t="s">
        <v>12</v>
      </c>
      <c r="F16" s="52" t="s">
        <v>98</v>
      </c>
      <c r="G16" s="52" t="s">
        <v>99</v>
      </c>
      <c r="H16" s="52" t="s">
        <v>56</v>
      </c>
      <c r="I16" s="132" t="s">
        <v>947</v>
      </c>
      <c r="J16" s="121" t="s">
        <v>27</v>
      </c>
      <c r="K16" s="390">
        <v>0</v>
      </c>
      <c r="L16" s="390">
        <v>0</v>
      </c>
      <c r="M16" s="390">
        <v>0</v>
      </c>
      <c r="N16" s="390">
        <v>0</v>
      </c>
      <c r="O16" s="390">
        <v>0</v>
      </c>
      <c r="P16" s="390">
        <v>0</v>
      </c>
      <c r="Q16" s="390">
        <f t="shared" si="0"/>
        <v>0</v>
      </c>
      <c r="R16" s="391" t="s">
        <v>1760</v>
      </c>
      <c r="S16" s="395"/>
    </row>
    <row r="17" spans="1:19" ht="12.75" customHeight="1">
      <c r="A17" s="128"/>
      <c r="B17" s="52" t="s">
        <v>25</v>
      </c>
      <c r="C17" s="123" t="s">
        <v>26</v>
      </c>
      <c r="D17" s="52"/>
      <c r="E17" s="52" t="s">
        <v>12</v>
      </c>
      <c r="F17" s="52" t="s">
        <v>102</v>
      </c>
      <c r="G17" s="52" t="s">
        <v>103</v>
      </c>
      <c r="H17" s="52" t="s">
        <v>56</v>
      </c>
      <c r="I17" s="132" t="s">
        <v>947</v>
      </c>
      <c r="J17" s="121" t="s">
        <v>27</v>
      </c>
      <c r="K17" s="390">
        <v>1</v>
      </c>
      <c r="L17" s="390">
        <v>1</v>
      </c>
      <c r="M17" s="390">
        <v>1</v>
      </c>
      <c r="N17" s="390">
        <v>1</v>
      </c>
      <c r="O17" s="390">
        <v>1</v>
      </c>
      <c r="P17" s="390">
        <v>1</v>
      </c>
      <c r="Q17" s="390">
        <f t="shared" si="0"/>
        <v>4</v>
      </c>
      <c r="R17" s="394" t="s">
        <v>1761</v>
      </c>
      <c r="S17" s="392" t="s">
        <v>1762</v>
      </c>
    </row>
    <row r="18" spans="1:19" ht="12.75" customHeight="1">
      <c r="A18" s="128"/>
      <c r="B18" s="52" t="s">
        <v>25</v>
      </c>
      <c r="C18" s="123" t="s">
        <v>26</v>
      </c>
      <c r="D18" s="52"/>
      <c r="E18" s="52" t="s">
        <v>12</v>
      </c>
      <c r="F18" s="52" t="s">
        <v>106</v>
      </c>
      <c r="G18" s="123" t="s">
        <v>107</v>
      </c>
      <c r="H18" s="52" t="s">
        <v>56</v>
      </c>
      <c r="I18" s="132" t="s">
        <v>947</v>
      </c>
      <c r="J18" s="121" t="s">
        <v>27</v>
      </c>
      <c r="K18" s="390">
        <v>1</v>
      </c>
      <c r="L18" s="390">
        <v>1</v>
      </c>
      <c r="M18" s="390">
        <v>0</v>
      </c>
      <c r="N18" s="390">
        <v>0</v>
      </c>
      <c r="O18" s="390">
        <v>1</v>
      </c>
      <c r="P18" s="390">
        <v>0.5</v>
      </c>
      <c r="Q18" s="390">
        <f t="shared" si="0"/>
        <v>1</v>
      </c>
      <c r="R18" s="391" t="s">
        <v>1763</v>
      </c>
      <c r="S18" s="392" t="s">
        <v>1764</v>
      </c>
    </row>
    <row r="19" spans="1:19" ht="12.75" customHeight="1">
      <c r="A19" s="128"/>
      <c r="B19" s="52" t="s">
        <v>25</v>
      </c>
      <c r="C19" s="123" t="s">
        <v>26</v>
      </c>
      <c r="D19" s="52"/>
      <c r="E19" s="52" t="s">
        <v>12</v>
      </c>
      <c r="F19" s="52" t="s">
        <v>112</v>
      </c>
      <c r="G19" s="52" t="s">
        <v>113</v>
      </c>
      <c r="H19" s="52" t="s">
        <v>56</v>
      </c>
      <c r="I19" s="132" t="s">
        <v>947</v>
      </c>
      <c r="J19" s="121" t="s">
        <v>4</v>
      </c>
      <c r="K19" s="390">
        <v>0</v>
      </c>
      <c r="L19" s="390">
        <v>0</v>
      </c>
      <c r="M19" s="390">
        <v>0</v>
      </c>
      <c r="N19" s="390">
        <v>0</v>
      </c>
      <c r="O19" s="390">
        <v>0</v>
      </c>
      <c r="P19" s="390">
        <v>0</v>
      </c>
      <c r="Q19" s="390">
        <f t="shared" si="0"/>
        <v>0</v>
      </c>
      <c r="R19" s="394" t="s">
        <v>1765</v>
      </c>
      <c r="S19" s="392" t="s">
        <v>1766</v>
      </c>
    </row>
    <row r="20" spans="1:19" ht="12.75" customHeight="1">
      <c r="A20" s="128"/>
      <c r="B20" s="52" t="s">
        <v>25</v>
      </c>
      <c r="C20" s="123" t="s">
        <v>26</v>
      </c>
      <c r="D20" s="52"/>
      <c r="E20" s="52" t="s">
        <v>12</v>
      </c>
      <c r="F20" s="52" t="s">
        <v>116</v>
      </c>
      <c r="G20" s="52" t="s">
        <v>117</v>
      </c>
      <c r="H20" s="52" t="s">
        <v>56</v>
      </c>
      <c r="I20" s="132" t="s">
        <v>947</v>
      </c>
      <c r="J20" s="121" t="s">
        <v>4</v>
      </c>
      <c r="K20" s="390">
        <v>0</v>
      </c>
      <c r="L20" s="390">
        <v>0</v>
      </c>
      <c r="M20" s="390">
        <v>0</v>
      </c>
      <c r="N20" s="390">
        <v>0</v>
      </c>
      <c r="O20" s="390">
        <v>0</v>
      </c>
      <c r="P20" s="390">
        <v>0</v>
      </c>
      <c r="Q20" s="390">
        <f t="shared" si="0"/>
        <v>0</v>
      </c>
      <c r="R20" s="394" t="s">
        <v>1767</v>
      </c>
      <c r="S20" s="392" t="s">
        <v>1768</v>
      </c>
    </row>
    <row r="21" spans="1:19" ht="12.75" customHeight="1">
      <c r="A21" s="128"/>
      <c r="B21" s="52" t="s">
        <v>25</v>
      </c>
      <c r="C21" s="123" t="s">
        <v>26</v>
      </c>
      <c r="D21" s="52"/>
      <c r="E21" s="52" t="s">
        <v>19</v>
      </c>
      <c r="F21" s="52" t="s">
        <v>130</v>
      </c>
      <c r="G21" s="52" t="s">
        <v>131</v>
      </c>
      <c r="H21" s="123" t="s">
        <v>42</v>
      </c>
      <c r="I21" s="123" t="s">
        <v>42</v>
      </c>
      <c r="J21" s="121" t="s">
        <v>4</v>
      </c>
      <c r="K21" s="393">
        <v>1</v>
      </c>
      <c r="L21" s="393">
        <v>1</v>
      </c>
      <c r="M21" s="393">
        <v>1</v>
      </c>
      <c r="N21" s="393">
        <v>1</v>
      </c>
      <c r="O21" s="393">
        <v>1</v>
      </c>
      <c r="P21" s="393">
        <v>0.5</v>
      </c>
      <c r="Q21" s="393">
        <f t="shared" si="0"/>
        <v>2</v>
      </c>
      <c r="R21" s="169" t="s">
        <v>1769</v>
      </c>
      <c r="S21" s="396" t="s">
        <v>1770</v>
      </c>
    </row>
    <row r="22" spans="1:19" ht="12.75" customHeight="1">
      <c r="A22" s="128"/>
      <c r="B22" s="52" t="s">
        <v>25</v>
      </c>
      <c r="C22" s="123" t="s">
        <v>26</v>
      </c>
      <c r="D22" s="52"/>
      <c r="E22" s="52" t="s">
        <v>19</v>
      </c>
      <c r="F22" s="123" t="s">
        <v>135</v>
      </c>
      <c r="G22" s="52" t="s">
        <v>136</v>
      </c>
      <c r="H22" s="123" t="s">
        <v>42</v>
      </c>
      <c r="I22" s="123" t="s">
        <v>42</v>
      </c>
      <c r="J22" s="121" t="s">
        <v>4</v>
      </c>
      <c r="K22" s="393">
        <v>1</v>
      </c>
      <c r="L22" s="393">
        <v>1</v>
      </c>
      <c r="M22" s="393">
        <v>1</v>
      </c>
      <c r="N22" s="393">
        <v>1</v>
      </c>
      <c r="O22" s="393">
        <v>1</v>
      </c>
      <c r="P22" s="393">
        <v>0.5</v>
      </c>
      <c r="Q22" s="393">
        <f t="shared" si="0"/>
        <v>2</v>
      </c>
      <c r="R22" s="169"/>
      <c r="S22" s="397" t="s">
        <v>1771</v>
      </c>
    </row>
    <row r="23" spans="1:19" ht="12.75" customHeight="1">
      <c r="A23" s="128"/>
      <c r="B23" s="52" t="s">
        <v>25</v>
      </c>
      <c r="C23" s="123" t="s">
        <v>26</v>
      </c>
      <c r="D23" s="52"/>
      <c r="E23" s="52" t="s">
        <v>19</v>
      </c>
      <c r="F23" s="52" t="s">
        <v>138</v>
      </c>
      <c r="G23" s="52" t="s">
        <v>139</v>
      </c>
      <c r="H23" s="123" t="s">
        <v>56</v>
      </c>
      <c r="I23" s="132" t="s">
        <v>948</v>
      </c>
      <c r="J23" s="121" t="s">
        <v>27</v>
      </c>
      <c r="K23" s="390">
        <v>1</v>
      </c>
      <c r="L23" s="390">
        <v>1</v>
      </c>
      <c r="M23" s="390">
        <v>1</v>
      </c>
      <c r="N23" s="390">
        <v>1</v>
      </c>
      <c r="O23" s="390">
        <v>1</v>
      </c>
      <c r="P23" s="390">
        <v>1</v>
      </c>
      <c r="Q23" s="390">
        <f t="shared" si="0"/>
        <v>4</v>
      </c>
      <c r="R23" s="391" t="s">
        <v>1772</v>
      </c>
      <c r="S23" s="398" t="s">
        <v>1773</v>
      </c>
    </row>
    <row r="24" spans="1:19" ht="12.75" customHeight="1">
      <c r="A24" s="128"/>
      <c r="B24" s="52" t="s">
        <v>25</v>
      </c>
      <c r="C24" s="123" t="s">
        <v>26</v>
      </c>
      <c r="D24" s="52"/>
      <c r="E24" s="52" t="s">
        <v>19</v>
      </c>
      <c r="F24" s="52" t="s">
        <v>144</v>
      </c>
      <c r="G24" s="52" t="s">
        <v>145</v>
      </c>
      <c r="H24" s="52" t="s">
        <v>56</v>
      </c>
      <c r="I24" s="132" t="s">
        <v>948</v>
      </c>
      <c r="J24" s="121" t="s">
        <v>27</v>
      </c>
      <c r="K24" s="390">
        <v>1</v>
      </c>
      <c r="L24" s="390">
        <v>1</v>
      </c>
      <c r="M24" s="390">
        <v>1</v>
      </c>
      <c r="N24" s="390">
        <v>1</v>
      </c>
      <c r="O24" s="390">
        <v>1</v>
      </c>
      <c r="P24" s="390">
        <v>1</v>
      </c>
      <c r="Q24" s="390">
        <f t="shared" si="0"/>
        <v>4</v>
      </c>
      <c r="R24" s="391" t="s">
        <v>1774</v>
      </c>
      <c r="S24" s="398" t="s">
        <v>1775</v>
      </c>
    </row>
    <row r="25" spans="1:19" ht="12.75" customHeight="1">
      <c r="A25" s="128"/>
      <c r="B25" s="52" t="s">
        <v>25</v>
      </c>
      <c r="C25" s="123" t="s">
        <v>26</v>
      </c>
      <c r="D25" s="52"/>
      <c r="E25" s="52" t="s">
        <v>19</v>
      </c>
      <c r="F25" s="123" t="s">
        <v>148</v>
      </c>
      <c r="G25" s="123" t="s">
        <v>149</v>
      </c>
      <c r="H25" s="52" t="s">
        <v>56</v>
      </c>
      <c r="I25" s="132" t="s">
        <v>948</v>
      </c>
      <c r="J25" s="121" t="s">
        <v>4</v>
      </c>
      <c r="K25" s="128"/>
      <c r="L25" s="128"/>
      <c r="M25" s="128"/>
      <c r="N25" s="128"/>
      <c r="O25" s="128"/>
      <c r="P25" s="128"/>
      <c r="Q25" s="128"/>
      <c r="R25" s="128"/>
      <c r="S25" s="128"/>
    </row>
    <row r="26" spans="1:19" ht="12.75" customHeight="1">
      <c r="A26" s="128"/>
      <c r="B26" s="52" t="s">
        <v>25</v>
      </c>
      <c r="C26" s="123" t="s">
        <v>26</v>
      </c>
      <c r="D26" s="52"/>
      <c r="E26" s="52" t="s">
        <v>19</v>
      </c>
      <c r="F26" s="123" t="s">
        <v>171</v>
      </c>
      <c r="G26" s="123" t="s">
        <v>172</v>
      </c>
      <c r="H26" s="52" t="s">
        <v>56</v>
      </c>
      <c r="I26" s="132" t="s">
        <v>948</v>
      </c>
      <c r="J26" s="121" t="s">
        <v>4</v>
      </c>
      <c r="K26" s="390">
        <v>1</v>
      </c>
      <c r="L26" s="390">
        <v>1</v>
      </c>
      <c r="M26" s="390">
        <v>1</v>
      </c>
      <c r="N26" s="390">
        <v>1</v>
      </c>
      <c r="O26" s="390">
        <v>1</v>
      </c>
      <c r="P26" s="390">
        <v>0.5</v>
      </c>
      <c r="Q26" s="390">
        <f t="shared" ref="Q26:Q50" si="1">K26*(SUM(L26:O26)*P26)</f>
        <v>2</v>
      </c>
      <c r="R26" s="394" t="s">
        <v>1776</v>
      </c>
      <c r="S26" s="392" t="s">
        <v>1777</v>
      </c>
    </row>
    <row r="27" spans="1:19" ht="12.75" customHeight="1">
      <c r="A27" s="128"/>
      <c r="B27" s="52" t="s">
        <v>25</v>
      </c>
      <c r="C27" s="123" t="s">
        <v>26</v>
      </c>
      <c r="D27" s="52"/>
      <c r="E27" s="52" t="s">
        <v>19</v>
      </c>
      <c r="F27" s="52" t="s">
        <v>178</v>
      </c>
      <c r="G27" s="52" t="s">
        <v>179</v>
      </c>
      <c r="H27" s="52" t="s">
        <v>56</v>
      </c>
      <c r="I27" s="132" t="s">
        <v>948</v>
      </c>
      <c r="J27" s="121" t="s">
        <v>27</v>
      </c>
      <c r="K27" s="390">
        <v>0</v>
      </c>
      <c r="L27" s="390">
        <v>0</v>
      </c>
      <c r="M27" s="390">
        <v>0</v>
      </c>
      <c r="N27" s="390">
        <v>0</v>
      </c>
      <c r="O27" s="390">
        <v>0</v>
      </c>
      <c r="P27" s="390">
        <v>0</v>
      </c>
      <c r="Q27" s="390">
        <f t="shared" si="1"/>
        <v>0</v>
      </c>
      <c r="R27" s="394" t="s">
        <v>1778</v>
      </c>
      <c r="S27" s="392" t="s">
        <v>1779</v>
      </c>
    </row>
    <row r="28" spans="1:19" ht="12.75" customHeight="1">
      <c r="A28" s="128"/>
      <c r="B28" s="52" t="s">
        <v>25</v>
      </c>
      <c r="C28" s="123" t="s">
        <v>26</v>
      </c>
      <c r="D28" s="52"/>
      <c r="E28" s="52" t="s">
        <v>19</v>
      </c>
      <c r="F28" s="52" t="s">
        <v>182</v>
      </c>
      <c r="G28" s="123" t="s">
        <v>183</v>
      </c>
      <c r="H28" s="52" t="s">
        <v>56</v>
      </c>
      <c r="I28" s="132" t="s">
        <v>948</v>
      </c>
      <c r="J28" s="121" t="s">
        <v>27</v>
      </c>
      <c r="K28" s="390">
        <v>0</v>
      </c>
      <c r="L28" s="390">
        <v>0</v>
      </c>
      <c r="M28" s="390">
        <v>0</v>
      </c>
      <c r="N28" s="390">
        <v>0</v>
      </c>
      <c r="O28" s="390">
        <v>0</v>
      </c>
      <c r="P28" s="390">
        <v>0</v>
      </c>
      <c r="Q28" s="390">
        <f t="shared" si="1"/>
        <v>0</v>
      </c>
      <c r="R28" s="394" t="s">
        <v>1780</v>
      </c>
      <c r="S28" s="392" t="s">
        <v>1781</v>
      </c>
    </row>
    <row r="29" spans="1:19" ht="12.75" customHeight="1">
      <c r="A29" s="128"/>
      <c r="B29" s="52" t="s">
        <v>25</v>
      </c>
      <c r="C29" s="123" t="s">
        <v>26</v>
      </c>
      <c r="D29" s="52"/>
      <c r="E29" s="52" t="s">
        <v>19</v>
      </c>
      <c r="F29" s="52" t="s">
        <v>186</v>
      </c>
      <c r="G29" s="52" t="s">
        <v>187</v>
      </c>
      <c r="H29" s="52" t="s">
        <v>56</v>
      </c>
      <c r="I29" s="132" t="s">
        <v>948</v>
      </c>
      <c r="J29" s="121" t="s">
        <v>27</v>
      </c>
      <c r="K29" s="390">
        <v>0</v>
      </c>
      <c r="L29" s="390">
        <v>0</v>
      </c>
      <c r="M29" s="390">
        <v>0</v>
      </c>
      <c r="N29" s="390">
        <v>0</v>
      </c>
      <c r="O29" s="390">
        <v>0</v>
      </c>
      <c r="P29" s="390">
        <v>0</v>
      </c>
      <c r="Q29" s="390">
        <f t="shared" si="1"/>
        <v>0</v>
      </c>
      <c r="R29" s="391" t="s">
        <v>1782</v>
      </c>
      <c r="S29" s="392" t="s">
        <v>1783</v>
      </c>
    </row>
    <row r="30" spans="1:19" ht="12.75" customHeight="1">
      <c r="A30" s="128"/>
      <c r="B30" s="52" t="s">
        <v>25</v>
      </c>
      <c r="C30" s="123" t="s">
        <v>26</v>
      </c>
      <c r="D30" s="52"/>
      <c r="E30" s="52" t="s">
        <v>19</v>
      </c>
      <c r="F30" s="52" t="s">
        <v>190</v>
      </c>
      <c r="G30" s="52" t="s">
        <v>191</v>
      </c>
      <c r="H30" s="52" t="s">
        <v>56</v>
      </c>
      <c r="I30" s="132" t="s">
        <v>948</v>
      </c>
      <c r="J30" s="121" t="s">
        <v>27</v>
      </c>
      <c r="K30" s="390">
        <v>0</v>
      </c>
      <c r="L30" s="390">
        <v>0</v>
      </c>
      <c r="M30" s="390">
        <v>0</v>
      </c>
      <c r="N30" s="390">
        <v>0</v>
      </c>
      <c r="O30" s="390">
        <v>0</v>
      </c>
      <c r="P30" s="390">
        <v>0</v>
      </c>
      <c r="Q30" s="390">
        <f t="shared" si="1"/>
        <v>0</v>
      </c>
      <c r="R30" s="391" t="s">
        <v>1784</v>
      </c>
      <c r="S30" s="392" t="s">
        <v>1785</v>
      </c>
    </row>
    <row r="31" spans="1:19" ht="12.75" customHeight="1">
      <c r="A31" s="128"/>
      <c r="B31" s="52" t="s">
        <v>25</v>
      </c>
      <c r="C31" s="123" t="s">
        <v>26</v>
      </c>
      <c r="D31" s="52"/>
      <c r="E31" s="52" t="s">
        <v>19</v>
      </c>
      <c r="F31" s="52" t="s">
        <v>197</v>
      </c>
      <c r="G31" s="52" t="s">
        <v>198</v>
      </c>
      <c r="H31" s="52" t="s">
        <v>56</v>
      </c>
      <c r="I31" s="132" t="s">
        <v>948</v>
      </c>
      <c r="J31" s="121" t="s">
        <v>27</v>
      </c>
      <c r="K31" s="390">
        <v>0</v>
      </c>
      <c r="L31" s="390">
        <v>0</v>
      </c>
      <c r="M31" s="390">
        <v>0</v>
      </c>
      <c r="N31" s="390">
        <v>0</v>
      </c>
      <c r="O31" s="390">
        <v>0</v>
      </c>
      <c r="P31" s="390">
        <v>0</v>
      </c>
      <c r="Q31" s="390">
        <f t="shared" si="1"/>
        <v>0</v>
      </c>
      <c r="R31" s="391" t="s">
        <v>1786</v>
      </c>
      <c r="S31" s="392" t="s">
        <v>1785</v>
      </c>
    </row>
    <row r="32" spans="1:19" ht="12.75" customHeight="1">
      <c r="A32" s="128"/>
      <c r="B32" s="52" t="s">
        <v>25</v>
      </c>
      <c r="C32" s="123" t="s">
        <v>26</v>
      </c>
      <c r="D32" s="52"/>
      <c r="E32" s="52" t="s">
        <v>19</v>
      </c>
      <c r="F32" s="52" t="s">
        <v>201</v>
      </c>
      <c r="G32" s="52" t="s">
        <v>202</v>
      </c>
      <c r="H32" s="52" t="s">
        <v>56</v>
      </c>
      <c r="I32" s="132" t="s">
        <v>948</v>
      </c>
      <c r="J32" s="121" t="s">
        <v>27</v>
      </c>
      <c r="K32" s="390">
        <v>0</v>
      </c>
      <c r="L32" s="390">
        <v>0</v>
      </c>
      <c r="M32" s="390">
        <v>0</v>
      </c>
      <c r="N32" s="390">
        <v>0</v>
      </c>
      <c r="O32" s="390">
        <v>0</v>
      </c>
      <c r="P32" s="390">
        <v>0</v>
      </c>
      <c r="Q32" s="390">
        <f t="shared" si="1"/>
        <v>0</v>
      </c>
      <c r="R32" s="394" t="s">
        <v>1787</v>
      </c>
      <c r="S32" s="392" t="s">
        <v>1046</v>
      </c>
    </row>
    <row r="33" spans="1:19" ht="12.75" customHeight="1">
      <c r="A33" s="128"/>
      <c r="B33" s="52" t="s">
        <v>25</v>
      </c>
      <c r="C33" s="123" t="s">
        <v>26</v>
      </c>
      <c r="D33" s="52"/>
      <c r="E33" s="52" t="s">
        <v>19</v>
      </c>
      <c r="F33" s="123" t="s">
        <v>205</v>
      </c>
      <c r="G33" s="123" t="s">
        <v>206</v>
      </c>
      <c r="H33" s="52" t="s">
        <v>56</v>
      </c>
      <c r="I33" s="132" t="s">
        <v>948</v>
      </c>
      <c r="J33" s="121" t="s">
        <v>27</v>
      </c>
      <c r="K33" s="390">
        <v>0</v>
      </c>
      <c r="L33" s="390">
        <v>0</v>
      </c>
      <c r="M33" s="390">
        <v>0</v>
      </c>
      <c r="N33" s="390">
        <v>0</v>
      </c>
      <c r="O33" s="390">
        <v>0</v>
      </c>
      <c r="P33" s="390">
        <v>0</v>
      </c>
      <c r="Q33" s="390">
        <f t="shared" si="1"/>
        <v>0</v>
      </c>
      <c r="R33" s="391" t="s">
        <v>1788</v>
      </c>
      <c r="S33" s="392" t="s">
        <v>1789</v>
      </c>
    </row>
    <row r="34" spans="1:19" ht="12.75" customHeight="1">
      <c r="A34" s="128"/>
      <c r="B34" s="52" t="s">
        <v>25</v>
      </c>
      <c r="C34" s="123" t="s">
        <v>26</v>
      </c>
      <c r="D34" s="124"/>
      <c r="E34" s="52" t="s">
        <v>19</v>
      </c>
      <c r="F34" s="123" t="s">
        <v>210</v>
      </c>
      <c r="G34" s="123" t="s">
        <v>211</v>
      </c>
      <c r="H34" s="52" t="s">
        <v>56</v>
      </c>
      <c r="I34" s="132" t="s">
        <v>948</v>
      </c>
      <c r="J34" s="121" t="s">
        <v>27</v>
      </c>
      <c r="K34" s="390">
        <v>0</v>
      </c>
      <c r="L34" s="390">
        <v>0</v>
      </c>
      <c r="M34" s="390">
        <v>0</v>
      </c>
      <c r="N34" s="390">
        <v>0</v>
      </c>
      <c r="O34" s="390">
        <v>0</v>
      </c>
      <c r="P34" s="390">
        <v>0</v>
      </c>
      <c r="Q34" s="390">
        <f t="shared" si="1"/>
        <v>0</v>
      </c>
      <c r="R34" s="394" t="s">
        <v>1790</v>
      </c>
      <c r="S34" s="392" t="s">
        <v>1791</v>
      </c>
    </row>
    <row r="35" spans="1:19" ht="12.75" customHeight="1">
      <c r="A35" s="128"/>
      <c r="B35" s="52" t="s">
        <v>25</v>
      </c>
      <c r="C35" s="123" t="s">
        <v>26</v>
      </c>
      <c r="D35" s="52"/>
      <c r="E35" s="52" t="s">
        <v>19</v>
      </c>
      <c r="F35" s="52" t="s">
        <v>214</v>
      </c>
      <c r="G35" s="52" t="s">
        <v>215</v>
      </c>
      <c r="H35" s="52" t="s">
        <v>56</v>
      </c>
      <c r="I35" s="132" t="s">
        <v>948</v>
      </c>
      <c r="J35" s="121" t="s">
        <v>27</v>
      </c>
      <c r="K35" s="390">
        <v>0</v>
      </c>
      <c r="L35" s="390">
        <v>0</v>
      </c>
      <c r="M35" s="390">
        <v>0</v>
      </c>
      <c r="N35" s="390">
        <v>0</v>
      </c>
      <c r="O35" s="390">
        <v>0</v>
      </c>
      <c r="P35" s="390">
        <v>0</v>
      </c>
      <c r="Q35" s="390">
        <f t="shared" si="1"/>
        <v>0</v>
      </c>
      <c r="R35" s="391" t="s">
        <v>1784</v>
      </c>
      <c r="S35" s="392" t="s">
        <v>1785</v>
      </c>
    </row>
    <row r="36" spans="1:19" ht="12.75" customHeight="1">
      <c r="A36" s="128"/>
      <c r="B36" s="52" t="s">
        <v>25</v>
      </c>
      <c r="C36" s="123" t="s">
        <v>26</v>
      </c>
      <c r="D36" s="52"/>
      <c r="E36" s="52" t="s">
        <v>19</v>
      </c>
      <c r="F36" s="123" t="s">
        <v>219</v>
      </c>
      <c r="G36" s="123" t="s">
        <v>220</v>
      </c>
      <c r="H36" s="52" t="s">
        <v>56</v>
      </c>
      <c r="I36" s="132" t="s">
        <v>948</v>
      </c>
      <c r="J36" s="121" t="s">
        <v>27</v>
      </c>
      <c r="K36" s="390">
        <v>0</v>
      </c>
      <c r="L36" s="390">
        <v>0</v>
      </c>
      <c r="M36" s="390">
        <v>0</v>
      </c>
      <c r="N36" s="390">
        <v>0</v>
      </c>
      <c r="O36" s="390">
        <v>0</v>
      </c>
      <c r="P36" s="390">
        <v>0</v>
      </c>
      <c r="Q36" s="390">
        <f t="shared" si="1"/>
        <v>0</v>
      </c>
      <c r="R36" s="394" t="s">
        <v>1792</v>
      </c>
      <c r="S36" s="392" t="s">
        <v>1793</v>
      </c>
    </row>
    <row r="37" spans="1:19" ht="12.75" customHeight="1">
      <c r="A37" s="128"/>
      <c r="B37" s="52" t="s">
        <v>25</v>
      </c>
      <c r="C37" s="123" t="s">
        <v>26</v>
      </c>
      <c r="D37" s="52"/>
      <c r="E37" s="52" t="s">
        <v>19</v>
      </c>
      <c r="F37" s="52" t="s">
        <v>223</v>
      </c>
      <c r="G37" s="52" t="s">
        <v>224</v>
      </c>
      <c r="H37" s="123" t="s">
        <v>225</v>
      </c>
      <c r="I37" s="132" t="s">
        <v>948</v>
      </c>
      <c r="J37" s="121" t="s">
        <v>27</v>
      </c>
      <c r="K37" s="390">
        <v>1</v>
      </c>
      <c r="L37" s="390">
        <v>1</v>
      </c>
      <c r="M37" s="390">
        <v>1</v>
      </c>
      <c r="N37" s="390">
        <v>1</v>
      </c>
      <c r="O37" s="390">
        <v>1</v>
      </c>
      <c r="P37" s="390">
        <v>1</v>
      </c>
      <c r="Q37" s="390">
        <f t="shared" si="1"/>
        <v>4</v>
      </c>
      <c r="R37" s="399" t="s">
        <v>1794</v>
      </c>
      <c r="S37" s="392" t="s">
        <v>1795</v>
      </c>
    </row>
    <row r="38" spans="1:19" ht="12.75" customHeight="1">
      <c r="A38" s="128"/>
      <c r="B38" s="52" t="s">
        <v>25</v>
      </c>
      <c r="C38" s="52" t="s">
        <v>143</v>
      </c>
      <c r="D38" s="52"/>
      <c r="E38" s="52" t="s">
        <v>12</v>
      </c>
      <c r="F38" s="52" t="s">
        <v>232</v>
      </c>
      <c r="G38" s="52" t="s">
        <v>233</v>
      </c>
      <c r="H38" s="52" t="s">
        <v>56</v>
      </c>
      <c r="I38" s="132" t="s">
        <v>947</v>
      </c>
      <c r="J38" s="125" t="s">
        <v>27</v>
      </c>
      <c r="K38" s="390">
        <v>1</v>
      </c>
      <c r="L38" s="390">
        <v>1</v>
      </c>
      <c r="M38" s="390">
        <v>1</v>
      </c>
      <c r="N38" s="390">
        <v>1</v>
      </c>
      <c r="O38" s="390">
        <v>1</v>
      </c>
      <c r="P38" s="390">
        <v>0.5</v>
      </c>
      <c r="Q38" s="390">
        <f t="shared" si="1"/>
        <v>2</v>
      </c>
      <c r="R38" s="400" t="s">
        <v>1796</v>
      </c>
      <c r="S38" s="392" t="s">
        <v>1797</v>
      </c>
    </row>
    <row r="39" spans="1:19" ht="12.75" customHeight="1">
      <c r="A39" s="128"/>
      <c r="B39" s="52" t="s">
        <v>25</v>
      </c>
      <c r="C39" s="52" t="s">
        <v>143</v>
      </c>
      <c r="D39" s="52"/>
      <c r="E39" s="52" t="s">
        <v>12</v>
      </c>
      <c r="F39" s="52" t="s">
        <v>238</v>
      </c>
      <c r="G39" s="52" t="s">
        <v>239</v>
      </c>
      <c r="H39" s="123" t="s">
        <v>240</v>
      </c>
      <c r="I39" s="123"/>
      <c r="J39" s="125" t="s">
        <v>150</v>
      </c>
      <c r="K39" s="390">
        <v>0.2</v>
      </c>
      <c r="L39" s="390">
        <v>0.2</v>
      </c>
      <c r="M39" s="390">
        <v>0</v>
      </c>
      <c r="N39" s="390">
        <v>0.2</v>
      </c>
      <c r="O39" s="390">
        <v>0</v>
      </c>
      <c r="P39" s="390">
        <v>0.2</v>
      </c>
      <c r="Q39" s="390">
        <f t="shared" si="1"/>
        <v>1.6000000000000004E-2</v>
      </c>
      <c r="R39" s="399" t="s">
        <v>1798</v>
      </c>
      <c r="S39" s="395"/>
    </row>
    <row r="40" spans="1:19" ht="12.75" customHeight="1">
      <c r="A40" s="128"/>
      <c r="B40" s="52" t="s">
        <v>25</v>
      </c>
      <c r="C40" s="52" t="s">
        <v>143</v>
      </c>
      <c r="D40" s="52"/>
      <c r="E40" s="52" t="s">
        <v>19</v>
      </c>
      <c r="F40" s="52" t="s">
        <v>232</v>
      </c>
      <c r="G40" s="52" t="s">
        <v>245</v>
      </c>
      <c r="H40" s="52" t="s">
        <v>56</v>
      </c>
      <c r="I40" s="132" t="s">
        <v>948</v>
      </c>
      <c r="J40" s="125" t="s">
        <v>4</v>
      </c>
      <c r="K40" s="390">
        <v>1</v>
      </c>
      <c r="L40" s="390">
        <v>1</v>
      </c>
      <c r="M40" s="390">
        <v>0</v>
      </c>
      <c r="N40" s="390">
        <v>1</v>
      </c>
      <c r="O40" s="390">
        <v>1</v>
      </c>
      <c r="P40" s="390">
        <v>0.5</v>
      </c>
      <c r="Q40" s="390">
        <f t="shared" si="1"/>
        <v>1.5</v>
      </c>
      <c r="R40" s="400" t="s">
        <v>1799</v>
      </c>
      <c r="S40" s="392" t="s">
        <v>1800</v>
      </c>
    </row>
    <row r="41" spans="1:19" ht="12.75" customHeight="1">
      <c r="A41" s="128"/>
      <c r="B41" s="52" t="s">
        <v>25</v>
      </c>
      <c r="C41" s="52" t="s">
        <v>143</v>
      </c>
      <c r="D41" s="52"/>
      <c r="E41" s="52" t="s">
        <v>19</v>
      </c>
      <c r="F41" s="52" t="s">
        <v>238</v>
      </c>
      <c r="G41" s="52" t="s">
        <v>250</v>
      </c>
      <c r="H41" s="123" t="s">
        <v>240</v>
      </c>
      <c r="I41" s="123"/>
      <c r="J41" s="125" t="s">
        <v>150</v>
      </c>
      <c r="K41" s="401">
        <v>0</v>
      </c>
      <c r="L41" s="401">
        <v>0</v>
      </c>
      <c r="M41" s="401">
        <v>0</v>
      </c>
      <c r="N41" s="401">
        <v>0</v>
      </c>
      <c r="O41" s="401">
        <v>0</v>
      </c>
      <c r="P41" s="401">
        <v>0</v>
      </c>
      <c r="Q41" s="390">
        <f t="shared" si="1"/>
        <v>0</v>
      </c>
      <c r="R41" s="400" t="s">
        <v>1801</v>
      </c>
      <c r="S41" s="395"/>
    </row>
    <row r="42" spans="1:19" ht="12.75" customHeight="1">
      <c r="A42" s="128"/>
      <c r="B42" s="52" t="s">
        <v>25</v>
      </c>
      <c r="C42" s="52" t="s">
        <v>159</v>
      </c>
      <c r="D42" s="52"/>
      <c r="E42" s="52" t="s">
        <v>12</v>
      </c>
      <c r="F42" s="123" t="s">
        <v>254</v>
      </c>
      <c r="G42" s="52" t="s">
        <v>255</v>
      </c>
      <c r="H42" s="52" t="s">
        <v>56</v>
      </c>
      <c r="I42" s="132" t="s">
        <v>947</v>
      </c>
      <c r="J42" s="197" t="s">
        <v>27</v>
      </c>
      <c r="K42" s="401">
        <v>0</v>
      </c>
      <c r="L42" s="401">
        <v>0</v>
      </c>
      <c r="M42" s="401">
        <v>0</v>
      </c>
      <c r="N42" s="401">
        <v>0</v>
      </c>
      <c r="O42" s="401">
        <v>0</v>
      </c>
      <c r="P42" s="401">
        <v>0</v>
      </c>
      <c r="Q42" s="390">
        <f t="shared" si="1"/>
        <v>0</v>
      </c>
      <c r="R42" s="394" t="s">
        <v>1802</v>
      </c>
      <c r="S42" s="392" t="s">
        <v>1803</v>
      </c>
    </row>
    <row r="43" spans="1:19" ht="12.75" customHeight="1">
      <c r="A43" s="128"/>
      <c r="B43" s="52" t="s">
        <v>25</v>
      </c>
      <c r="C43" s="52" t="s">
        <v>159</v>
      </c>
      <c r="D43" s="52"/>
      <c r="E43" s="52" t="s">
        <v>12</v>
      </c>
      <c r="F43" s="123" t="s">
        <v>259</v>
      </c>
      <c r="G43" s="123" t="s">
        <v>260</v>
      </c>
      <c r="H43" s="123" t="s">
        <v>240</v>
      </c>
      <c r="I43" s="123"/>
      <c r="J43" s="125" t="s">
        <v>150</v>
      </c>
      <c r="K43" s="390">
        <v>0</v>
      </c>
      <c r="L43" s="401">
        <v>0</v>
      </c>
      <c r="M43" s="401">
        <v>0</v>
      </c>
      <c r="N43" s="401">
        <v>0</v>
      </c>
      <c r="O43" s="401">
        <v>0</v>
      </c>
      <c r="P43" s="401">
        <v>0</v>
      </c>
      <c r="Q43" s="390">
        <f t="shared" si="1"/>
        <v>0</v>
      </c>
      <c r="R43" s="394" t="s">
        <v>1804</v>
      </c>
      <c r="S43" s="395"/>
    </row>
    <row r="44" spans="1:19" ht="12.75" customHeight="1">
      <c r="A44" s="128"/>
      <c r="B44" s="52" t="s">
        <v>25</v>
      </c>
      <c r="C44" s="52" t="s">
        <v>159</v>
      </c>
      <c r="D44" s="52"/>
      <c r="E44" s="52" t="s">
        <v>19</v>
      </c>
      <c r="F44" s="123" t="s">
        <v>254</v>
      </c>
      <c r="G44" s="123" t="s">
        <v>266</v>
      </c>
      <c r="H44" s="52" t="s">
        <v>56</v>
      </c>
      <c r="I44" s="132" t="s">
        <v>948</v>
      </c>
      <c r="J44" s="197" t="s">
        <v>27</v>
      </c>
      <c r="K44" s="401">
        <v>1</v>
      </c>
      <c r="L44" s="401">
        <v>1</v>
      </c>
      <c r="M44" s="401">
        <v>0</v>
      </c>
      <c r="N44" s="401">
        <v>0.5</v>
      </c>
      <c r="O44" s="401">
        <v>1</v>
      </c>
      <c r="P44" s="401">
        <v>0.5</v>
      </c>
      <c r="Q44" s="390">
        <f t="shared" si="1"/>
        <v>1.25</v>
      </c>
      <c r="R44" s="394" t="s">
        <v>1805</v>
      </c>
      <c r="S44" s="392" t="s">
        <v>1806</v>
      </c>
    </row>
    <row r="45" spans="1:19" ht="12.75" customHeight="1">
      <c r="A45" s="128"/>
      <c r="B45" s="52" t="s">
        <v>25</v>
      </c>
      <c r="C45" s="52" t="s">
        <v>159</v>
      </c>
      <c r="D45" s="52"/>
      <c r="E45" s="52" t="s">
        <v>19</v>
      </c>
      <c r="F45" s="123" t="s">
        <v>259</v>
      </c>
      <c r="G45" s="123" t="s">
        <v>270</v>
      </c>
      <c r="H45" s="123" t="s">
        <v>240</v>
      </c>
      <c r="I45" s="123"/>
      <c r="J45" s="197" t="s">
        <v>150</v>
      </c>
      <c r="K45" s="401">
        <v>0</v>
      </c>
      <c r="L45" s="401">
        <v>0</v>
      </c>
      <c r="M45" s="401">
        <v>0</v>
      </c>
      <c r="N45" s="401">
        <v>0</v>
      </c>
      <c r="O45" s="401">
        <v>0</v>
      </c>
      <c r="P45" s="401">
        <v>0</v>
      </c>
      <c r="Q45" s="390">
        <f t="shared" si="1"/>
        <v>0</v>
      </c>
      <c r="R45" s="394" t="s">
        <v>1807</v>
      </c>
      <c r="S45" s="395"/>
    </row>
    <row r="46" spans="1:19" ht="12.75" customHeight="1">
      <c r="A46" s="128"/>
      <c r="B46" s="52" t="s">
        <v>25</v>
      </c>
      <c r="C46" s="52" t="s">
        <v>170</v>
      </c>
      <c r="D46" s="52"/>
      <c r="E46" s="52" t="s">
        <v>12</v>
      </c>
      <c r="F46" s="52" t="s">
        <v>284</v>
      </c>
      <c r="G46" s="52" t="s">
        <v>285</v>
      </c>
      <c r="H46" s="52" t="s">
        <v>42</v>
      </c>
      <c r="I46" s="123" t="s">
        <v>42</v>
      </c>
      <c r="J46" s="197" t="s">
        <v>27</v>
      </c>
      <c r="K46" s="401">
        <v>1</v>
      </c>
      <c r="L46" s="401">
        <v>1</v>
      </c>
      <c r="M46" s="401">
        <v>1</v>
      </c>
      <c r="N46" s="401">
        <v>1</v>
      </c>
      <c r="O46" s="401">
        <v>1</v>
      </c>
      <c r="P46" s="401">
        <v>1</v>
      </c>
      <c r="Q46" s="390">
        <f t="shared" si="1"/>
        <v>4</v>
      </c>
      <c r="R46" s="394" t="s">
        <v>1808</v>
      </c>
      <c r="S46" s="392" t="s">
        <v>1809</v>
      </c>
    </row>
    <row r="47" spans="1:19" ht="12.75" customHeight="1">
      <c r="A47" s="128"/>
      <c r="B47" s="52" t="s">
        <v>25</v>
      </c>
      <c r="C47" s="52" t="s">
        <v>170</v>
      </c>
      <c r="D47" s="52"/>
      <c r="E47" s="52" t="s">
        <v>12</v>
      </c>
      <c r="F47" s="123" t="s">
        <v>289</v>
      </c>
      <c r="G47" s="52" t="s">
        <v>290</v>
      </c>
      <c r="H47" s="52" t="s">
        <v>42</v>
      </c>
      <c r="I47" s="123" t="s">
        <v>42</v>
      </c>
      <c r="J47" s="197" t="s">
        <v>27</v>
      </c>
      <c r="K47" s="402">
        <v>1</v>
      </c>
      <c r="L47" s="402">
        <v>1</v>
      </c>
      <c r="M47" s="402">
        <v>1</v>
      </c>
      <c r="N47" s="402">
        <v>0.5</v>
      </c>
      <c r="O47" s="402">
        <v>1</v>
      </c>
      <c r="P47" s="402">
        <v>1</v>
      </c>
      <c r="Q47" s="393">
        <f t="shared" si="1"/>
        <v>3.5</v>
      </c>
      <c r="R47" s="169" t="s">
        <v>1810</v>
      </c>
      <c r="S47" s="398" t="s">
        <v>1811</v>
      </c>
    </row>
    <row r="48" spans="1:19" ht="12.75" customHeight="1">
      <c r="A48" s="128"/>
      <c r="B48" s="52" t="s">
        <v>25</v>
      </c>
      <c r="C48" s="52" t="s">
        <v>170</v>
      </c>
      <c r="D48" s="52"/>
      <c r="E48" s="52" t="s">
        <v>12</v>
      </c>
      <c r="F48" s="123" t="s">
        <v>299</v>
      </c>
      <c r="G48" s="52" t="s">
        <v>300</v>
      </c>
      <c r="H48" s="52" t="s">
        <v>56</v>
      </c>
      <c r="I48" s="132" t="s">
        <v>947</v>
      </c>
      <c r="J48" s="197" t="s">
        <v>27</v>
      </c>
      <c r="K48" s="401">
        <v>0</v>
      </c>
      <c r="L48" s="401">
        <v>0</v>
      </c>
      <c r="M48" s="401">
        <v>0</v>
      </c>
      <c r="N48" s="401">
        <v>0</v>
      </c>
      <c r="O48" s="401">
        <v>0</v>
      </c>
      <c r="P48" s="401">
        <v>0</v>
      </c>
      <c r="Q48" s="390">
        <f t="shared" si="1"/>
        <v>0</v>
      </c>
      <c r="R48" s="391" t="s">
        <v>1812</v>
      </c>
      <c r="S48" s="128"/>
    </row>
    <row r="49" spans="1:19" ht="12.75" customHeight="1">
      <c r="A49" s="128"/>
      <c r="B49" s="52" t="s">
        <v>25</v>
      </c>
      <c r="C49" s="52" t="s">
        <v>170</v>
      </c>
      <c r="D49" s="52"/>
      <c r="E49" s="52" t="s">
        <v>19</v>
      </c>
      <c r="F49" s="52" t="s">
        <v>304</v>
      </c>
      <c r="G49" s="52" t="s">
        <v>305</v>
      </c>
      <c r="H49" s="52" t="s">
        <v>42</v>
      </c>
      <c r="I49" s="123" t="s">
        <v>42</v>
      </c>
      <c r="J49" s="197" t="s">
        <v>27</v>
      </c>
      <c r="K49" s="401">
        <v>1</v>
      </c>
      <c r="L49" s="401">
        <v>1</v>
      </c>
      <c r="M49" s="401">
        <v>1</v>
      </c>
      <c r="N49" s="401">
        <v>1</v>
      </c>
      <c r="O49" s="401">
        <v>0.5</v>
      </c>
      <c r="P49" s="401">
        <v>1</v>
      </c>
      <c r="Q49" s="390">
        <f t="shared" si="1"/>
        <v>3.5</v>
      </c>
      <c r="R49" s="394" t="s">
        <v>1813</v>
      </c>
      <c r="S49" s="403" t="s">
        <v>1814</v>
      </c>
    </row>
    <row r="50" spans="1:19" ht="12.75" customHeight="1">
      <c r="A50" s="128"/>
      <c r="B50" s="52" t="s">
        <v>25</v>
      </c>
      <c r="C50" s="52" t="s">
        <v>170</v>
      </c>
      <c r="D50" s="52"/>
      <c r="E50" s="52" t="s">
        <v>19</v>
      </c>
      <c r="F50" s="123" t="s">
        <v>311</v>
      </c>
      <c r="G50" s="52" t="s">
        <v>312</v>
      </c>
      <c r="H50" s="52" t="s">
        <v>42</v>
      </c>
      <c r="I50" s="123" t="s">
        <v>42</v>
      </c>
      <c r="J50" s="197" t="s">
        <v>27</v>
      </c>
      <c r="K50" s="402">
        <v>1</v>
      </c>
      <c r="L50" s="402">
        <v>1</v>
      </c>
      <c r="M50" s="402">
        <v>1</v>
      </c>
      <c r="N50" s="402">
        <v>1</v>
      </c>
      <c r="O50" s="402">
        <v>1</v>
      </c>
      <c r="P50" s="404">
        <v>0.5</v>
      </c>
      <c r="Q50" s="393">
        <f t="shared" si="1"/>
        <v>2</v>
      </c>
      <c r="R50" s="405" t="s">
        <v>1815</v>
      </c>
      <c r="S50" s="398" t="s">
        <v>1816</v>
      </c>
    </row>
    <row r="51" spans="1:19" ht="12.75" customHeight="1">
      <c r="A51" s="128"/>
      <c r="B51" s="52" t="s">
        <v>25</v>
      </c>
      <c r="C51" s="52" t="s">
        <v>170</v>
      </c>
      <c r="D51" s="52"/>
      <c r="E51" s="52" t="s">
        <v>19</v>
      </c>
      <c r="F51" s="123" t="s">
        <v>299</v>
      </c>
      <c r="G51" s="52" t="s">
        <v>316</v>
      </c>
      <c r="H51" s="52" t="s">
        <v>56</v>
      </c>
      <c r="I51" s="132" t="s">
        <v>948</v>
      </c>
      <c r="J51" s="197" t="s">
        <v>27</v>
      </c>
      <c r="K51" s="401">
        <v>0</v>
      </c>
      <c r="L51" s="401">
        <v>0</v>
      </c>
      <c r="M51" s="401">
        <v>0</v>
      </c>
      <c r="N51" s="401">
        <v>0</v>
      </c>
      <c r="O51" s="401">
        <v>0</v>
      </c>
      <c r="P51" s="401">
        <v>0</v>
      </c>
      <c r="Q51" s="401">
        <v>0</v>
      </c>
      <c r="R51" s="391" t="s">
        <v>1817</v>
      </c>
      <c r="S51" s="395"/>
    </row>
    <row r="52" spans="1:19" ht="12.75" customHeight="1">
      <c r="A52" s="128"/>
      <c r="B52" s="52" t="s">
        <v>194</v>
      </c>
      <c r="C52" s="52" t="s">
        <v>195</v>
      </c>
      <c r="D52" s="52" t="s">
        <v>196</v>
      </c>
      <c r="E52" s="52" t="s">
        <v>12</v>
      </c>
      <c r="F52" s="52" t="s">
        <v>326</v>
      </c>
      <c r="G52" s="52" t="s">
        <v>327</v>
      </c>
      <c r="H52" s="52" t="s">
        <v>42</v>
      </c>
      <c r="I52" s="123" t="s">
        <v>42</v>
      </c>
      <c r="J52" s="197" t="s">
        <v>27</v>
      </c>
      <c r="K52" s="401">
        <v>1</v>
      </c>
      <c r="L52" s="401">
        <v>1</v>
      </c>
      <c r="M52" s="401">
        <v>1</v>
      </c>
      <c r="N52" s="401">
        <v>0.5</v>
      </c>
      <c r="O52" s="401">
        <v>1</v>
      </c>
      <c r="P52" s="401">
        <v>0.5</v>
      </c>
      <c r="Q52" s="390">
        <f t="shared" ref="Q52:Q64" si="2">K52*(SUM(L52:O52)*P52)</f>
        <v>1.75</v>
      </c>
      <c r="R52" s="394" t="s">
        <v>1818</v>
      </c>
      <c r="S52" s="406" t="s">
        <v>1819</v>
      </c>
    </row>
    <row r="53" spans="1:19" ht="12.75" customHeight="1">
      <c r="A53" s="128"/>
      <c r="B53" s="52" t="s">
        <v>194</v>
      </c>
      <c r="C53" s="52" t="s">
        <v>195</v>
      </c>
      <c r="D53" s="52" t="s">
        <v>196</v>
      </c>
      <c r="E53" s="52" t="s">
        <v>19</v>
      </c>
      <c r="F53" s="52" t="s">
        <v>326</v>
      </c>
      <c r="G53" s="52" t="s">
        <v>327</v>
      </c>
      <c r="H53" s="52" t="s">
        <v>42</v>
      </c>
      <c r="I53" s="123" t="s">
        <v>42</v>
      </c>
      <c r="J53" s="197" t="s">
        <v>27</v>
      </c>
      <c r="K53" s="401">
        <v>1</v>
      </c>
      <c r="L53" s="401">
        <v>1</v>
      </c>
      <c r="M53" s="401">
        <v>1</v>
      </c>
      <c r="N53" s="401">
        <v>0.5</v>
      </c>
      <c r="O53" s="401">
        <v>1</v>
      </c>
      <c r="P53" s="401">
        <v>0.5</v>
      </c>
      <c r="Q53" s="390">
        <f t="shared" si="2"/>
        <v>1.75</v>
      </c>
      <c r="R53" s="394" t="s">
        <v>1818</v>
      </c>
      <c r="S53" s="205" t="s">
        <v>1820</v>
      </c>
    </row>
    <row r="54" spans="1:19" ht="12.75" customHeight="1">
      <c r="A54" s="128"/>
      <c r="B54" s="52" t="s">
        <v>194</v>
      </c>
      <c r="C54" s="52" t="s">
        <v>195</v>
      </c>
      <c r="D54" s="52" t="s">
        <v>196</v>
      </c>
      <c r="E54" s="52" t="s">
        <v>19</v>
      </c>
      <c r="F54" s="52" t="s">
        <v>350</v>
      </c>
      <c r="G54" s="52" t="s">
        <v>351</v>
      </c>
      <c r="H54" s="52" t="s">
        <v>352</v>
      </c>
      <c r="I54" s="132" t="s">
        <v>352</v>
      </c>
      <c r="J54" s="197" t="s">
        <v>4</v>
      </c>
      <c r="K54" s="401">
        <v>1</v>
      </c>
      <c r="L54" s="401">
        <v>1</v>
      </c>
      <c r="M54" s="401">
        <v>1</v>
      </c>
      <c r="N54" s="401">
        <v>1</v>
      </c>
      <c r="O54" s="401">
        <v>1</v>
      </c>
      <c r="P54" s="401">
        <v>1</v>
      </c>
      <c r="Q54" s="390">
        <f t="shared" si="2"/>
        <v>4</v>
      </c>
      <c r="R54" s="394" t="s">
        <v>1821</v>
      </c>
      <c r="S54" s="406" t="s">
        <v>1822</v>
      </c>
    </row>
    <row r="55" spans="1:19" ht="12.75" customHeight="1">
      <c r="A55" s="128"/>
      <c r="B55" s="52" t="s">
        <v>194</v>
      </c>
      <c r="C55" s="52" t="s">
        <v>195</v>
      </c>
      <c r="D55" s="52" t="s">
        <v>209</v>
      </c>
      <c r="E55" s="52" t="s">
        <v>12</v>
      </c>
      <c r="F55" s="123" t="s">
        <v>357</v>
      </c>
      <c r="G55" s="52" t="s">
        <v>358</v>
      </c>
      <c r="H55" s="52" t="s">
        <v>42</v>
      </c>
      <c r="I55" s="123" t="s">
        <v>42</v>
      </c>
      <c r="J55" s="197" t="s">
        <v>4</v>
      </c>
      <c r="K55" s="401">
        <v>1</v>
      </c>
      <c r="L55" s="401">
        <v>1</v>
      </c>
      <c r="M55" s="401">
        <v>0</v>
      </c>
      <c r="N55" s="401">
        <v>0</v>
      </c>
      <c r="O55" s="401">
        <v>1</v>
      </c>
      <c r="P55" s="401">
        <v>0.5</v>
      </c>
      <c r="Q55" s="390">
        <f t="shared" si="2"/>
        <v>1</v>
      </c>
      <c r="R55" s="394" t="s">
        <v>1823</v>
      </c>
      <c r="S55" s="406" t="s">
        <v>1824</v>
      </c>
    </row>
    <row r="56" spans="1:19" ht="12.75" customHeight="1">
      <c r="A56" s="128"/>
      <c r="B56" s="52" t="s">
        <v>194</v>
      </c>
      <c r="C56" s="52" t="s">
        <v>195</v>
      </c>
      <c r="D56" s="52" t="s">
        <v>209</v>
      </c>
      <c r="E56" s="52" t="s">
        <v>19</v>
      </c>
      <c r="F56" s="123" t="s">
        <v>363</v>
      </c>
      <c r="G56" s="52" t="s">
        <v>358</v>
      </c>
      <c r="H56" s="52" t="s">
        <v>42</v>
      </c>
      <c r="I56" s="123" t="s">
        <v>42</v>
      </c>
      <c r="J56" s="197" t="s">
        <v>4</v>
      </c>
      <c r="K56" s="401">
        <v>1</v>
      </c>
      <c r="L56" s="401">
        <v>1</v>
      </c>
      <c r="M56" s="401">
        <v>0</v>
      </c>
      <c r="N56" s="401">
        <v>0</v>
      </c>
      <c r="O56" s="401">
        <v>1</v>
      </c>
      <c r="P56" s="401">
        <v>0.5</v>
      </c>
      <c r="Q56" s="390">
        <f t="shared" si="2"/>
        <v>1</v>
      </c>
      <c r="R56" s="394" t="s">
        <v>1825</v>
      </c>
      <c r="S56" s="406" t="s">
        <v>1826</v>
      </c>
    </row>
    <row r="57" spans="1:19" ht="12.75" customHeight="1">
      <c r="A57" s="128"/>
      <c r="B57" s="52" t="s">
        <v>194</v>
      </c>
      <c r="C57" s="52" t="s">
        <v>218</v>
      </c>
      <c r="D57" s="52"/>
      <c r="E57" s="52" t="s">
        <v>12</v>
      </c>
      <c r="F57" s="123" t="s">
        <v>367</v>
      </c>
      <c r="G57" s="52" t="s">
        <v>368</v>
      </c>
      <c r="H57" s="52" t="s">
        <v>42</v>
      </c>
      <c r="I57" s="123" t="s">
        <v>42</v>
      </c>
      <c r="J57" s="197" t="s">
        <v>4</v>
      </c>
      <c r="K57" s="401">
        <v>1</v>
      </c>
      <c r="L57" s="401">
        <v>1</v>
      </c>
      <c r="M57" s="401">
        <v>0</v>
      </c>
      <c r="N57" s="401">
        <v>0.5</v>
      </c>
      <c r="O57" s="401">
        <v>1</v>
      </c>
      <c r="P57" s="401">
        <v>0.5</v>
      </c>
      <c r="Q57" s="390">
        <f t="shared" si="2"/>
        <v>1.25</v>
      </c>
      <c r="R57" s="394" t="s">
        <v>1827</v>
      </c>
      <c r="S57" s="406" t="s">
        <v>1828</v>
      </c>
    </row>
    <row r="58" spans="1:19" ht="12.75" customHeight="1">
      <c r="A58" s="128"/>
      <c r="B58" s="52" t="s">
        <v>194</v>
      </c>
      <c r="C58" s="52" t="s">
        <v>218</v>
      </c>
      <c r="D58" s="52"/>
      <c r="E58" s="52" t="s">
        <v>19</v>
      </c>
      <c r="F58" s="123" t="s">
        <v>373</v>
      </c>
      <c r="G58" s="52" t="s">
        <v>374</v>
      </c>
      <c r="H58" s="52" t="s">
        <v>42</v>
      </c>
      <c r="I58" s="123" t="s">
        <v>42</v>
      </c>
      <c r="J58" s="197" t="s">
        <v>4</v>
      </c>
      <c r="K58" s="401">
        <v>1</v>
      </c>
      <c r="L58" s="401">
        <v>1</v>
      </c>
      <c r="M58" s="401">
        <v>0</v>
      </c>
      <c r="N58" s="401">
        <v>0</v>
      </c>
      <c r="O58" s="401">
        <v>1</v>
      </c>
      <c r="P58" s="401">
        <v>0.5</v>
      </c>
      <c r="Q58" s="390">
        <f t="shared" si="2"/>
        <v>1</v>
      </c>
      <c r="R58" s="394" t="s">
        <v>1829</v>
      </c>
      <c r="S58" s="406" t="s">
        <v>1830</v>
      </c>
    </row>
    <row r="59" spans="1:19" ht="12.75" customHeight="1">
      <c r="A59" s="128"/>
      <c r="B59" s="52" t="s">
        <v>194</v>
      </c>
      <c r="C59" s="52" t="s">
        <v>230</v>
      </c>
      <c r="D59" s="52" t="s">
        <v>231</v>
      </c>
      <c r="E59" s="52" t="s">
        <v>12</v>
      </c>
      <c r="F59" s="123" t="s">
        <v>386</v>
      </c>
      <c r="G59" s="52" t="s">
        <v>387</v>
      </c>
      <c r="H59" s="52" t="s">
        <v>15</v>
      </c>
      <c r="I59" s="123"/>
      <c r="J59" s="197" t="s">
        <v>4</v>
      </c>
      <c r="K59" s="390">
        <v>0</v>
      </c>
      <c r="L59" s="390">
        <v>0</v>
      </c>
      <c r="M59" s="390">
        <v>0</v>
      </c>
      <c r="N59" s="390">
        <v>0</v>
      </c>
      <c r="O59" s="390">
        <v>0</v>
      </c>
      <c r="P59" s="390">
        <v>0</v>
      </c>
      <c r="Q59" s="390">
        <f t="shared" si="2"/>
        <v>0</v>
      </c>
      <c r="R59" s="391" t="s">
        <v>1831</v>
      </c>
      <c r="S59" s="406" t="s">
        <v>1832</v>
      </c>
    </row>
    <row r="60" spans="1:19" ht="12.75" customHeight="1">
      <c r="A60" s="128"/>
      <c r="B60" s="52" t="s">
        <v>194</v>
      </c>
      <c r="C60" s="52" t="s">
        <v>230</v>
      </c>
      <c r="D60" s="52" t="s">
        <v>231</v>
      </c>
      <c r="E60" s="52" t="s">
        <v>12</v>
      </c>
      <c r="F60" s="128" t="s">
        <v>394</v>
      </c>
      <c r="G60" s="52" t="s">
        <v>395</v>
      </c>
      <c r="H60" s="52" t="s">
        <v>15</v>
      </c>
      <c r="I60" s="123"/>
      <c r="J60" s="197" t="s">
        <v>4</v>
      </c>
      <c r="K60" s="390">
        <v>1</v>
      </c>
      <c r="L60" s="390">
        <v>1</v>
      </c>
      <c r="M60" s="390">
        <v>0</v>
      </c>
      <c r="N60" s="390">
        <v>0.5</v>
      </c>
      <c r="O60" s="390">
        <v>1</v>
      </c>
      <c r="P60" s="390">
        <v>0.5</v>
      </c>
      <c r="Q60" s="390">
        <f t="shared" si="2"/>
        <v>1.25</v>
      </c>
      <c r="R60" s="394" t="s">
        <v>1833</v>
      </c>
      <c r="S60" s="406" t="s">
        <v>1834</v>
      </c>
    </row>
    <row r="61" spans="1:19" ht="12.75" customHeight="1">
      <c r="A61" s="128"/>
      <c r="B61" s="52" t="s">
        <v>194</v>
      </c>
      <c r="C61" s="52" t="s">
        <v>230</v>
      </c>
      <c r="D61" s="52" t="s">
        <v>231</v>
      </c>
      <c r="E61" s="52" t="s">
        <v>19</v>
      </c>
      <c r="F61" s="128" t="s">
        <v>399</v>
      </c>
      <c r="G61" s="52" t="s">
        <v>400</v>
      </c>
      <c r="H61" s="52" t="s">
        <v>15</v>
      </c>
      <c r="I61" s="123"/>
      <c r="J61" s="197" t="s">
        <v>4</v>
      </c>
      <c r="K61" s="390">
        <v>0</v>
      </c>
      <c r="L61" s="390">
        <v>0</v>
      </c>
      <c r="M61" s="390">
        <v>0</v>
      </c>
      <c r="N61" s="390">
        <v>0</v>
      </c>
      <c r="O61" s="390">
        <v>0</v>
      </c>
      <c r="P61" s="390">
        <v>0</v>
      </c>
      <c r="Q61" s="390">
        <f t="shared" si="2"/>
        <v>0</v>
      </c>
      <c r="R61" s="394" t="s">
        <v>1835</v>
      </c>
      <c r="S61" s="407"/>
    </row>
    <row r="62" spans="1:19" ht="12.75" customHeight="1">
      <c r="A62" s="128"/>
      <c r="B62" s="52" t="s">
        <v>194</v>
      </c>
      <c r="C62" s="52" t="s">
        <v>230</v>
      </c>
      <c r="D62" s="52" t="s">
        <v>231</v>
      </c>
      <c r="E62" s="52" t="s">
        <v>19</v>
      </c>
      <c r="F62" s="128" t="s">
        <v>405</v>
      </c>
      <c r="G62" s="52" t="s">
        <v>406</v>
      </c>
      <c r="H62" s="52" t="s">
        <v>15</v>
      </c>
      <c r="I62" s="123"/>
      <c r="J62" s="197" t="s">
        <v>4</v>
      </c>
      <c r="K62" s="390">
        <v>1</v>
      </c>
      <c r="L62" s="390">
        <v>1</v>
      </c>
      <c r="M62" s="390">
        <v>0</v>
      </c>
      <c r="N62" s="390">
        <v>0.5</v>
      </c>
      <c r="O62" s="390">
        <v>1</v>
      </c>
      <c r="P62" s="390">
        <v>0.5</v>
      </c>
      <c r="Q62" s="390">
        <f t="shared" si="2"/>
        <v>1.25</v>
      </c>
      <c r="R62" s="394" t="s">
        <v>1833</v>
      </c>
      <c r="S62" s="406" t="s">
        <v>1836</v>
      </c>
    </row>
    <row r="63" spans="1:19" ht="12.75" customHeight="1">
      <c r="A63" s="128"/>
      <c r="B63" s="52" t="s">
        <v>194</v>
      </c>
      <c r="C63" s="52" t="s">
        <v>230</v>
      </c>
      <c r="D63" s="52" t="s">
        <v>249</v>
      </c>
      <c r="E63" s="52" t="s">
        <v>12</v>
      </c>
      <c r="F63" s="123" t="s">
        <v>411</v>
      </c>
      <c r="G63" s="52" t="s">
        <v>412</v>
      </c>
      <c r="H63" s="52" t="s">
        <v>413</v>
      </c>
      <c r="I63" s="123"/>
      <c r="J63" s="197" t="s">
        <v>4</v>
      </c>
      <c r="K63" s="390">
        <v>0</v>
      </c>
      <c r="L63" s="390">
        <v>0</v>
      </c>
      <c r="M63" s="390">
        <v>0</v>
      </c>
      <c r="N63" s="390">
        <v>0</v>
      </c>
      <c r="O63" s="390">
        <v>0</v>
      </c>
      <c r="P63" s="390">
        <v>0</v>
      </c>
      <c r="Q63" s="390">
        <f t="shared" si="2"/>
        <v>0</v>
      </c>
      <c r="R63" s="394" t="s">
        <v>1837</v>
      </c>
      <c r="S63" s="406" t="s">
        <v>1838</v>
      </c>
    </row>
    <row r="64" spans="1:19" ht="12.75" customHeight="1">
      <c r="A64" s="128"/>
      <c r="B64" s="52" t="s">
        <v>194</v>
      </c>
      <c r="C64" s="52" t="s">
        <v>230</v>
      </c>
      <c r="D64" s="52" t="s">
        <v>249</v>
      </c>
      <c r="E64" s="52" t="s">
        <v>19</v>
      </c>
      <c r="F64" s="123" t="s">
        <v>421</v>
      </c>
      <c r="G64" s="52" t="s">
        <v>422</v>
      </c>
      <c r="H64" s="52" t="s">
        <v>423</v>
      </c>
      <c r="I64" s="132" t="s">
        <v>42</v>
      </c>
      <c r="J64" s="121" t="s">
        <v>4</v>
      </c>
      <c r="K64" s="390">
        <v>1</v>
      </c>
      <c r="L64" s="390">
        <v>1</v>
      </c>
      <c r="M64" s="390">
        <v>1</v>
      </c>
      <c r="N64" s="390">
        <v>1</v>
      </c>
      <c r="O64" s="390">
        <v>1</v>
      </c>
      <c r="P64" s="390">
        <v>0.5</v>
      </c>
      <c r="Q64" s="390">
        <f t="shared" si="2"/>
        <v>2</v>
      </c>
      <c r="R64" s="169" t="s">
        <v>1839</v>
      </c>
      <c r="S64" s="205" t="s">
        <v>1840</v>
      </c>
    </row>
    <row r="65" spans="1:19" ht="12.75" customHeight="1">
      <c r="A65" s="128"/>
      <c r="B65" s="52" t="s">
        <v>194</v>
      </c>
      <c r="C65" s="52" t="s">
        <v>230</v>
      </c>
      <c r="D65" s="52" t="s">
        <v>258</v>
      </c>
      <c r="E65" s="52" t="s">
        <v>12</v>
      </c>
      <c r="F65" s="52" t="s">
        <v>453</v>
      </c>
      <c r="G65" s="52" t="s">
        <v>454</v>
      </c>
      <c r="H65" s="52" t="s">
        <v>455</v>
      </c>
      <c r="I65" s="123"/>
      <c r="J65" s="121" t="s">
        <v>4</v>
      </c>
      <c r="K65" s="390">
        <v>1</v>
      </c>
      <c r="L65" s="390">
        <v>1</v>
      </c>
      <c r="M65" s="390">
        <v>1</v>
      </c>
      <c r="N65" s="390">
        <v>1</v>
      </c>
      <c r="O65" s="390">
        <v>0.5</v>
      </c>
      <c r="P65" s="390">
        <v>1</v>
      </c>
      <c r="Q65" s="390">
        <v>3.5</v>
      </c>
      <c r="R65" s="394" t="s">
        <v>1841</v>
      </c>
      <c r="S65" s="406" t="s">
        <v>1842</v>
      </c>
    </row>
    <row r="66" spans="1:19" ht="12.75" customHeight="1">
      <c r="A66" s="128"/>
      <c r="B66" s="52" t="s">
        <v>194</v>
      </c>
      <c r="C66" s="52" t="s">
        <v>230</v>
      </c>
      <c r="D66" s="52" t="s">
        <v>258</v>
      </c>
      <c r="E66" s="52" t="s">
        <v>19</v>
      </c>
      <c r="F66" s="123" t="s">
        <v>459</v>
      </c>
      <c r="G66" s="52" t="s">
        <v>460</v>
      </c>
      <c r="H66" s="52" t="s">
        <v>461</v>
      </c>
      <c r="I66" s="123"/>
      <c r="J66" s="121" t="s">
        <v>4</v>
      </c>
      <c r="K66" s="390">
        <v>1</v>
      </c>
      <c r="L66" s="390">
        <v>1</v>
      </c>
      <c r="M66" s="390">
        <v>1</v>
      </c>
      <c r="N66" s="390">
        <v>1</v>
      </c>
      <c r="O66" s="390">
        <v>1</v>
      </c>
      <c r="P66" s="390">
        <v>1</v>
      </c>
      <c r="Q66" s="390">
        <f t="shared" ref="Q66:Q86" si="3">K66*(SUM(L66:O66)*P66)</f>
        <v>4</v>
      </c>
      <c r="R66" s="394" t="s">
        <v>1843</v>
      </c>
      <c r="S66" s="406" t="s">
        <v>1844</v>
      </c>
    </row>
    <row r="67" spans="1:19" ht="12.75" customHeight="1">
      <c r="A67" s="128"/>
      <c r="B67" s="52" t="s">
        <v>194</v>
      </c>
      <c r="C67" s="52" t="s">
        <v>230</v>
      </c>
      <c r="D67" s="52" t="s">
        <v>258</v>
      </c>
      <c r="E67" s="52" t="s">
        <v>12</v>
      </c>
      <c r="F67" s="52" t="s">
        <v>468</v>
      </c>
      <c r="G67" s="52" t="s">
        <v>469</v>
      </c>
      <c r="H67" s="52" t="s">
        <v>42</v>
      </c>
      <c r="I67" s="123" t="s">
        <v>42</v>
      </c>
      <c r="J67" s="121" t="s">
        <v>4</v>
      </c>
      <c r="K67" s="390">
        <v>1</v>
      </c>
      <c r="L67" s="390">
        <v>1</v>
      </c>
      <c r="M67" s="390">
        <v>0</v>
      </c>
      <c r="N67" s="390">
        <v>0.5</v>
      </c>
      <c r="O67" s="390">
        <v>1</v>
      </c>
      <c r="P67" s="390">
        <v>1</v>
      </c>
      <c r="Q67" s="390">
        <f t="shared" si="3"/>
        <v>2.5</v>
      </c>
      <c r="R67" s="408" t="s">
        <v>1845</v>
      </c>
      <c r="S67" s="409" t="s">
        <v>1846</v>
      </c>
    </row>
    <row r="68" spans="1:19" ht="12.75" customHeight="1">
      <c r="A68" s="128"/>
      <c r="B68" s="52" t="s">
        <v>194</v>
      </c>
      <c r="C68" s="52" t="s">
        <v>230</v>
      </c>
      <c r="D68" s="52" t="s">
        <v>258</v>
      </c>
      <c r="E68" s="52" t="s">
        <v>19</v>
      </c>
      <c r="F68" s="52" t="s">
        <v>468</v>
      </c>
      <c r="G68" s="52" t="s">
        <v>473</v>
      </c>
      <c r="H68" s="52" t="s">
        <v>42</v>
      </c>
      <c r="I68" s="123" t="s">
        <v>42</v>
      </c>
      <c r="J68" s="121" t="s">
        <v>4</v>
      </c>
      <c r="K68" s="390">
        <v>0</v>
      </c>
      <c r="L68" s="390">
        <v>0</v>
      </c>
      <c r="M68" s="390">
        <v>0</v>
      </c>
      <c r="N68" s="390">
        <v>0</v>
      </c>
      <c r="O68" s="390">
        <v>0</v>
      </c>
      <c r="P68" s="390">
        <v>0</v>
      </c>
      <c r="Q68" s="390">
        <f t="shared" si="3"/>
        <v>0</v>
      </c>
      <c r="R68" s="410" t="s">
        <v>1847</v>
      </c>
      <c r="S68" s="406" t="s">
        <v>1848</v>
      </c>
    </row>
    <row r="69" spans="1:19" ht="12.75" customHeight="1">
      <c r="A69" s="128"/>
      <c r="B69" s="52" t="s">
        <v>194</v>
      </c>
      <c r="C69" s="52" t="s">
        <v>230</v>
      </c>
      <c r="D69" s="52" t="s">
        <v>273</v>
      </c>
      <c r="E69" s="52" t="s">
        <v>12</v>
      </c>
      <c r="F69" s="52" t="s">
        <v>477</v>
      </c>
      <c r="G69" s="52" t="s">
        <v>478</v>
      </c>
      <c r="H69" s="52" t="s">
        <v>42</v>
      </c>
      <c r="I69" s="123" t="s">
        <v>42</v>
      </c>
      <c r="J69" s="121" t="s">
        <v>4</v>
      </c>
      <c r="K69" s="390">
        <v>0</v>
      </c>
      <c r="L69" s="390">
        <v>0</v>
      </c>
      <c r="M69" s="390">
        <v>0</v>
      </c>
      <c r="N69" s="390">
        <v>0</v>
      </c>
      <c r="O69" s="390">
        <v>0</v>
      </c>
      <c r="P69" s="390">
        <v>0</v>
      </c>
      <c r="Q69" s="390">
        <f t="shared" si="3"/>
        <v>0</v>
      </c>
      <c r="R69" s="391" t="s">
        <v>1849</v>
      </c>
      <c r="S69" s="406" t="s">
        <v>1850</v>
      </c>
    </row>
    <row r="70" spans="1:19" ht="12.75" customHeight="1">
      <c r="A70" s="128"/>
      <c r="B70" s="52" t="s">
        <v>194</v>
      </c>
      <c r="C70" s="52" t="s">
        <v>230</v>
      </c>
      <c r="D70" s="52" t="s">
        <v>273</v>
      </c>
      <c r="E70" s="52" t="s">
        <v>19</v>
      </c>
      <c r="F70" s="52" t="s">
        <v>483</v>
      </c>
      <c r="G70" s="52" t="s">
        <v>478</v>
      </c>
      <c r="H70" s="52" t="s">
        <v>42</v>
      </c>
      <c r="I70" s="123" t="s">
        <v>42</v>
      </c>
      <c r="J70" s="121" t="s">
        <v>4</v>
      </c>
      <c r="K70" s="390">
        <v>0</v>
      </c>
      <c r="L70" s="390">
        <v>0</v>
      </c>
      <c r="M70" s="390">
        <v>0</v>
      </c>
      <c r="N70" s="390">
        <v>0</v>
      </c>
      <c r="O70" s="390">
        <v>0</v>
      </c>
      <c r="P70" s="390">
        <v>0</v>
      </c>
      <c r="Q70" s="390">
        <f t="shared" si="3"/>
        <v>0</v>
      </c>
      <c r="R70" s="394" t="s">
        <v>1851</v>
      </c>
      <c r="S70" s="406" t="s">
        <v>1850</v>
      </c>
    </row>
    <row r="71" spans="1:19" ht="12.75" customHeight="1">
      <c r="A71" s="128"/>
      <c r="B71" s="52" t="s">
        <v>278</v>
      </c>
      <c r="C71" s="52" t="s">
        <v>279</v>
      </c>
      <c r="D71" s="52"/>
      <c r="E71" s="52" t="s">
        <v>12</v>
      </c>
      <c r="F71" s="123" t="s">
        <v>489</v>
      </c>
      <c r="G71" s="52" t="s">
        <v>490</v>
      </c>
      <c r="H71" s="52" t="s">
        <v>491</v>
      </c>
      <c r="I71" s="123"/>
      <c r="J71" s="121" t="s">
        <v>4</v>
      </c>
      <c r="K71" s="401">
        <v>0</v>
      </c>
      <c r="L71" s="401">
        <v>0</v>
      </c>
      <c r="M71" s="401">
        <v>0</v>
      </c>
      <c r="N71" s="401">
        <v>0</v>
      </c>
      <c r="O71" s="401">
        <v>0</v>
      </c>
      <c r="P71" s="401">
        <v>0</v>
      </c>
      <c r="Q71" s="390">
        <f t="shared" si="3"/>
        <v>0</v>
      </c>
      <c r="R71" s="394" t="s">
        <v>1852</v>
      </c>
      <c r="S71" s="392" t="s">
        <v>1853</v>
      </c>
    </row>
    <row r="72" spans="1:19" ht="12.75" customHeight="1">
      <c r="A72" s="128"/>
      <c r="B72" s="52" t="s">
        <v>278</v>
      </c>
      <c r="C72" s="52" t="s">
        <v>279</v>
      </c>
      <c r="D72" s="52"/>
      <c r="E72" s="52" t="s">
        <v>19</v>
      </c>
      <c r="F72" s="123" t="s">
        <v>494</v>
      </c>
      <c r="G72" s="52" t="s">
        <v>495</v>
      </c>
      <c r="H72" s="52" t="s">
        <v>56</v>
      </c>
      <c r="I72" s="132" t="s">
        <v>948</v>
      </c>
      <c r="J72" s="121" t="s">
        <v>4</v>
      </c>
      <c r="K72" s="401">
        <v>0</v>
      </c>
      <c r="L72" s="401">
        <v>0</v>
      </c>
      <c r="M72" s="401">
        <v>0</v>
      </c>
      <c r="N72" s="401">
        <v>0</v>
      </c>
      <c r="O72" s="401">
        <v>0</v>
      </c>
      <c r="P72" s="401">
        <v>0</v>
      </c>
      <c r="Q72" s="390">
        <f t="shared" si="3"/>
        <v>0</v>
      </c>
      <c r="R72" s="394" t="s">
        <v>1854</v>
      </c>
      <c r="S72" s="392" t="s">
        <v>1855</v>
      </c>
    </row>
    <row r="73" spans="1:19" ht="12.75" customHeight="1">
      <c r="A73" s="128"/>
      <c r="B73" s="52" t="s">
        <v>278</v>
      </c>
      <c r="C73" s="123" t="s">
        <v>288</v>
      </c>
      <c r="D73" s="52"/>
      <c r="E73" s="52" t="s">
        <v>12</v>
      </c>
      <c r="F73" s="123" t="s">
        <v>508</v>
      </c>
      <c r="G73" s="123" t="s">
        <v>509</v>
      </c>
      <c r="H73" s="52" t="s">
        <v>352</v>
      </c>
      <c r="I73" s="132" t="s">
        <v>352</v>
      </c>
      <c r="J73" s="121" t="s">
        <v>4</v>
      </c>
      <c r="K73" s="401">
        <v>1</v>
      </c>
      <c r="L73" s="401">
        <v>1</v>
      </c>
      <c r="M73" s="401">
        <v>1</v>
      </c>
      <c r="N73" s="401">
        <v>1</v>
      </c>
      <c r="O73" s="401">
        <v>1</v>
      </c>
      <c r="P73" s="401">
        <v>1</v>
      </c>
      <c r="Q73" s="390">
        <f t="shared" si="3"/>
        <v>4</v>
      </c>
      <c r="R73" s="391" t="s">
        <v>1856</v>
      </c>
      <c r="S73" s="392" t="s">
        <v>1857</v>
      </c>
    </row>
    <row r="74" spans="1:19" ht="12.75" customHeight="1">
      <c r="A74" s="128"/>
      <c r="B74" s="52" t="s">
        <v>278</v>
      </c>
      <c r="C74" s="123" t="s">
        <v>288</v>
      </c>
      <c r="D74" s="52"/>
      <c r="E74" s="52" t="s">
        <v>19</v>
      </c>
      <c r="F74" s="123" t="s">
        <v>517</v>
      </c>
      <c r="G74" s="131" t="s">
        <v>518</v>
      </c>
      <c r="H74" s="52" t="s">
        <v>56</v>
      </c>
      <c r="I74" s="132" t="s">
        <v>948</v>
      </c>
      <c r="J74" s="121" t="s">
        <v>4</v>
      </c>
      <c r="K74" s="401">
        <v>0</v>
      </c>
      <c r="L74" s="401">
        <v>0</v>
      </c>
      <c r="M74" s="401">
        <v>0</v>
      </c>
      <c r="N74" s="401">
        <v>0</v>
      </c>
      <c r="O74" s="401">
        <v>0</v>
      </c>
      <c r="P74" s="401">
        <v>0</v>
      </c>
      <c r="Q74" s="390">
        <f t="shared" si="3"/>
        <v>0</v>
      </c>
      <c r="R74" s="128" t="s">
        <v>1849</v>
      </c>
      <c r="S74" s="128"/>
    </row>
    <row r="75" spans="1:19" ht="12.75" customHeight="1">
      <c r="A75" s="128"/>
      <c r="B75" s="52" t="s">
        <v>278</v>
      </c>
      <c r="C75" s="52" t="s">
        <v>295</v>
      </c>
      <c r="D75" s="52"/>
      <c r="E75" s="52" t="s">
        <v>12</v>
      </c>
      <c r="F75" s="132" t="s">
        <v>1103</v>
      </c>
      <c r="G75" s="132" t="s">
        <v>1104</v>
      </c>
      <c r="H75" s="52" t="s">
        <v>352</v>
      </c>
      <c r="I75" s="132" t="s">
        <v>352</v>
      </c>
      <c r="J75" s="121" t="s">
        <v>4</v>
      </c>
      <c r="K75" s="401">
        <v>1</v>
      </c>
      <c r="L75" s="401">
        <v>1</v>
      </c>
      <c r="M75" s="401">
        <v>0</v>
      </c>
      <c r="N75" s="401">
        <v>0.5</v>
      </c>
      <c r="O75" s="401">
        <v>1</v>
      </c>
      <c r="P75" s="401">
        <v>1</v>
      </c>
      <c r="Q75" s="390">
        <f t="shared" si="3"/>
        <v>2.5</v>
      </c>
      <c r="R75" s="394" t="s">
        <v>1858</v>
      </c>
      <c r="S75" s="411" t="s">
        <v>1859</v>
      </c>
    </row>
    <row r="76" spans="1:19" ht="12.75" customHeight="1">
      <c r="A76" s="128"/>
      <c r="B76" s="52" t="s">
        <v>278</v>
      </c>
      <c r="C76" s="52" t="s">
        <v>295</v>
      </c>
      <c r="D76" s="52"/>
      <c r="E76" s="52" t="s">
        <v>19</v>
      </c>
      <c r="F76" s="132" t="s">
        <v>1107</v>
      </c>
      <c r="G76" s="123" t="s">
        <v>541</v>
      </c>
      <c r="H76" s="52" t="s">
        <v>56</v>
      </c>
      <c r="I76" s="132" t="s">
        <v>948</v>
      </c>
      <c r="J76" s="121" t="s">
        <v>4</v>
      </c>
      <c r="K76" s="401">
        <v>0</v>
      </c>
      <c r="L76" s="401">
        <v>0</v>
      </c>
      <c r="M76" s="401">
        <v>0</v>
      </c>
      <c r="N76" s="401">
        <v>0</v>
      </c>
      <c r="O76" s="401">
        <v>0</v>
      </c>
      <c r="P76" s="401">
        <v>0</v>
      </c>
      <c r="Q76" s="390">
        <f t="shared" si="3"/>
        <v>0</v>
      </c>
      <c r="R76" s="394" t="s">
        <v>1860</v>
      </c>
      <c r="S76" s="407"/>
    </row>
    <row r="77" spans="1:19" ht="12.75" customHeight="1">
      <c r="A77" s="128"/>
      <c r="B77" s="52" t="s">
        <v>278</v>
      </c>
      <c r="C77" s="52" t="s">
        <v>295</v>
      </c>
      <c r="D77" s="215"/>
      <c r="E77" s="52" t="s">
        <v>19</v>
      </c>
      <c r="F77" s="215" t="s">
        <v>1446</v>
      </c>
      <c r="G77" s="215" t="s">
        <v>1861</v>
      </c>
      <c r="H77" s="52" t="s">
        <v>56</v>
      </c>
      <c r="I77" s="132" t="s">
        <v>948</v>
      </c>
      <c r="J77" s="121" t="s">
        <v>4</v>
      </c>
      <c r="K77" s="402">
        <v>0</v>
      </c>
      <c r="L77" s="402">
        <v>0</v>
      </c>
      <c r="M77" s="402">
        <v>0</v>
      </c>
      <c r="N77" s="402">
        <v>0</v>
      </c>
      <c r="O77" s="402">
        <v>0</v>
      </c>
      <c r="P77" s="402">
        <v>0</v>
      </c>
      <c r="Q77" s="393">
        <f t="shared" si="3"/>
        <v>0</v>
      </c>
      <c r="R77" s="405" t="s">
        <v>1862</v>
      </c>
      <c r="S77" s="128"/>
    </row>
    <row r="78" spans="1:19" ht="12.75" customHeight="1">
      <c r="A78" s="128"/>
      <c r="B78" s="52" t="s">
        <v>278</v>
      </c>
      <c r="C78" s="52" t="s">
        <v>295</v>
      </c>
      <c r="D78" s="52"/>
      <c r="E78" s="52" t="s">
        <v>19</v>
      </c>
      <c r="F78" s="132" t="s">
        <v>1112</v>
      </c>
      <c r="G78" s="132" t="s">
        <v>1104</v>
      </c>
      <c r="H78" s="52" t="s">
        <v>352</v>
      </c>
      <c r="I78" s="132" t="s">
        <v>352</v>
      </c>
      <c r="J78" s="121" t="s">
        <v>4</v>
      </c>
      <c r="K78" s="401">
        <v>1</v>
      </c>
      <c r="L78" s="401">
        <v>1</v>
      </c>
      <c r="M78" s="401">
        <v>0</v>
      </c>
      <c r="N78" s="401">
        <v>0</v>
      </c>
      <c r="O78" s="401">
        <v>1</v>
      </c>
      <c r="P78" s="401">
        <v>1</v>
      </c>
      <c r="Q78" s="390">
        <f t="shared" si="3"/>
        <v>2</v>
      </c>
      <c r="R78" s="394" t="s">
        <v>1863</v>
      </c>
      <c r="S78" s="406" t="s">
        <v>1864</v>
      </c>
    </row>
    <row r="79" spans="1:19" ht="12.75" customHeight="1">
      <c r="A79" s="128"/>
      <c r="B79" s="52" t="s">
        <v>309</v>
      </c>
      <c r="C79" s="52" t="s">
        <v>310</v>
      </c>
      <c r="D79" s="52"/>
      <c r="E79" s="52" t="s">
        <v>12</v>
      </c>
      <c r="F79" s="123" t="s">
        <v>562</v>
      </c>
      <c r="G79" s="123" t="s">
        <v>563</v>
      </c>
      <c r="H79" s="123" t="s">
        <v>42</v>
      </c>
      <c r="I79" s="123" t="s">
        <v>42</v>
      </c>
      <c r="J79" s="121" t="s">
        <v>4</v>
      </c>
      <c r="K79" s="390">
        <v>1</v>
      </c>
      <c r="L79" s="390">
        <v>1</v>
      </c>
      <c r="M79" s="390">
        <v>0</v>
      </c>
      <c r="N79" s="390">
        <v>0</v>
      </c>
      <c r="O79" s="390">
        <v>0</v>
      </c>
      <c r="P79" s="390">
        <v>0.5</v>
      </c>
      <c r="Q79" s="390">
        <f t="shared" si="3"/>
        <v>0.5</v>
      </c>
      <c r="R79" s="408" t="s">
        <v>1865</v>
      </c>
      <c r="S79" s="406" t="s">
        <v>1866</v>
      </c>
    </row>
    <row r="80" spans="1:19" ht="12.75" customHeight="1">
      <c r="A80" s="128"/>
      <c r="B80" s="52" t="s">
        <v>309</v>
      </c>
      <c r="C80" s="52" t="s">
        <v>310</v>
      </c>
      <c r="D80" s="52"/>
      <c r="E80" s="52" t="s">
        <v>12</v>
      </c>
      <c r="F80" s="123" t="s">
        <v>567</v>
      </c>
      <c r="G80" s="52" t="s">
        <v>568</v>
      </c>
      <c r="H80" s="123" t="s">
        <v>42</v>
      </c>
      <c r="I80" s="123" t="s">
        <v>42</v>
      </c>
      <c r="J80" s="121" t="s">
        <v>4</v>
      </c>
      <c r="K80" s="390">
        <v>0</v>
      </c>
      <c r="L80" s="390">
        <v>0</v>
      </c>
      <c r="M80" s="390">
        <v>0</v>
      </c>
      <c r="N80" s="390">
        <v>0</v>
      </c>
      <c r="O80" s="390">
        <v>0</v>
      </c>
      <c r="P80" s="390">
        <v>0</v>
      </c>
      <c r="Q80" s="390">
        <f t="shared" si="3"/>
        <v>0</v>
      </c>
      <c r="R80" s="391" t="s">
        <v>1867</v>
      </c>
      <c r="S80" s="407"/>
    </row>
    <row r="81" spans="1:19" ht="12.75" customHeight="1">
      <c r="A81" s="128"/>
      <c r="B81" s="52" t="s">
        <v>309</v>
      </c>
      <c r="C81" s="52" t="s">
        <v>310</v>
      </c>
      <c r="D81" s="52"/>
      <c r="E81" s="52" t="s">
        <v>19</v>
      </c>
      <c r="F81" s="123" t="s">
        <v>572</v>
      </c>
      <c r="G81" s="52" t="s">
        <v>573</v>
      </c>
      <c r="H81" s="123" t="s">
        <v>42</v>
      </c>
      <c r="I81" s="123" t="s">
        <v>42</v>
      </c>
      <c r="J81" s="121" t="s">
        <v>4</v>
      </c>
      <c r="K81" s="390">
        <v>0</v>
      </c>
      <c r="L81" s="390">
        <v>0</v>
      </c>
      <c r="M81" s="390">
        <v>0</v>
      </c>
      <c r="N81" s="390">
        <v>0</v>
      </c>
      <c r="O81" s="390">
        <v>0</v>
      </c>
      <c r="P81" s="390">
        <v>0</v>
      </c>
      <c r="Q81" s="390">
        <f t="shared" si="3"/>
        <v>0</v>
      </c>
      <c r="R81" s="394" t="s">
        <v>1868</v>
      </c>
      <c r="S81" s="406" t="s">
        <v>1824</v>
      </c>
    </row>
    <row r="82" spans="1:19" ht="12.75" customHeight="1">
      <c r="A82" s="128"/>
      <c r="B82" s="52" t="s">
        <v>309</v>
      </c>
      <c r="C82" s="52" t="s">
        <v>310</v>
      </c>
      <c r="D82" s="52"/>
      <c r="E82" s="52" t="s">
        <v>19</v>
      </c>
      <c r="F82" s="123" t="s">
        <v>577</v>
      </c>
      <c r="G82" s="52" t="s">
        <v>578</v>
      </c>
      <c r="H82" s="123" t="s">
        <v>42</v>
      </c>
      <c r="I82" s="123" t="s">
        <v>42</v>
      </c>
      <c r="J82" s="121" t="s">
        <v>4</v>
      </c>
      <c r="K82" s="390">
        <v>0</v>
      </c>
      <c r="L82" s="390">
        <v>0</v>
      </c>
      <c r="M82" s="390">
        <v>0</v>
      </c>
      <c r="N82" s="390">
        <v>0</v>
      </c>
      <c r="O82" s="390">
        <v>0</v>
      </c>
      <c r="P82" s="390">
        <v>0</v>
      </c>
      <c r="Q82" s="390">
        <f t="shared" si="3"/>
        <v>0</v>
      </c>
      <c r="R82" s="394" t="s">
        <v>1869</v>
      </c>
      <c r="S82" s="406" t="s">
        <v>1870</v>
      </c>
    </row>
    <row r="83" spans="1:19" ht="12.75" customHeight="1">
      <c r="A83" s="128"/>
      <c r="B83" s="52" t="s">
        <v>309</v>
      </c>
      <c r="C83" s="52" t="s">
        <v>319</v>
      </c>
      <c r="D83" s="52"/>
      <c r="E83" s="52" t="s">
        <v>19</v>
      </c>
      <c r="F83" s="132" t="s">
        <v>968</v>
      </c>
      <c r="G83" s="52" t="s">
        <v>584</v>
      </c>
      <c r="H83" s="52" t="s">
        <v>42</v>
      </c>
      <c r="I83" s="123" t="s">
        <v>42</v>
      </c>
      <c r="J83" s="121" t="s">
        <v>4</v>
      </c>
      <c r="K83" s="390">
        <v>1</v>
      </c>
      <c r="L83" s="390">
        <v>1</v>
      </c>
      <c r="M83" s="390">
        <v>1</v>
      </c>
      <c r="N83" s="390">
        <v>1</v>
      </c>
      <c r="O83" s="390">
        <v>1</v>
      </c>
      <c r="P83" s="390">
        <v>1</v>
      </c>
      <c r="Q83" s="390">
        <f t="shared" si="3"/>
        <v>4</v>
      </c>
      <c r="R83" s="394" t="s">
        <v>1871</v>
      </c>
      <c r="S83" s="406" t="s">
        <v>1872</v>
      </c>
    </row>
    <row r="84" spans="1:19" ht="12.75" customHeight="1">
      <c r="A84" s="128"/>
      <c r="B84" s="52" t="s">
        <v>309</v>
      </c>
      <c r="C84" s="52" t="s">
        <v>319</v>
      </c>
      <c r="D84" s="52"/>
      <c r="E84" s="52" t="s">
        <v>19</v>
      </c>
      <c r="F84" s="132" t="s">
        <v>969</v>
      </c>
      <c r="G84" s="52" t="s">
        <v>584</v>
      </c>
      <c r="H84" s="52" t="s">
        <v>42</v>
      </c>
      <c r="I84" s="123" t="s">
        <v>42</v>
      </c>
      <c r="J84" s="121" t="s">
        <v>4</v>
      </c>
      <c r="K84" s="390">
        <v>1</v>
      </c>
      <c r="L84" s="390">
        <v>1</v>
      </c>
      <c r="M84" s="390">
        <v>1</v>
      </c>
      <c r="N84" s="390">
        <v>0.5</v>
      </c>
      <c r="O84" s="390">
        <v>1</v>
      </c>
      <c r="P84" s="390">
        <v>1</v>
      </c>
      <c r="Q84" s="390">
        <f t="shared" si="3"/>
        <v>3.5</v>
      </c>
      <c r="R84" s="394" t="s">
        <v>1873</v>
      </c>
      <c r="S84" s="406" t="s">
        <v>1874</v>
      </c>
    </row>
    <row r="85" spans="1:19" ht="12.75" customHeight="1">
      <c r="A85" s="128"/>
      <c r="B85" s="52" t="s">
        <v>309</v>
      </c>
      <c r="C85" s="52" t="s">
        <v>319</v>
      </c>
      <c r="D85" s="52"/>
      <c r="E85" s="52" t="s">
        <v>12</v>
      </c>
      <c r="F85" s="132" t="s">
        <v>970</v>
      </c>
      <c r="G85" s="52" t="s">
        <v>594</v>
      </c>
      <c r="H85" s="52" t="s">
        <v>42</v>
      </c>
      <c r="I85" s="123" t="s">
        <v>42</v>
      </c>
      <c r="J85" s="121" t="s">
        <v>4</v>
      </c>
      <c r="K85" s="390">
        <v>1</v>
      </c>
      <c r="L85" s="390">
        <v>1</v>
      </c>
      <c r="M85" s="390">
        <v>1</v>
      </c>
      <c r="N85" s="390">
        <v>1</v>
      </c>
      <c r="O85" s="390">
        <v>1</v>
      </c>
      <c r="P85" s="390">
        <v>1</v>
      </c>
      <c r="Q85" s="390">
        <f t="shared" si="3"/>
        <v>4</v>
      </c>
      <c r="R85" s="169" t="s">
        <v>1875</v>
      </c>
      <c r="S85" s="406" t="s">
        <v>1876</v>
      </c>
    </row>
    <row r="86" spans="1:19" ht="12.75" customHeight="1">
      <c r="A86" s="128"/>
      <c r="B86" s="52" t="s">
        <v>309</v>
      </c>
      <c r="C86" s="52" t="s">
        <v>319</v>
      </c>
      <c r="D86" s="52"/>
      <c r="E86" s="52" t="s">
        <v>12</v>
      </c>
      <c r="F86" s="132" t="s">
        <v>971</v>
      </c>
      <c r="G86" s="52" t="s">
        <v>584</v>
      </c>
      <c r="H86" s="52" t="s">
        <v>42</v>
      </c>
      <c r="I86" s="123" t="s">
        <v>42</v>
      </c>
      <c r="J86" s="121" t="s">
        <v>4</v>
      </c>
      <c r="K86" s="390">
        <v>0</v>
      </c>
      <c r="L86" s="390">
        <v>0</v>
      </c>
      <c r="M86" s="390">
        <v>0</v>
      </c>
      <c r="N86" s="390">
        <v>0</v>
      </c>
      <c r="O86" s="390">
        <v>0</v>
      </c>
      <c r="P86" s="390">
        <v>0</v>
      </c>
      <c r="Q86" s="390">
        <f t="shared" si="3"/>
        <v>0</v>
      </c>
      <c r="R86" s="169" t="s">
        <v>1877</v>
      </c>
      <c r="S86" s="406" t="s">
        <v>1878</v>
      </c>
    </row>
    <row r="87" spans="1:19" ht="12.75" customHeight="1">
      <c r="A87" s="128"/>
      <c r="B87" s="52" t="s">
        <v>309</v>
      </c>
      <c r="C87" s="52" t="s">
        <v>319</v>
      </c>
      <c r="D87" s="52"/>
      <c r="E87" s="221" t="s">
        <v>19</v>
      </c>
      <c r="F87" s="221" t="s">
        <v>600</v>
      </c>
      <c r="G87" s="221" t="s">
        <v>601</v>
      </c>
      <c r="H87" s="52" t="s">
        <v>413</v>
      </c>
      <c r="I87" s="123"/>
      <c r="J87" s="121" t="s">
        <v>4</v>
      </c>
      <c r="K87" s="390">
        <v>0</v>
      </c>
      <c r="L87" s="390">
        <v>0</v>
      </c>
      <c r="M87" s="390">
        <v>0</v>
      </c>
      <c r="N87" s="390">
        <v>0</v>
      </c>
      <c r="O87" s="390">
        <v>0</v>
      </c>
      <c r="P87" s="390">
        <v>0</v>
      </c>
      <c r="Q87" s="390">
        <v>0</v>
      </c>
      <c r="R87" s="128" t="s">
        <v>1879</v>
      </c>
      <c r="S87" s="406" t="s">
        <v>1880</v>
      </c>
    </row>
    <row r="88" spans="1:19" ht="12.75" customHeight="1">
      <c r="A88" s="128"/>
      <c r="B88" s="52" t="s">
        <v>309</v>
      </c>
      <c r="C88" s="52" t="s">
        <v>319</v>
      </c>
      <c r="D88" s="52"/>
      <c r="E88" s="222" t="s">
        <v>12</v>
      </c>
      <c r="F88" s="221" t="s">
        <v>600</v>
      </c>
      <c r="G88" s="221" t="s">
        <v>606</v>
      </c>
      <c r="H88" s="52" t="s">
        <v>413</v>
      </c>
      <c r="I88" s="123"/>
      <c r="J88" s="121" t="s">
        <v>4</v>
      </c>
      <c r="K88" s="390">
        <v>0</v>
      </c>
      <c r="L88" s="390">
        <v>0</v>
      </c>
      <c r="M88" s="390">
        <v>0</v>
      </c>
      <c r="N88" s="390">
        <v>0</v>
      </c>
      <c r="O88" s="390">
        <v>0</v>
      </c>
      <c r="P88" s="390">
        <v>0</v>
      </c>
      <c r="Q88" s="390">
        <v>0</v>
      </c>
      <c r="R88" s="128" t="s">
        <v>1881</v>
      </c>
      <c r="S88" s="407"/>
    </row>
    <row r="89" spans="1:19" ht="12.75" customHeight="1">
      <c r="A89" s="128"/>
      <c r="B89" s="52" t="s">
        <v>309</v>
      </c>
      <c r="C89" s="52" t="s">
        <v>319</v>
      </c>
      <c r="D89" s="52"/>
      <c r="E89" s="221" t="s">
        <v>610</v>
      </c>
      <c r="F89" s="221" t="s">
        <v>611</v>
      </c>
      <c r="G89" s="221" t="s">
        <v>612</v>
      </c>
      <c r="H89" s="52" t="s">
        <v>972</v>
      </c>
      <c r="I89" s="123"/>
      <c r="J89" s="121" t="s">
        <v>4</v>
      </c>
      <c r="K89" s="390">
        <v>0</v>
      </c>
      <c r="L89" s="390">
        <v>0</v>
      </c>
      <c r="M89" s="390">
        <v>0</v>
      </c>
      <c r="N89" s="390">
        <v>0</v>
      </c>
      <c r="O89" s="390">
        <v>0</v>
      </c>
      <c r="P89" s="390">
        <v>0</v>
      </c>
      <c r="Q89" s="390">
        <v>0</v>
      </c>
      <c r="R89" s="128" t="s">
        <v>1882</v>
      </c>
      <c r="S89" s="406" t="s">
        <v>1883</v>
      </c>
    </row>
    <row r="90" spans="1:19" ht="12.75" customHeight="1">
      <c r="A90" s="128"/>
      <c r="B90" s="52" t="s">
        <v>309</v>
      </c>
      <c r="C90" s="52" t="s">
        <v>330</v>
      </c>
      <c r="D90" s="52" t="s">
        <v>331</v>
      </c>
      <c r="E90" s="52" t="s">
        <v>12</v>
      </c>
      <c r="F90" s="123" t="s">
        <v>641</v>
      </c>
      <c r="G90" s="52" t="s">
        <v>642</v>
      </c>
      <c r="H90" s="52" t="s">
        <v>643</v>
      </c>
      <c r="I90" s="123"/>
      <c r="J90" s="121" t="s">
        <v>150</v>
      </c>
      <c r="K90" s="401">
        <v>1</v>
      </c>
      <c r="L90" s="401">
        <v>1</v>
      </c>
      <c r="M90" s="401">
        <v>1</v>
      </c>
      <c r="N90" s="401">
        <v>1</v>
      </c>
      <c r="O90" s="401">
        <v>1</v>
      </c>
      <c r="P90" s="401">
        <v>1</v>
      </c>
      <c r="Q90" s="390">
        <f t="shared" ref="Q90:Q125" si="4">K90*(SUM(L90:O90)*P90)</f>
        <v>4</v>
      </c>
      <c r="R90" s="169" t="s">
        <v>1884</v>
      </c>
      <c r="S90" s="407"/>
    </row>
    <row r="91" spans="1:19" ht="12.75" customHeight="1">
      <c r="A91" s="128"/>
      <c r="B91" s="52" t="s">
        <v>309</v>
      </c>
      <c r="C91" s="52" t="s">
        <v>330</v>
      </c>
      <c r="D91" s="52" t="s">
        <v>331</v>
      </c>
      <c r="E91" s="52" t="s">
        <v>12</v>
      </c>
      <c r="F91" s="123" t="s">
        <v>648</v>
      </c>
      <c r="G91" s="52" t="s">
        <v>649</v>
      </c>
      <c r="H91" s="52" t="s">
        <v>42</v>
      </c>
      <c r="I91" s="123" t="s">
        <v>42</v>
      </c>
      <c r="J91" s="121" t="s">
        <v>4</v>
      </c>
      <c r="K91" s="390">
        <v>1</v>
      </c>
      <c r="L91" s="390">
        <v>1</v>
      </c>
      <c r="M91" s="390">
        <v>1</v>
      </c>
      <c r="N91" s="390">
        <v>1</v>
      </c>
      <c r="O91" s="390">
        <v>1</v>
      </c>
      <c r="P91" s="390">
        <v>1</v>
      </c>
      <c r="Q91" s="390">
        <f t="shared" si="4"/>
        <v>4</v>
      </c>
      <c r="R91" s="169" t="s">
        <v>1885</v>
      </c>
      <c r="S91" s="406" t="s">
        <v>1886</v>
      </c>
    </row>
    <row r="92" spans="1:19" ht="12.75" customHeight="1">
      <c r="A92" s="128"/>
      <c r="B92" s="52" t="s">
        <v>309</v>
      </c>
      <c r="C92" s="52" t="s">
        <v>330</v>
      </c>
      <c r="D92" s="52" t="s">
        <v>331</v>
      </c>
      <c r="E92" s="52" t="s">
        <v>19</v>
      </c>
      <c r="F92" s="52" t="s">
        <v>658</v>
      </c>
      <c r="G92" s="52" t="s">
        <v>642</v>
      </c>
      <c r="H92" s="52" t="s">
        <v>643</v>
      </c>
      <c r="I92" s="123"/>
      <c r="J92" s="121" t="s">
        <v>150</v>
      </c>
      <c r="K92" s="401">
        <v>1</v>
      </c>
      <c r="L92" s="401">
        <v>1</v>
      </c>
      <c r="M92" s="401">
        <v>1</v>
      </c>
      <c r="N92" s="401">
        <v>1</v>
      </c>
      <c r="O92" s="401">
        <v>1</v>
      </c>
      <c r="P92" s="401">
        <v>1</v>
      </c>
      <c r="Q92" s="390">
        <f t="shared" si="4"/>
        <v>4</v>
      </c>
      <c r="R92" s="128" t="s">
        <v>1887</v>
      </c>
      <c r="S92" s="407"/>
    </row>
    <row r="93" spans="1:19" ht="12.75" customHeight="1">
      <c r="A93" s="128"/>
      <c r="B93" s="52" t="s">
        <v>309</v>
      </c>
      <c r="C93" s="52" t="s">
        <v>330</v>
      </c>
      <c r="D93" s="52" t="s">
        <v>331</v>
      </c>
      <c r="E93" s="52" t="s">
        <v>19</v>
      </c>
      <c r="F93" s="123" t="s">
        <v>661</v>
      </c>
      <c r="G93" s="52" t="s">
        <v>649</v>
      </c>
      <c r="H93" s="52" t="s">
        <v>42</v>
      </c>
      <c r="I93" s="123" t="s">
        <v>42</v>
      </c>
      <c r="J93" s="121" t="s">
        <v>4</v>
      </c>
      <c r="K93" s="390">
        <v>1</v>
      </c>
      <c r="L93" s="390">
        <v>1</v>
      </c>
      <c r="M93" s="390">
        <v>1</v>
      </c>
      <c r="N93" s="390">
        <v>1</v>
      </c>
      <c r="O93" s="390">
        <v>1</v>
      </c>
      <c r="P93" s="390">
        <v>0.5</v>
      </c>
      <c r="Q93" s="390">
        <f t="shared" si="4"/>
        <v>2</v>
      </c>
      <c r="R93" s="128" t="s">
        <v>1888</v>
      </c>
      <c r="S93" s="406" t="s">
        <v>1889</v>
      </c>
    </row>
    <row r="94" spans="1:19" ht="12.75" customHeight="1">
      <c r="A94" s="128"/>
      <c r="B94" s="52" t="s">
        <v>309</v>
      </c>
      <c r="C94" s="52" t="s">
        <v>330</v>
      </c>
      <c r="D94" s="52" t="s">
        <v>340</v>
      </c>
      <c r="E94" s="52" t="s">
        <v>676</v>
      </c>
      <c r="F94" s="123" t="s">
        <v>677</v>
      </c>
      <c r="G94" s="52" t="s">
        <v>678</v>
      </c>
      <c r="H94" s="52" t="s">
        <v>413</v>
      </c>
      <c r="I94" s="123"/>
      <c r="J94" s="121" t="s">
        <v>4</v>
      </c>
      <c r="K94" s="393">
        <v>1</v>
      </c>
      <c r="L94" s="393">
        <v>1</v>
      </c>
      <c r="M94" s="393">
        <v>1</v>
      </c>
      <c r="N94" s="393">
        <v>1</v>
      </c>
      <c r="O94" s="393">
        <v>1</v>
      </c>
      <c r="P94" s="393">
        <v>1</v>
      </c>
      <c r="Q94" s="393">
        <f t="shared" si="4"/>
        <v>4</v>
      </c>
      <c r="R94" s="169" t="s">
        <v>1890</v>
      </c>
      <c r="S94" s="397" t="s">
        <v>1891</v>
      </c>
    </row>
    <row r="95" spans="1:19" ht="12.75" customHeight="1">
      <c r="A95" s="128"/>
      <c r="B95" s="52" t="s">
        <v>309</v>
      </c>
      <c r="C95" s="52" t="s">
        <v>330</v>
      </c>
      <c r="D95" s="123" t="s">
        <v>341</v>
      </c>
      <c r="E95" s="52" t="s">
        <v>676</v>
      </c>
      <c r="F95" s="123" t="s">
        <v>684</v>
      </c>
      <c r="G95" s="123" t="s">
        <v>685</v>
      </c>
      <c r="H95" s="52" t="s">
        <v>973</v>
      </c>
      <c r="I95" s="123"/>
      <c r="J95" s="121" t="s">
        <v>4</v>
      </c>
      <c r="K95" s="393">
        <v>1</v>
      </c>
      <c r="L95" s="393">
        <v>1</v>
      </c>
      <c r="M95" s="393">
        <v>1</v>
      </c>
      <c r="N95" s="393">
        <v>1</v>
      </c>
      <c r="O95" s="393">
        <v>1</v>
      </c>
      <c r="P95" s="393">
        <v>0.5</v>
      </c>
      <c r="Q95" s="393">
        <f t="shared" si="4"/>
        <v>2</v>
      </c>
      <c r="R95" s="169" t="s">
        <v>1892</v>
      </c>
      <c r="S95" s="397" t="s">
        <v>1893</v>
      </c>
    </row>
    <row r="96" spans="1:19" ht="12.75" customHeight="1">
      <c r="A96" s="128"/>
      <c r="B96" s="52" t="s">
        <v>309</v>
      </c>
      <c r="C96" s="52" t="s">
        <v>330</v>
      </c>
      <c r="D96" s="123" t="s">
        <v>341</v>
      </c>
      <c r="E96" s="52" t="s">
        <v>676</v>
      </c>
      <c r="F96" s="123" t="s">
        <v>691</v>
      </c>
      <c r="G96" s="52" t="s">
        <v>692</v>
      </c>
      <c r="H96" s="52" t="s">
        <v>973</v>
      </c>
      <c r="I96" s="123"/>
      <c r="J96" s="121" t="s">
        <v>4</v>
      </c>
      <c r="K96" s="390">
        <v>1</v>
      </c>
      <c r="L96" s="390">
        <v>1</v>
      </c>
      <c r="M96" s="390">
        <v>1</v>
      </c>
      <c r="N96" s="390">
        <v>1</v>
      </c>
      <c r="O96" s="390">
        <v>1</v>
      </c>
      <c r="P96" s="390">
        <v>1</v>
      </c>
      <c r="Q96" s="390">
        <f t="shared" si="4"/>
        <v>4</v>
      </c>
      <c r="R96" s="169" t="s">
        <v>1894</v>
      </c>
      <c r="S96" s="205" t="s">
        <v>1895</v>
      </c>
    </row>
    <row r="97" spans="1:19" ht="12.75" customHeight="1">
      <c r="A97" s="128"/>
      <c r="B97" s="52" t="s">
        <v>345</v>
      </c>
      <c r="C97" s="52" t="s">
        <v>346</v>
      </c>
      <c r="D97" s="123" t="s">
        <v>347</v>
      </c>
      <c r="E97" s="52" t="s">
        <v>676</v>
      </c>
      <c r="F97" s="123" t="s">
        <v>706</v>
      </c>
      <c r="G97" s="123" t="s">
        <v>707</v>
      </c>
      <c r="H97" s="52" t="s">
        <v>708</v>
      </c>
      <c r="I97" s="123"/>
      <c r="J97" s="121" t="s">
        <v>150</v>
      </c>
      <c r="K97" s="390">
        <v>0.85</v>
      </c>
      <c r="L97" s="390">
        <v>0.72499999999999998</v>
      </c>
      <c r="M97" s="390">
        <v>0.25</v>
      </c>
      <c r="N97" s="390">
        <v>0.57499999999999996</v>
      </c>
      <c r="O97" s="390">
        <v>0.47499999999999998</v>
      </c>
      <c r="P97" s="390">
        <v>0.8</v>
      </c>
      <c r="Q97" s="390">
        <f t="shared" si="4"/>
        <v>1.377</v>
      </c>
      <c r="R97" s="391" t="s">
        <v>1896</v>
      </c>
      <c r="S97" s="128"/>
    </row>
    <row r="98" spans="1:19" ht="12.75" customHeight="1">
      <c r="A98" s="128"/>
      <c r="B98" s="52" t="s">
        <v>345</v>
      </c>
      <c r="C98" s="52" t="s">
        <v>346</v>
      </c>
      <c r="D98" s="123" t="s">
        <v>347</v>
      </c>
      <c r="E98" s="52" t="s">
        <v>676</v>
      </c>
      <c r="F98" s="52" t="s">
        <v>713</v>
      </c>
      <c r="G98" s="52" t="s">
        <v>714</v>
      </c>
      <c r="H98" s="52" t="s">
        <v>708</v>
      </c>
      <c r="I98" s="123"/>
      <c r="J98" s="121" t="s">
        <v>150</v>
      </c>
      <c r="K98" s="390">
        <v>0.8</v>
      </c>
      <c r="L98" s="390">
        <v>0.72499999999999998</v>
      </c>
      <c r="M98" s="390">
        <v>0.15</v>
      </c>
      <c r="N98" s="390">
        <v>0.52500000000000002</v>
      </c>
      <c r="O98" s="390">
        <v>0.2</v>
      </c>
      <c r="P98" s="390">
        <v>0.8</v>
      </c>
      <c r="Q98" s="390">
        <f t="shared" si="4"/>
        <v>1.024</v>
      </c>
      <c r="R98" s="391" t="s">
        <v>1897</v>
      </c>
      <c r="S98" s="128"/>
    </row>
    <row r="99" spans="1:19" ht="12.75" customHeight="1">
      <c r="A99" s="128"/>
      <c r="B99" s="52" t="s">
        <v>345</v>
      </c>
      <c r="C99" s="52" t="s">
        <v>346</v>
      </c>
      <c r="D99" s="52" t="s">
        <v>356</v>
      </c>
      <c r="E99" s="52" t="s">
        <v>676</v>
      </c>
      <c r="F99" s="123" t="s">
        <v>719</v>
      </c>
      <c r="G99" s="123" t="s">
        <v>720</v>
      </c>
      <c r="H99" s="52" t="s">
        <v>708</v>
      </c>
      <c r="I99" s="123"/>
      <c r="J99" s="121" t="s">
        <v>150</v>
      </c>
      <c r="K99" s="390">
        <v>0.3</v>
      </c>
      <c r="L99" s="390">
        <v>0.27500000000000002</v>
      </c>
      <c r="M99" s="390">
        <v>0</v>
      </c>
      <c r="N99" s="390">
        <v>0.17499999999999999</v>
      </c>
      <c r="O99" s="390">
        <v>0.05</v>
      </c>
      <c r="P99" s="390">
        <v>0.3</v>
      </c>
      <c r="Q99" s="390">
        <f t="shared" si="4"/>
        <v>4.4999999999999998E-2</v>
      </c>
      <c r="R99" s="391" t="s">
        <v>1898</v>
      </c>
      <c r="S99" s="128"/>
    </row>
    <row r="100" spans="1:19" ht="12.75" customHeight="1">
      <c r="A100" s="128"/>
      <c r="B100" s="52" t="s">
        <v>345</v>
      </c>
      <c r="C100" s="52" t="s">
        <v>361</v>
      </c>
      <c r="D100" s="52" t="s">
        <v>362</v>
      </c>
      <c r="E100" s="52" t="s">
        <v>676</v>
      </c>
      <c r="F100" s="123" t="s">
        <v>729</v>
      </c>
      <c r="G100" s="52" t="s">
        <v>730</v>
      </c>
      <c r="H100" s="52" t="s">
        <v>708</v>
      </c>
      <c r="I100" s="123"/>
      <c r="J100" s="121" t="s">
        <v>150</v>
      </c>
      <c r="K100" s="390">
        <v>0.7</v>
      </c>
      <c r="L100" s="390">
        <v>0.6</v>
      </c>
      <c r="M100" s="390">
        <v>0.35</v>
      </c>
      <c r="N100" s="390">
        <v>0.5</v>
      </c>
      <c r="O100" s="390">
        <v>0.7</v>
      </c>
      <c r="P100" s="390">
        <v>0.42499999999999999</v>
      </c>
      <c r="Q100" s="390">
        <f t="shared" si="4"/>
        <v>0.63962499999999989</v>
      </c>
      <c r="R100" s="128" t="s">
        <v>1899</v>
      </c>
      <c r="S100" s="128"/>
    </row>
    <row r="101" spans="1:19" ht="12.75" customHeight="1">
      <c r="A101" s="128"/>
      <c r="B101" s="52" t="s">
        <v>345</v>
      </c>
      <c r="C101" s="52" t="s">
        <v>361</v>
      </c>
      <c r="D101" s="412" t="s">
        <v>372</v>
      </c>
      <c r="E101" s="412" t="s">
        <v>676</v>
      </c>
      <c r="F101" s="412" t="s">
        <v>740</v>
      </c>
      <c r="G101" s="412" t="s">
        <v>741</v>
      </c>
      <c r="H101" s="412" t="s">
        <v>708</v>
      </c>
      <c r="I101" s="123"/>
      <c r="J101" s="121" t="s">
        <v>150</v>
      </c>
      <c r="K101" s="413">
        <v>0.33333333333333331</v>
      </c>
      <c r="L101" s="413">
        <v>0.29166666666666669</v>
      </c>
      <c r="M101" s="413">
        <v>0</v>
      </c>
      <c r="N101" s="413">
        <v>0.16666666666666666</v>
      </c>
      <c r="O101" s="413">
        <v>0.25</v>
      </c>
      <c r="P101" s="413">
        <v>0.25</v>
      </c>
      <c r="Q101" s="390">
        <f t="shared" si="4"/>
        <v>5.9027777777777776E-2</v>
      </c>
      <c r="R101" s="405" t="s">
        <v>1900</v>
      </c>
      <c r="S101" s="128"/>
    </row>
    <row r="102" spans="1:19" ht="12.75" customHeight="1">
      <c r="A102" s="128"/>
      <c r="B102" s="52" t="s">
        <v>345</v>
      </c>
      <c r="C102" s="52" t="s">
        <v>377</v>
      </c>
      <c r="D102" s="52"/>
      <c r="E102" s="52" t="s">
        <v>676</v>
      </c>
      <c r="F102" s="123" t="s">
        <v>747</v>
      </c>
      <c r="G102" s="52" t="s">
        <v>748</v>
      </c>
      <c r="H102" s="52" t="s">
        <v>708</v>
      </c>
      <c r="I102" s="123"/>
      <c r="J102" s="121" t="s">
        <v>150</v>
      </c>
      <c r="K102" s="390">
        <v>0.7857142857142857</v>
      </c>
      <c r="L102" s="390">
        <v>0.75</v>
      </c>
      <c r="M102" s="390">
        <v>0.7857142857142857</v>
      </c>
      <c r="N102" s="390">
        <v>0.7142857142857143</v>
      </c>
      <c r="O102" s="390">
        <v>0.7142857142857143</v>
      </c>
      <c r="P102" s="390">
        <v>0.7142857142857143</v>
      </c>
      <c r="Q102" s="390">
        <f t="shared" si="4"/>
        <v>1.6636297376093294</v>
      </c>
      <c r="R102" s="414" t="s">
        <v>1901</v>
      </c>
      <c r="S102" s="128"/>
    </row>
    <row r="103" spans="1:19" ht="12.75" customHeight="1">
      <c r="A103" s="128"/>
      <c r="B103" s="52" t="s">
        <v>381</v>
      </c>
      <c r="C103" s="52" t="s">
        <v>382</v>
      </c>
      <c r="D103" s="52"/>
      <c r="E103" s="52" t="s">
        <v>676</v>
      </c>
      <c r="F103" s="123" t="s">
        <v>767</v>
      </c>
      <c r="G103" s="123" t="s">
        <v>260</v>
      </c>
      <c r="H103" s="132" t="s">
        <v>1902</v>
      </c>
      <c r="I103" s="132" t="s">
        <v>352</v>
      </c>
      <c r="J103" s="121" t="s">
        <v>4</v>
      </c>
      <c r="K103" s="393">
        <v>0</v>
      </c>
      <c r="L103" s="393">
        <v>0</v>
      </c>
      <c r="M103" s="393">
        <v>0</v>
      </c>
      <c r="N103" s="393">
        <v>0</v>
      </c>
      <c r="O103" s="393">
        <v>0</v>
      </c>
      <c r="P103" s="393">
        <v>0</v>
      </c>
      <c r="Q103" s="393">
        <f t="shared" si="4"/>
        <v>0</v>
      </c>
      <c r="R103" s="169" t="s">
        <v>1903</v>
      </c>
      <c r="S103" s="205" t="s">
        <v>1904</v>
      </c>
    </row>
    <row r="104" spans="1:19" ht="12.75" customHeight="1">
      <c r="A104" s="128"/>
      <c r="B104" s="52" t="s">
        <v>381</v>
      </c>
      <c r="C104" s="52" t="s">
        <v>382</v>
      </c>
      <c r="D104" s="52"/>
      <c r="E104" s="52" t="s">
        <v>676</v>
      </c>
      <c r="F104" s="52" t="s">
        <v>777</v>
      </c>
      <c r="G104" s="123" t="s">
        <v>778</v>
      </c>
      <c r="H104" s="164" t="s">
        <v>1905</v>
      </c>
      <c r="I104" s="123"/>
      <c r="J104" s="121" t="s">
        <v>4</v>
      </c>
      <c r="K104" s="390">
        <v>1</v>
      </c>
      <c r="L104" s="390">
        <v>1</v>
      </c>
      <c r="M104" s="390">
        <v>0</v>
      </c>
      <c r="N104" s="390">
        <v>0.5</v>
      </c>
      <c r="O104" s="390">
        <v>1</v>
      </c>
      <c r="P104" s="390">
        <v>1</v>
      </c>
      <c r="Q104" s="390">
        <f t="shared" si="4"/>
        <v>2.5</v>
      </c>
      <c r="R104" s="128" t="s">
        <v>1906</v>
      </c>
      <c r="S104" s="406" t="s">
        <v>1907</v>
      </c>
    </row>
    <row r="105" spans="1:19" ht="12.75" customHeight="1">
      <c r="A105" s="128"/>
      <c r="B105" s="143" t="s">
        <v>381</v>
      </c>
      <c r="C105" s="143" t="s">
        <v>392</v>
      </c>
      <c r="D105" s="143" t="s">
        <v>393</v>
      </c>
      <c r="E105" s="143" t="s">
        <v>676</v>
      </c>
      <c r="F105" s="143" t="s">
        <v>976</v>
      </c>
      <c r="G105" s="143" t="s">
        <v>977</v>
      </c>
      <c r="H105" s="143" t="s">
        <v>973</v>
      </c>
      <c r="I105" s="123"/>
      <c r="J105" s="415" t="s">
        <v>4</v>
      </c>
      <c r="K105" s="416">
        <v>0</v>
      </c>
      <c r="L105" s="416">
        <v>0</v>
      </c>
      <c r="M105" s="416">
        <v>0</v>
      </c>
      <c r="N105" s="416">
        <v>0</v>
      </c>
      <c r="O105" s="416">
        <v>0</v>
      </c>
      <c r="P105" s="416">
        <v>0</v>
      </c>
      <c r="Q105" s="390">
        <f t="shared" si="4"/>
        <v>0</v>
      </c>
      <c r="R105" s="169" t="s">
        <v>1908</v>
      </c>
      <c r="S105" s="205"/>
    </row>
    <row r="106" spans="1:19" ht="12.75" customHeight="1">
      <c r="A106" s="128"/>
      <c r="B106" s="143" t="s">
        <v>381</v>
      </c>
      <c r="C106" s="143" t="s">
        <v>392</v>
      </c>
      <c r="D106" s="143" t="s">
        <v>978</v>
      </c>
      <c r="E106" s="143" t="s">
        <v>676</v>
      </c>
      <c r="F106" s="143" t="s">
        <v>979</v>
      </c>
      <c r="G106" s="143" t="s">
        <v>980</v>
      </c>
      <c r="H106" s="143" t="s">
        <v>973</v>
      </c>
      <c r="I106" s="123"/>
      <c r="J106" s="415" t="s">
        <v>4</v>
      </c>
      <c r="K106" s="416">
        <v>0</v>
      </c>
      <c r="L106" s="416">
        <v>0</v>
      </c>
      <c r="M106" s="416">
        <v>0</v>
      </c>
      <c r="N106" s="416">
        <v>0</v>
      </c>
      <c r="O106" s="416">
        <v>0</v>
      </c>
      <c r="P106" s="416">
        <v>0</v>
      </c>
      <c r="Q106" s="390">
        <f t="shared" si="4"/>
        <v>0</v>
      </c>
      <c r="R106" s="169" t="s">
        <v>1909</v>
      </c>
      <c r="S106" s="205"/>
    </row>
    <row r="107" spans="1:19" ht="12.75" customHeight="1">
      <c r="A107" s="128"/>
      <c r="B107" s="143" t="s">
        <v>381</v>
      </c>
      <c r="C107" s="143" t="s">
        <v>392</v>
      </c>
      <c r="D107" s="143" t="s">
        <v>978</v>
      </c>
      <c r="E107" s="143" t="s">
        <v>676</v>
      </c>
      <c r="F107" s="143" t="s">
        <v>981</v>
      </c>
      <c r="G107" s="143" t="s">
        <v>982</v>
      </c>
      <c r="H107" s="143" t="s">
        <v>973</v>
      </c>
      <c r="I107" s="123"/>
      <c r="J107" s="415" t="s">
        <v>4</v>
      </c>
      <c r="K107" s="416">
        <v>0</v>
      </c>
      <c r="L107" s="416">
        <v>0</v>
      </c>
      <c r="M107" s="416">
        <v>0</v>
      </c>
      <c r="N107" s="416">
        <v>0</v>
      </c>
      <c r="O107" s="416">
        <v>0</v>
      </c>
      <c r="P107" s="416">
        <v>0</v>
      </c>
      <c r="Q107" s="390">
        <f t="shared" si="4"/>
        <v>0</v>
      </c>
      <c r="R107" s="169" t="s">
        <v>1910</v>
      </c>
      <c r="S107" s="417" t="s">
        <v>1911</v>
      </c>
    </row>
    <row r="108" spans="1:19" ht="12.75" customHeight="1">
      <c r="A108" s="128"/>
      <c r="B108" s="143" t="s">
        <v>381</v>
      </c>
      <c r="C108" s="143" t="s">
        <v>392</v>
      </c>
      <c r="D108" s="143" t="s">
        <v>393</v>
      </c>
      <c r="E108" s="143" t="s">
        <v>676</v>
      </c>
      <c r="F108" s="143" t="s">
        <v>983</v>
      </c>
      <c r="G108" s="143" t="s">
        <v>984</v>
      </c>
      <c r="H108" s="143" t="s">
        <v>973</v>
      </c>
      <c r="I108" s="123"/>
      <c r="J108" s="415" t="s">
        <v>4</v>
      </c>
      <c r="K108" s="416">
        <v>0</v>
      </c>
      <c r="L108" s="416">
        <v>0</v>
      </c>
      <c r="M108" s="416">
        <v>0</v>
      </c>
      <c r="N108" s="416">
        <v>0</v>
      </c>
      <c r="O108" s="416">
        <v>0</v>
      </c>
      <c r="P108" s="416">
        <v>0</v>
      </c>
      <c r="Q108" s="390">
        <f t="shared" si="4"/>
        <v>0</v>
      </c>
      <c r="R108" s="169" t="s">
        <v>1912</v>
      </c>
      <c r="S108" s="205"/>
    </row>
    <row r="109" spans="1:19" ht="12.75" customHeight="1">
      <c r="A109" s="128"/>
      <c r="B109" s="52" t="s">
        <v>381</v>
      </c>
      <c r="C109" s="52" t="s">
        <v>403</v>
      </c>
      <c r="D109" s="123" t="s">
        <v>404</v>
      </c>
      <c r="E109" s="52" t="s">
        <v>676</v>
      </c>
      <c r="F109" s="123" t="s">
        <v>809</v>
      </c>
      <c r="G109" s="52" t="s">
        <v>810</v>
      </c>
      <c r="H109" s="164" t="s">
        <v>1502</v>
      </c>
      <c r="I109" s="132"/>
      <c r="J109" s="121" t="s">
        <v>4</v>
      </c>
      <c r="K109" s="390">
        <v>1</v>
      </c>
      <c r="L109" s="390">
        <v>1</v>
      </c>
      <c r="M109" s="390">
        <v>1</v>
      </c>
      <c r="N109" s="390">
        <v>1</v>
      </c>
      <c r="O109" s="390">
        <v>1</v>
      </c>
      <c r="P109" s="390">
        <v>1</v>
      </c>
      <c r="Q109" s="390">
        <f t="shared" si="4"/>
        <v>4</v>
      </c>
      <c r="R109" s="391" t="s">
        <v>1913</v>
      </c>
      <c r="S109" s="406" t="s">
        <v>1914</v>
      </c>
    </row>
    <row r="110" spans="1:19" ht="12.75" customHeight="1">
      <c r="A110" s="128"/>
      <c r="B110" s="52" t="s">
        <v>381</v>
      </c>
      <c r="C110" s="52" t="s">
        <v>403</v>
      </c>
      <c r="D110" s="123" t="s">
        <v>404</v>
      </c>
      <c r="E110" s="52" t="s">
        <v>676</v>
      </c>
      <c r="F110" s="123" t="s">
        <v>815</v>
      </c>
      <c r="G110" s="123" t="s">
        <v>816</v>
      </c>
      <c r="H110" s="164" t="s">
        <v>1502</v>
      </c>
      <c r="I110" s="132"/>
      <c r="J110" s="121" t="s">
        <v>4</v>
      </c>
      <c r="K110" s="390">
        <v>1</v>
      </c>
      <c r="L110" s="390">
        <v>1</v>
      </c>
      <c r="M110" s="390">
        <v>1</v>
      </c>
      <c r="N110" s="390">
        <v>1</v>
      </c>
      <c r="O110" s="390">
        <v>1</v>
      </c>
      <c r="P110" s="390">
        <v>1</v>
      </c>
      <c r="Q110" s="390">
        <f t="shared" si="4"/>
        <v>4</v>
      </c>
      <c r="R110" s="391" t="s">
        <v>1915</v>
      </c>
      <c r="S110" s="406" t="s">
        <v>1916</v>
      </c>
    </row>
    <row r="111" spans="1:19" ht="12.75" customHeight="1">
      <c r="A111" s="128"/>
      <c r="B111" s="52" t="s">
        <v>381</v>
      </c>
      <c r="C111" s="52" t="s">
        <v>403</v>
      </c>
      <c r="D111" s="123" t="s">
        <v>404</v>
      </c>
      <c r="E111" s="52" t="s">
        <v>676</v>
      </c>
      <c r="F111" s="123" t="s">
        <v>821</v>
      </c>
      <c r="G111" s="123" t="s">
        <v>822</v>
      </c>
      <c r="H111" s="164" t="s">
        <v>1905</v>
      </c>
      <c r="I111" s="132"/>
      <c r="J111" s="121" t="s">
        <v>4</v>
      </c>
      <c r="K111" s="390">
        <v>0</v>
      </c>
      <c r="L111" s="390">
        <v>0</v>
      </c>
      <c r="M111" s="390">
        <v>0</v>
      </c>
      <c r="N111" s="390">
        <v>0</v>
      </c>
      <c r="O111" s="390">
        <v>0</v>
      </c>
      <c r="P111" s="390">
        <v>0</v>
      </c>
      <c r="Q111" s="390">
        <f t="shared" si="4"/>
        <v>0</v>
      </c>
      <c r="R111" s="128" t="s">
        <v>1917</v>
      </c>
      <c r="S111" s="205" t="s">
        <v>1918</v>
      </c>
    </row>
    <row r="112" spans="1:19" ht="12.75" customHeight="1">
      <c r="A112" s="128"/>
      <c r="B112" s="52" t="s">
        <v>381</v>
      </c>
      <c r="C112" s="52" t="s">
        <v>403</v>
      </c>
      <c r="D112" s="123" t="s">
        <v>428</v>
      </c>
      <c r="E112" s="52" t="s">
        <v>676</v>
      </c>
      <c r="F112" s="123" t="s">
        <v>834</v>
      </c>
      <c r="G112" s="52" t="s">
        <v>835</v>
      </c>
      <c r="H112" s="164" t="s">
        <v>1502</v>
      </c>
      <c r="I112" s="132"/>
      <c r="J112" s="121" t="s">
        <v>4</v>
      </c>
      <c r="K112" s="390">
        <v>1</v>
      </c>
      <c r="L112" s="390">
        <v>1</v>
      </c>
      <c r="M112" s="390">
        <v>0</v>
      </c>
      <c r="N112" s="390">
        <v>0.5</v>
      </c>
      <c r="O112" s="390">
        <v>0.5</v>
      </c>
      <c r="P112" s="390">
        <v>0.5</v>
      </c>
      <c r="Q112" s="390">
        <f t="shared" si="4"/>
        <v>1</v>
      </c>
      <c r="R112" s="391" t="s">
        <v>1919</v>
      </c>
      <c r="S112" s="406" t="s">
        <v>1920</v>
      </c>
    </row>
    <row r="113" spans="1:19" ht="12.75" customHeight="1">
      <c r="A113" s="128"/>
      <c r="B113" s="52" t="s">
        <v>381</v>
      </c>
      <c r="C113" s="52" t="s">
        <v>403</v>
      </c>
      <c r="D113" s="123" t="s">
        <v>428</v>
      </c>
      <c r="E113" s="52" t="s">
        <v>676</v>
      </c>
      <c r="F113" s="123" t="s">
        <v>839</v>
      </c>
      <c r="G113" s="123" t="s">
        <v>840</v>
      </c>
      <c r="H113" s="164" t="s">
        <v>1502</v>
      </c>
      <c r="I113" s="132"/>
      <c r="J113" s="121" t="s">
        <v>4</v>
      </c>
      <c r="K113" s="390">
        <v>1</v>
      </c>
      <c r="L113" s="390">
        <v>1</v>
      </c>
      <c r="M113" s="390">
        <v>1</v>
      </c>
      <c r="N113" s="390">
        <v>0.5</v>
      </c>
      <c r="O113" s="390">
        <v>1</v>
      </c>
      <c r="P113" s="390">
        <v>1</v>
      </c>
      <c r="Q113" s="390">
        <f t="shared" si="4"/>
        <v>3.5</v>
      </c>
      <c r="R113" s="391" t="s">
        <v>1921</v>
      </c>
      <c r="S113" s="406" t="s">
        <v>1922</v>
      </c>
    </row>
    <row r="114" spans="1:19" ht="12.75" customHeight="1">
      <c r="A114" s="128"/>
      <c r="B114" s="52" t="s">
        <v>381</v>
      </c>
      <c r="C114" s="52" t="s">
        <v>403</v>
      </c>
      <c r="D114" s="52" t="s">
        <v>436</v>
      </c>
      <c r="E114" s="52" t="s">
        <v>676</v>
      </c>
      <c r="F114" s="123" t="s">
        <v>844</v>
      </c>
      <c r="G114" s="123" t="s">
        <v>845</v>
      </c>
      <c r="H114" s="164" t="s">
        <v>1502</v>
      </c>
      <c r="I114" s="132"/>
      <c r="J114" s="121" t="s">
        <v>4</v>
      </c>
      <c r="K114" s="390">
        <v>1</v>
      </c>
      <c r="L114" s="390">
        <v>1</v>
      </c>
      <c r="M114" s="390">
        <v>1</v>
      </c>
      <c r="N114" s="390">
        <v>1</v>
      </c>
      <c r="O114" s="390">
        <v>1</v>
      </c>
      <c r="P114" s="390">
        <v>1</v>
      </c>
      <c r="Q114" s="390">
        <f t="shared" si="4"/>
        <v>4</v>
      </c>
      <c r="R114" s="394" t="s">
        <v>1923</v>
      </c>
      <c r="S114" s="406" t="s">
        <v>1924</v>
      </c>
    </row>
    <row r="115" spans="1:19" ht="12.75" customHeight="1">
      <c r="A115" s="128"/>
      <c r="B115" s="143" t="s">
        <v>381</v>
      </c>
      <c r="C115" s="143" t="s">
        <v>441</v>
      </c>
      <c r="D115" s="143" t="s">
        <v>442</v>
      </c>
      <c r="E115" s="143" t="s">
        <v>676</v>
      </c>
      <c r="F115" s="418" t="s">
        <v>985</v>
      </c>
      <c r="G115" s="143" t="s">
        <v>986</v>
      </c>
      <c r="H115" s="419" t="s">
        <v>352</v>
      </c>
      <c r="I115" s="132" t="s">
        <v>352</v>
      </c>
      <c r="J115" s="415" t="s">
        <v>4</v>
      </c>
      <c r="K115" s="416">
        <v>0</v>
      </c>
      <c r="L115" s="416">
        <v>0</v>
      </c>
      <c r="M115" s="416">
        <v>0</v>
      </c>
      <c r="N115" s="416">
        <v>0</v>
      </c>
      <c r="O115" s="416">
        <v>0</v>
      </c>
      <c r="P115" s="416">
        <v>0</v>
      </c>
      <c r="Q115" s="390">
        <f t="shared" si="4"/>
        <v>0</v>
      </c>
      <c r="R115" s="394" t="s">
        <v>1925</v>
      </c>
      <c r="S115" s="406" t="s">
        <v>1926</v>
      </c>
    </row>
    <row r="116" spans="1:19" ht="12.75" customHeight="1">
      <c r="A116" s="128"/>
      <c r="B116" s="143" t="s">
        <v>381</v>
      </c>
      <c r="C116" s="143" t="s">
        <v>441</v>
      </c>
      <c r="D116" s="143" t="s">
        <v>447</v>
      </c>
      <c r="E116" s="143" t="s">
        <v>676</v>
      </c>
      <c r="F116" s="143" t="s">
        <v>987</v>
      </c>
      <c r="G116" s="143" t="s">
        <v>988</v>
      </c>
      <c r="H116" s="419" t="s">
        <v>352</v>
      </c>
      <c r="I116" s="132" t="s">
        <v>352</v>
      </c>
      <c r="J116" s="415" t="s">
        <v>4</v>
      </c>
      <c r="K116" s="416">
        <v>0</v>
      </c>
      <c r="L116" s="416">
        <v>0</v>
      </c>
      <c r="M116" s="416">
        <v>0</v>
      </c>
      <c r="N116" s="416">
        <v>0</v>
      </c>
      <c r="O116" s="416">
        <v>0</v>
      </c>
      <c r="P116" s="416">
        <v>0</v>
      </c>
      <c r="Q116" s="390">
        <f t="shared" si="4"/>
        <v>0</v>
      </c>
      <c r="R116" s="394" t="s">
        <v>1925</v>
      </c>
      <c r="S116" s="409" t="s">
        <v>1927</v>
      </c>
    </row>
    <row r="117" spans="1:19" ht="12.75" customHeight="1">
      <c r="A117" s="128"/>
      <c r="B117" s="52" t="s">
        <v>450</v>
      </c>
      <c r="C117" s="52" t="s">
        <v>451</v>
      </c>
      <c r="D117" s="52" t="s">
        <v>452</v>
      </c>
      <c r="E117" s="52" t="s">
        <v>676</v>
      </c>
      <c r="F117" s="52" t="s">
        <v>868</v>
      </c>
      <c r="G117" s="123" t="s">
        <v>869</v>
      </c>
      <c r="H117" s="123" t="s">
        <v>870</v>
      </c>
      <c r="I117" s="123"/>
      <c r="J117" s="121" t="s">
        <v>150</v>
      </c>
      <c r="K117" s="390">
        <v>1</v>
      </c>
      <c r="L117" s="390">
        <v>0.83333333333333337</v>
      </c>
      <c r="M117" s="390">
        <v>1</v>
      </c>
      <c r="N117" s="390">
        <v>0.66666666666666663</v>
      </c>
      <c r="O117" s="390">
        <v>0</v>
      </c>
      <c r="P117" s="390">
        <v>1</v>
      </c>
      <c r="Q117" s="390">
        <f t="shared" si="4"/>
        <v>2.5</v>
      </c>
      <c r="R117" s="391" t="s">
        <v>1928</v>
      </c>
      <c r="S117" s="395"/>
    </row>
    <row r="118" spans="1:19" ht="12.75" customHeight="1">
      <c r="A118" s="128"/>
      <c r="B118" s="52" t="s">
        <v>450</v>
      </c>
      <c r="C118" s="52" t="s">
        <v>451</v>
      </c>
      <c r="D118" s="52" t="s">
        <v>452</v>
      </c>
      <c r="E118" s="52" t="s">
        <v>676</v>
      </c>
      <c r="F118" s="123" t="s">
        <v>875</v>
      </c>
      <c r="G118" s="123" t="s">
        <v>869</v>
      </c>
      <c r="H118" s="123" t="s">
        <v>870</v>
      </c>
      <c r="I118" s="123"/>
      <c r="J118" s="121" t="s">
        <v>150</v>
      </c>
      <c r="K118" s="390">
        <v>1</v>
      </c>
      <c r="L118" s="390">
        <v>0.83333333333333337</v>
      </c>
      <c r="M118" s="390">
        <v>1</v>
      </c>
      <c r="N118" s="390">
        <v>0.66666666666666663</v>
      </c>
      <c r="O118" s="390">
        <v>0.16666666666666666</v>
      </c>
      <c r="P118" s="390">
        <v>1</v>
      </c>
      <c r="Q118" s="390">
        <f t="shared" si="4"/>
        <v>2.6666666666666665</v>
      </c>
      <c r="R118" s="391" t="s">
        <v>1929</v>
      </c>
      <c r="S118" s="395"/>
    </row>
    <row r="119" spans="1:19" ht="12.75" customHeight="1">
      <c r="A119" s="128"/>
      <c r="B119" s="52" t="s">
        <v>450</v>
      </c>
      <c r="C119" s="52" t="s">
        <v>451</v>
      </c>
      <c r="D119" s="52" t="s">
        <v>452</v>
      </c>
      <c r="E119" s="52" t="s">
        <v>676</v>
      </c>
      <c r="F119" s="123" t="s">
        <v>882</v>
      </c>
      <c r="G119" s="52" t="s">
        <v>883</v>
      </c>
      <c r="H119" s="123" t="s">
        <v>870</v>
      </c>
      <c r="I119" s="123"/>
      <c r="J119" s="121" t="s">
        <v>150</v>
      </c>
      <c r="K119" s="390">
        <v>1</v>
      </c>
      <c r="L119" s="390">
        <v>1</v>
      </c>
      <c r="M119" s="390">
        <v>0.66666666666666663</v>
      </c>
      <c r="N119" s="390">
        <v>0.66666666666666663</v>
      </c>
      <c r="O119" s="390">
        <v>0.66666666666666663</v>
      </c>
      <c r="P119" s="390">
        <v>0.66666666666666663</v>
      </c>
      <c r="Q119" s="390">
        <f t="shared" si="4"/>
        <v>1.9999999999999996</v>
      </c>
      <c r="R119" s="394" t="s">
        <v>1930</v>
      </c>
      <c r="S119" s="395"/>
    </row>
    <row r="120" spans="1:19" ht="12.75" customHeight="1">
      <c r="A120" s="128"/>
      <c r="B120" s="52" t="s">
        <v>450</v>
      </c>
      <c r="C120" s="52" t="s">
        <v>451</v>
      </c>
      <c r="D120" s="52" t="s">
        <v>467</v>
      </c>
      <c r="E120" s="52" t="s">
        <v>676</v>
      </c>
      <c r="F120" s="123" t="s">
        <v>888</v>
      </c>
      <c r="G120" s="123" t="s">
        <v>889</v>
      </c>
      <c r="H120" s="52" t="s">
        <v>989</v>
      </c>
      <c r="I120" s="132" t="s">
        <v>890</v>
      </c>
      <c r="J120" s="121" t="s">
        <v>4</v>
      </c>
      <c r="K120" s="390">
        <v>1</v>
      </c>
      <c r="L120" s="390">
        <v>1</v>
      </c>
      <c r="M120" s="390">
        <v>0</v>
      </c>
      <c r="N120" s="390">
        <v>0.5</v>
      </c>
      <c r="O120" s="390">
        <v>1</v>
      </c>
      <c r="P120" s="390">
        <v>0.5</v>
      </c>
      <c r="Q120" s="390">
        <f t="shared" si="4"/>
        <v>1.25</v>
      </c>
      <c r="R120" s="391" t="s">
        <v>1931</v>
      </c>
      <c r="S120" s="392" t="s">
        <v>1932</v>
      </c>
    </row>
    <row r="121" spans="1:19" ht="12.75" customHeight="1">
      <c r="A121" s="128"/>
      <c r="B121" s="52" t="s">
        <v>450</v>
      </c>
      <c r="C121" s="52" t="s">
        <v>451</v>
      </c>
      <c r="D121" s="52" t="s">
        <v>467</v>
      </c>
      <c r="E121" s="52" t="s">
        <v>676</v>
      </c>
      <c r="F121" s="123" t="s">
        <v>893</v>
      </c>
      <c r="G121" s="123" t="s">
        <v>889</v>
      </c>
      <c r="H121" s="52" t="s">
        <v>989</v>
      </c>
      <c r="I121" s="132" t="s">
        <v>890</v>
      </c>
      <c r="J121" s="121" t="s">
        <v>4</v>
      </c>
      <c r="K121" s="390">
        <v>1</v>
      </c>
      <c r="L121" s="390">
        <v>1</v>
      </c>
      <c r="M121" s="390">
        <v>0</v>
      </c>
      <c r="N121" s="390">
        <v>0.5</v>
      </c>
      <c r="O121" s="390">
        <v>0.5</v>
      </c>
      <c r="P121" s="390">
        <v>0.5</v>
      </c>
      <c r="Q121" s="390">
        <f t="shared" si="4"/>
        <v>1</v>
      </c>
      <c r="R121" s="391" t="s">
        <v>1933</v>
      </c>
      <c r="S121" s="392" t="s">
        <v>1934</v>
      </c>
    </row>
    <row r="122" spans="1:19" ht="12.75" customHeight="1">
      <c r="A122" s="128"/>
      <c r="B122" s="52" t="s">
        <v>450</v>
      </c>
      <c r="C122" s="52" t="s">
        <v>451</v>
      </c>
      <c r="D122" s="52" t="s">
        <v>467</v>
      </c>
      <c r="E122" s="52" t="s">
        <v>676</v>
      </c>
      <c r="F122" s="123" t="s">
        <v>895</v>
      </c>
      <c r="G122" s="123" t="s">
        <v>889</v>
      </c>
      <c r="H122" s="52" t="s">
        <v>989</v>
      </c>
      <c r="I122" s="132" t="s">
        <v>890</v>
      </c>
      <c r="J122" s="121" t="s">
        <v>4</v>
      </c>
      <c r="K122" s="390">
        <v>1</v>
      </c>
      <c r="L122" s="390">
        <v>1</v>
      </c>
      <c r="M122" s="390">
        <v>1</v>
      </c>
      <c r="N122" s="390">
        <v>1</v>
      </c>
      <c r="O122" s="390">
        <v>1</v>
      </c>
      <c r="P122" s="390">
        <v>1</v>
      </c>
      <c r="Q122" s="390">
        <f t="shared" si="4"/>
        <v>4</v>
      </c>
      <c r="R122" s="391" t="s">
        <v>1935</v>
      </c>
      <c r="S122" s="392" t="s">
        <v>1936</v>
      </c>
    </row>
    <row r="123" spans="1:19" ht="12.75" customHeight="1">
      <c r="A123" s="128"/>
      <c r="B123" s="52" t="s">
        <v>450</v>
      </c>
      <c r="C123" s="52" t="s">
        <v>481</v>
      </c>
      <c r="D123" s="123" t="s">
        <v>482</v>
      </c>
      <c r="E123" s="52" t="s">
        <v>676</v>
      </c>
      <c r="F123" s="123" t="s">
        <v>905</v>
      </c>
      <c r="G123" s="123" t="s">
        <v>906</v>
      </c>
      <c r="H123" s="52" t="s">
        <v>907</v>
      </c>
      <c r="I123" s="123"/>
      <c r="J123" s="121" t="s">
        <v>150</v>
      </c>
      <c r="K123" s="390">
        <v>1</v>
      </c>
      <c r="L123" s="390">
        <v>1</v>
      </c>
      <c r="M123" s="390">
        <v>1</v>
      </c>
      <c r="N123" s="390">
        <v>0.83333333333333337</v>
      </c>
      <c r="O123" s="390">
        <v>1</v>
      </c>
      <c r="P123" s="390">
        <v>0.5</v>
      </c>
      <c r="Q123" s="390">
        <f t="shared" si="4"/>
        <v>1.9166666666666667</v>
      </c>
      <c r="R123" s="128" t="s">
        <v>1937</v>
      </c>
      <c r="S123" s="128"/>
    </row>
    <row r="124" spans="1:19" ht="12.75" customHeight="1">
      <c r="A124" s="128"/>
      <c r="B124" s="52" t="s">
        <v>450</v>
      </c>
      <c r="C124" s="52" t="s">
        <v>481</v>
      </c>
      <c r="D124" s="123" t="s">
        <v>482</v>
      </c>
      <c r="E124" s="52" t="s">
        <v>676</v>
      </c>
      <c r="F124" s="52" t="s">
        <v>914</v>
      </c>
      <c r="G124" s="123" t="s">
        <v>906</v>
      </c>
      <c r="H124" s="52" t="s">
        <v>907</v>
      </c>
      <c r="I124" s="123"/>
      <c r="J124" s="121" t="s">
        <v>150</v>
      </c>
      <c r="K124" s="390">
        <v>1</v>
      </c>
      <c r="L124" s="390">
        <v>1</v>
      </c>
      <c r="M124" s="390">
        <v>1</v>
      </c>
      <c r="N124" s="390">
        <v>1</v>
      </c>
      <c r="O124" s="390">
        <v>1</v>
      </c>
      <c r="P124" s="390">
        <v>1</v>
      </c>
      <c r="Q124" s="390">
        <f t="shared" si="4"/>
        <v>4</v>
      </c>
      <c r="R124" s="128" t="s">
        <v>1938</v>
      </c>
      <c r="S124" s="128"/>
    </row>
    <row r="125" spans="1:19" ht="12.75" customHeight="1">
      <c r="A125" s="128"/>
      <c r="B125" s="52" t="s">
        <v>450</v>
      </c>
      <c r="C125" s="52" t="s">
        <v>481</v>
      </c>
      <c r="D125" s="123" t="s">
        <v>482</v>
      </c>
      <c r="E125" s="52" t="s">
        <v>676</v>
      </c>
      <c r="F125" s="52" t="s">
        <v>917</v>
      </c>
      <c r="G125" s="123" t="s">
        <v>918</v>
      </c>
      <c r="H125" s="52" t="s">
        <v>907</v>
      </c>
      <c r="I125" s="123"/>
      <c r="J125" s="121" t="s">
        <v>150</v>
      </c>
      <c r="K125" s="390">
        <v>1</v>
      </c>
      <c r="L125" s="390">
        <v>0.66666666666666663</v>
      </c>
      <c r="M125" s="390">
        <v>0.66666666666666663</v>
      </c>
      <c r="N125" s="390">
        <v>0.66666666666666663</v>
      </c>
      <c r="O125" s="390">
        <v>0.5</v>
      </c>
      <c r="P125" s="390">
        <v>0.5</v>
      </c>
      <c r="Q125" s="390">
        <f t="shared" si="4"/>
        <v>1.25</v>
      </c>
      <c r="R125" s="128" t="s">
        <v>1939</v>
      </c>
      <c r="S125" s="128"/>
    </row>
    <row r="126" spans="1:19" ht="12.75" customHeight="1">
      <c r="A126" s="105"/>
      <c r="B126" s="105"/>
      <c r="C126" s="105"/>
      <c r="D126" s="105"/>
      <c r="E126" s="105"/>
      <c r="F126" s="105"/>
      <c r="G126" s="105"/>
      <c r="H126" s="105"/>
      <c r="I126" s="105"/>
      <c r="J126" s="105"/>
      <c r="K126" s="105"/>
      <c r="L126" s="105"/>
      <c r="M126" s="105"/>
      <c r="N126" s="105"/>
      <c r="O126" s="105"/>
      <c r="P126" s="105"/>
      <c r="Q126" s="105"/>
      <c r="R126" s="105"/>
      <c r="S126" s="105"/>
    </row>
    <row r="127" spans="1:19" ht="12.75" customHeight="1">
      <c r="A127" s="105"/>
      <c r="B127" s="105"/>
      <c r="C127" s="105"/>
      <c r="D127" s="105"/>
      <c r="E127" s="105"/>
      <c r="F127" s="105"/>
      <c r="G127" s="105"/>
      <c r="H127" s="105"/>
      <c r="I127" s="105"/>
      <c r="J127" s="105"/>
      <c r="K127" s="105"/>
      <c r="L127" s="105"/>
      <c r="M127" s="105"/>
      <c r="N127" s="105"/>
      <c r="O127" s="105"/>
      <c r="P127" s="105"/>
      <c r="Q127" s="105"/>
      <c r="R127" s="105"/>
      <c r="S127" s="105"/>
    </row>
    <row r="128" spans="1:19" ht="12.75" customHeight="1">
      <c r="A128" s="105"/>
      <c r="B128" s="105"/>
      <c r="C128" s="105"/>
      <c r="D128" s="105"/>
      <c r="E128" s="105"/>
      <c r="F128" s="105"/>
      <c r="G128" s="105"/>
      <c r="H128" s="105"/>
      <c r="I128" s="105"/>
      <c r="J128" s="105"/>
      <c r="K128" s="105"/>
      <c r="L128" s="105"/>
      <c r="M128" s="105"/>
      <c r="N128" s="105"/>
      <c r="O128" s="105"/>
      <c r="P128" s="105"/>
      <c r="Q128" s="105"/>
      <c r="R128" s="105"/>
      <c r="S128" s="105"/>
    </row>
    <row r="129" spans="1:19" ht="12.75" customHeight="1">
      <c r="A129" s="105"/>
      <c r="B129" s="105"/>
      <c r="C129" s="105"/>
      <c r="D129" s="105"/>
      <c r="E129" s="105"/>
      <c r="F129" s="105"/>
      <c r="G129" s="105"/>
      <c r="H129" s="105"/>
      <c r="I129" s="105"/>
      <c r="J129" s="105"/>
      <c r="K129" s="105"/>
      <c r="L129" s="105"/>
      <c r="M129" s="105"/>
      <c r="N129" s="105"/>
      <c r="O129" s="105"/>
      <c r="P129" s="105"/>
      <c r="Q129" s="105"/>
      <c r="R129" s="105"/>
      <c r="S129" s="105"/>
    </row>
    <row r="130" spans="1:19" ht="12.75" customHeight="1">
      <c r="A130" s="105"/>
      <c r="B130" s="105"/>
      <c r="C130" s="105"/>
      <c r="D130" s="105"/>
      <c r="E130" s="105"/>
      <c r="F130" s="105"/>
      <c r="G130" s="105"/>
      <c r="H130" s="105"/>
      <c r="I130" s="105"/>
      <c r="J130" s="105"/>
      <c r="K130" s="105"/>
      <c r="L130" s="105"/>
      <c r="M130" s="105"/>
      <c r="N130" s="105"/>
      <c r="O130" s="105"/>
      <c r="P130" s="105"/>
      <c r="Q130" s="105"/>
      <c r="R130" s="105"/>
      <c r="S130" s="105"/>
    </row>
    <row r="131" spans="1:19" ht="12.75" customHeight="1">
      <c r="A131" s="105"/>
      <c r="B131" s="105"/>
      <c r="C131" s="105"/>
      <c r="D131" s="105"/>
      <c r="E131" s="105"/>
      <c r="F131" s="105"/>
      <c r="G131" s="105"/>
      <c r="H131" s="105"/>
      <c r="I131" s="105"/>
      <c r="J131" s="105"/>
      <c r="K131" s="105"/>
      <c r="L131" s="105"/>
      <c r="M131" s="105"/>
      <c r="N131" s="105"/>
      <c r="O131" s="105"/>
      <c r="P131" s="105"/>
      <c r="Q131" s="105"/>
      <c r="R131" s="105"/>
      <c r="S131" s="105"/>
    </row>
    <row r="132" spans="1:19" ht="12.75" customHeight="1">
      <c r="A132" s="105"/>
      <c r="B132" s="105"/>
      <c r="C132" s="105"/>
      <c r="D132" s="105"/>
      <c r="E132" s="105"/>
      <c r="F132" s="105"/>
      <c r="G132" s="105"/>
      <c r="H132" s="105"/>
      <c r="I132" s="105"/>
      <c r="J132" s="105"/>
      <c r="K132" s="105"/>
      <c r="L132" s="105"/>
      <c r="M132" s="105"/>
      <c r="N132" s="105"/>
      <c r="O132" s="105"/>
      <c r="P132" s="105"/>
      <c r="Q132" s="105"/>
      <c r="R132" s="105"/>
      <c r="S132" s="105"/>
    </row>
    <row r="133" spans="1:19" ht="12.75" customHeight="1">
      <c r="A133" s="105"/>
      <c r="B133" s="105"/>
      <c r="C133" s="105"/>
      <c r="D133" s="105"/>
      <c r="E133" s="105"/>
      <c r="F133" s="105"/>
      <c r="G133" s="105"/>
      <c r="H133" s="105"/>
      <c r="I133" s="105"/>
      <c r="J133" s="105"/>
      <c r="K133" s="105"/>
      <c r="L133" s="105"/>
      <c r="M133" s="105"/>
      <c r="N133" s="105"/>
      <c r="O133" s="105"/>
      <c r="P133" s="105"/>
      <c r="Q133" s="105"/>
      <c r="R133" s="105"/>
      <c r="S133" s="105"/>
    </row>
    <row r="134" spans="1:19" ht="12.75" customHeight="1">
      <c r="A134" s="105"/>
      <c r="B134" s="105"/>
      <c r="C134" s="105"/>
      <c r="D134" s="105"/>
      <c r="E134" s="105"/>
      <c r="F134" s="105"/>
      <c r="G134" s="105"/>
      <c r="H134" s="105"/>
      <c r="I134" s="105"/>
      <c r="J134" s="105"/>
      <c r="K134" s="105"/>
      <c r="L134" s="105"/>
      <c r="M134" s="105"/>
      <c r="N134" s="105"/>
      <c r="O134" s="105"/>
      <c r="P134" s="105"/>
      <c r="Q134" s="105"/>
      <c r="R134" s="105"/>
      <c r="S134" s="105"/>
    </row>
    <row r="135" spans="1:19" ht="12.75" customHeight="1">
      <c r="A135" s="105"/>
      <c r="B135" s="105"/>
      <c r="C135" s="105"/>
      <c r="D135" s="105"/>
      <c r="E135" s="105"/>
      <c r="F135" s="105"/>
      <c r="G135" s="105"/>
      <c r="H135" s="105"/>
      <c r="I135" s="105"/>
      <c r="J135" s="105"/>
      <c r="K135" s="105"/>
      <c r="L135" s="105"/>
      <c r="M135" s="105"/>
      <c r="N135" s="105"/>
      <c r="O135" s="105"/>
      <c r="P135" s="105"/>
      <c r="Q135" s="105"/>
      <c r="R135" s="105"/>
      <c r="S135" s="105"/>
    </row>
    <row r="136" spans="1:19" ht="12.75" customHeight="1">
      <c r="A136" s="105"/>
      <c r="B136" s="105"/>
      <c r="C136" s="105"/>
      <c r="D136" s="105"/>
      <c r="E136" s="105"/>
      <c r="F136" s="105"/>
      <c r="G136" s="105"/>
      <c r="H136" s="105"/>
      <c r="I136" s="105"/>
      <c r="J136" s="105"/>
      <c r="K136" s="105"/>
      <c r="L136" s="105"/>
      <c r="M136" s="105"/>
      <c r="N136" s="105"/>
      <c r="O136" s="105"/>
      <c r="P136" s="105"/>
      <c r="Q136" s="105"/>
      <c r="R136" s="105"/>
      <c r="S136" s="105"/>
    </row>
    <row r="137" spans="1:19" ht="12.75" customHeight="1">
      <c r="A137" s="105"/>
      <c r="B137" s="105"/>
      <c r="C137" s="105"/>
      <c r="D137" s="105"/>
      <c r="E137" s="105"/>
      <c r="F137" s="105"/>
      <c r="G137" s="105"/>
      <c r="H137" s="105"/>
      <c r="I137" s="105"/>
      <c r="J137" s="105"/>
      <c r="K137" s="105"/>
      <c r="L137" s="105"/>
      <c r="M137" s="105"/>
      <c r="N137" s="105"/>
      <c r="O137" s="105"/>
      <c r="P137" s="105"/>
      <c r="Q137" s="105"/>
      <c r="R137" s="105"/>
      <c r="S137" s="105"/>
    </row>
    <row r="138" spans="1:19" ht="12.75" customHeight="1">
      <c r="A138" s="105"/>
      <c r="B138" s="105"/>
      <c r="C138" s="105"/>
      <c r="D138" s="105"/>
      <c r="E138" s="105"/>
      <c r="F138" s="105"/>
      <c r="G138" s="105"/>
      <c r="H138" s="105"/>
      <c r="I138" s="105"/>
      <c r="J138" s="105"/>
      <c r="K138" s="105"/>
      <c r="L138" s="105"/>
      <c r="M138" s="105"/>
      <c r="N138" s="105"/>
      <c r="O138" s="105"/>
      <c r="P138" s="105"/>
      <c r="Q138" s="105"/>
      <c r="R138" s="105"/>
      <c r="S138" s="105"/>
    </row>
    <row r="139" spans="1:19" ht="12.75" customHeight="1">
      <c r="A139" s="105"/>
      <c r="B139" s="105"/>
      <c r="C139" s="105"/>
      <c r="D139" s="105"/>
      <c r="E139" s="105"/>
      <c r="F139" s="105"/>
      <c r="G139" s="105"/>
      <c r="H139" s="105"/>
      <c r="I139" s="105"/>
      <c r="J139" s="105"/>
      <c r="K139" s="105"/>
      <c r="L139" s="105"/>
      <c r="M139" s="105"/>
      <c r="N139" s="105"/>
      <c r="O139" s="105"/>
      <c r="P139" s="105"/>
      <c r="Q139" s="105"/>
      <c r="R139" s="105"/>
      <c r="S139" s="105"/>
    </row>
    <row r="140" spans="1:19" ht="12.75" customHeight="1">
      <c r="A140" s="105"/>
      <c r="B140" s="105"/>
      <c r="C140" s="105"/>
      <c r="D140" s="105"/>
      <c r="E140" s="105"/>
      <c r="F140" s="105"/>
      <c r="G140" s="105"/>
      <c r="H140" s="105"/>
      <c r="I140" s="105"/>
      <c r="J140" s="105"/>
      <c r="K140" s="105"/>
      <c r="L140" s="105"/>
      <c r="M140" s="105"/>
      <c r="N140" s="105"/>
      <c r="O140" s="105"/>
      <c r="P140" s="105"/>
      <c r="Q140" s="105"/>
      <c r="R140" s="105"/>
      <c r="S140" s="105"/>
    </row>
    <row r="141" spans="1:19" ht="12.75" customHeight="1">
      <c r="A141" s="105"/>
      <c r="B141" s="105"/>
      <c r="C141" s="105"/>
      <c r="D141" s="105"/>
      <c r="E141" s="105"/>
      <c r="F141" s="105"/>
      <c r="G141" s="105"/>
      <c r="H141" s="105"/>
      <c r="I141" s="105"/>
      <c r="J141" s="105"/>
      <c r="K141" s="105"/>
      <c r="L141" s="105"/>
      <c r="M141" s="105"/>
      <c r="N141" s="105"/>
      <c r="O141" s="105"/>
      <c r="P141" s="105"/>
      <c r="Q141" s="105"/>
      <c r="R141" s="105"/>
      <c r="S141" s="105"/>
    </row>
    <row r="142" spans="1:19" ht="12.75" customHeight="1">
      <c r="A142" s="105"/>
      <c r="B142" s="105"/>
      <c r="C142" s="105"/>
      <c r="D142" s="105"/>
      <c r="E142" s="105"/>
      <c r="F142" s="105"/>
      <c r="G142" s="105"/>
      <c r="H142" s="105"/>
      <c r="I142" s="105"/>
      <c r="J142" s="105"/>
      <c r="K142" s="105"/>
      <c r="L142" s="105"/>
      <c r="M142" s="105"/>
      <c r="N142" s="105"/>
      <c r="O142" s="105"/>
      <c r="P142" s="105"/>
      <c r="Q142" s="105"/>
      <c r="R142" s="105"/>
      <c r="S142" s="105"/>
    </row>
    <row r="143" spans="1:19" ht="12.75" customHeight="1">
      <c r="A143" s="105"/>
      <c r="B143" s="105"/>
      <c r="C143" s="105"/>
      <c r="D143" s="105"/>
      <c r="E143" s="105"/>
      <c r="F143" s="105"/>
      <c r="G143" s="105"/>
      <c r="H143" s="105"/>
      <c r="I143" s="105"/>
      <c r="J143" s="105"/>
      <c r="K143" s="105"/>
      <c r="L143" s="105"/>
      <c r="M143" s="105"/>
      <c r="N143" s="105"/>
      <c r="O143" s="105"/>
      <c r="P143" s="105"/>
      <c r="Q143" s="105"/>
      <c r="R143" s="105"/>
      <c r="S143" s="105"/>
    </row>
    <row r="144" spans="1:19" ht="12.75" customHeight="1">
      <c r="A144" s="105"/>
      <c r="B144" s="105"/>
      <c r="C144" s="105"/>
      <c r="D144" s="105"/>
      <c r="E144" s="105"/>
      <c r="F144" s="105"/>
      <c r="G144" s="105"/>
      <c r="H144" s="105"/>
      <c r="I144" s="105"/>
      <c r="J144" s="105"/>
      <c r="K144" s="105"/>
      <c r="L144" s="105"/>
      <c r="M144" s="105"/>
      <c r="N144" s="105"/>
      <c r="O144" s="105"/>
      <c r="P144" s="105"/>
      <c r="Q144" s="105"/>
      <c r="R144" s="105"/>
      <c r="S144" s="105"/>
    </row>
    <row r="145" spans="1:19" ht="12.75" customHeight="1">
      <c r="A145" s="105"/>
      <c r="B145" s="105"/>
      <c r="C145" s="105"/>
      <c r="D145" s="105"/>
      <c r="E145" s="105"/>
      <c r="F145" s="105"/>
      <c r="G145" s="105"/>
      <c r="H145" s="105"/>
      <c r="I145" s="105"/>
      <c r="J145" s="105"/>
      <c r="K145" s="105"/>
      <c r="L145" s="105"/>
      <c r="M145" s="105"/>
      <c r="N145" s="105"/>
      <c r="O145" s="105"/>
      <c r="P145" s="105"/>
      <c r="Q145" s="105"/>
      <c r="R145" s="105"/>
      <c r="S145" s="105"/>
    </row>
    <row r="146" spans="1:19" ht="12.75" customHeight="1">
      <c r="A146" s="105"/>
      <c r="B146" s="105"/>
      <c r="C146" s="105"/>
      <c r="D146" s="105"/>
      <c r="E146" s="105"/>
      <c r="F146" s="105"/>
      <c r="G146" s="105"/>
      <c r="H146" s="105"/>
      <c r="I146" s="105"/>
      <c r="J146" s="105"/>
      <c r="K146" s="105"/>
      <c r="L146" s="105"/>
      <c r="M146" s="105"/>
      <c r="N146" s="105"/>
      <c r="O146" s="105"/>
      <c r="P146" s="105"/>
      <c r="Q146" s="105"/>
      <c r="R146" s="105"/>
      <c r="S146" s="105"/>
    </row>
    <row r="147" spans="1:19" ht="12.75" customHeight="1">
      <c r="A147" s="105"/>
      <c r="B147" s="105"/>
      <c r="C147" s="105"/>
      <c r="D147" s="105"/>
      <c r="E147" s="105"/>
      <c r="F147" s="105"/>
      <c r="G147" s="105"/>
      <c r="H147" s="105"/>
      <c r="I147" s="105"/>
      <c r="J147" s="105"/>
      <c r="K147" s="105"/>
      <c r="L147" s="105"/>
      <c r="M147" s="105"/>
      <c r="N147" s="105"/>
      <c r="O147" s="105"/>
      <c r="P147" s="105"/>
      <c r="Q147" s="105"/>
      <c r="R147" s="105"/>
      <c r="S147" s="105"/>
    </row>
    <row r="148" spans="1:19" ht="12.75" customHeight="1">
      <c r="A148" s="105"/>
      <c r="B148" s="105"/>
      <c r="C148" s="105"/>
      <c r="D148" s="105"/>
      <c r="E148" s="105"/>
      <c r="F148" s="105"/>
      <c r="G148" s="105"/>
      <c r="H148" s="105"/>
      <c r="I148" s="105"/>
      <c r="J148" s="105"/>
      <c r="K148" s="105"/>
      <c r="L148" s="105"/>
      <c r="M148" s="105"/>
      <c r="N148" s="105"/>
      <c r="O148" s="105"/>
      <c r="P148" s="105"/>
      <c r="Q148" s="105"/>
      <c r="R148" s="105"/>
      <c r="S148" s="105"/>
    </row>
    <row r="149" spans="1:19" ht="12.75" customHeight="1">
      <c r="A149" s="105"/>
      <c r="B149" s="105"/>
      <c r="C149" s="105"/>
      <c r="D149" s="105"/>
      <c r="E149" s="105"/>
      <c r="F149" s="105"/>
      <c r="G149" s="105"/>
      <c r="H149" s="105"/>
      <c r="I149" s="105"/>
      <c r="J149" s="105"/>
      <c r="K149" s="105"/>
      <c r="L149" s="105"/>
      <c r="M149" s="105"/>
      <c r="N149" s="105"/>
      <c r="O149" s="105"/>
      <c r="P149" s="105"/>
      <c r="Q149" s="105"/>
      <c r="R149" s="105"/>
      <c r="S149" s="105"/>
    </row>
    <row r="150" spans="1:19" ht="12.75" customHeight="1">
      <c r="A150" s="105"/>
      <c r="B150" s="105"/>
      <c r="C150" s="105"/>
      <c r="D150" s="105"/>
      <c r="E150" s="105"/>
      <c r="F150" s="105"/>
      <c r="G150" s="105"/>
      <c r="H150" s="105"/>
      <c r="I150" s="105"/>
      <c r="J150" s="105"/>
      <c r="K150" s="105"/>
      <c r="L150" s="105"/>
      <c r="M150" s="105"/>
      <c r="N150" s="105"/>
      <c r="O150" s="105"/>
      <c r="P150" s="105"/>
      <c r="Q150" s="105"/>
      <c r="R150" s="105"/>
      <c r="S150" s="105"/>
    </row>
    <row r="151" spans="1:19" ht="12.75" customHeight="1">
      <c r="A151" s="105"/>
      <c r="B151" s="105"/>
      <c r="C151" s="105"/>
      <c r="D151" s="105"/>
      <c r="E151" s="105"/>
      <c r="F151" s="105"/>
      <c r="G151" s="105"/>
      <c r="H151" s="105"/>
      <c r="I151" s="105"/>
      <c r="J151" s="105"/>
      <c r="K151" s="105"/>
      <c r="L151" s="105"/>
      <c r="M151" s="105"/>
      <c r="N151" s="105"/>
      <c r="O151" s="105"/>
      <c r="P151" s="105"/>
      <c r="Q151" s="105"/>
      <c r="R151" s="105"/>
      <c r="S151" s="105"/>
    </row>
    <row r="152" spans="1:19" ht="12.75" customHeight="1">
      <c r="A152" s="105"/>
      <c r="B152" s="105"/>
      <c r="C152" s="105"/>
      <c r="D152" s="105"/>
      <c r="E152" s="105"/>
      <c r="F152" s="105"/>
      <c r="G152" s="105"/>
      <c r="H152" s="105"/>
      <c r="I152" s="105"/>
      <c r="J152" s="105"/>
      <c r="K152" s="105"/>
      <c r="L152" s="105"/>
      <c r="M152" s="105"/>
      <c r="N152" s="105"/>
      <c r="O152" s="105"/>
      <c r="P152" s="105"/>
      <c r="Q152" s="105"/>
      <c r="R152" s="105"/>
      <c r="S152" s="105"/>
    </row>
    <row r="153" spans="1:19" ht="12.75" customHeight="1">
      <c r="A153" s="105"/>
      <c r="B153" s="105"/>
      <c r="C153" s="105"/>
      <c r="D153" s="105"/>
      <c r="E153" s="105"/>
      <c r="F153" s="105"/>
      <c r="G153" s="105"/>
      <c r="H153" s="105"/>
      <c r="I153" s="105"/>
      <c r="J153" s="105"/>
      <c r="K153" s="105"/>
      <c r="L153" s="105"/>
      <c r="M153" s="105"/>
      <c r="N153" s="105"/>
      <c r="O153" s="105"/>
      <c r="P153" s="105"/>
      <c r="Q153" s="105"/>
      <c r="R153" s="105"/>
      <c r="S153" s="105"/>
    </row>
    <row r="154" spans="1:19" ht="12.75" customHeight="1">
      <c r="A154" s="105"/>
      <c r="B154" s="105"/>
      <c r="C154" s="105"/>
      <c r="D154" s="105"/>
      <c r="E154" s="105"/>
      <c r="F154" s="105"/>
      <c r="G154" s="105"/>
      <c r="H154" s="105"/>
      <c r="I154" s="105"/>
      <c r="J154" s="105"/>
      <c r="K154" s="105"/>
      <c r="L154" s="105"/>
      <c r="M154" s="105"/>
      <c r="N154" s="105"/>
      <c r="O154" s="105"/>
      <c r="P154" s="105"/>
      <c r="Q154" s="105"/>
      <c r="R154" s="105"/>
      <c r="S154" s="105"/>
    </row>
    <row r="155" spans="1:19" ht="12.75" customHeight="1">
      <c r="A155" s="105"/>
      <c r="B155" s="105"/>
      <c r="C155" s="105"/>
      <c r="D155" s="105"/>
      <c r="E155" s="105"/>
      <c r="F155" s="105"/>
      <c r="G155" s="105"/>
      <c r="H155" s="105"/>
      <c r="I155" s="105"/>
      <c r="J155" s="105"/>
      <c r="K155" s="105"/>
      <c r="L155" s="105"/>
      <c r="M155" s="105"/>
      <c r="N155" s="105"/>
      <c r="O155" s="105"/>
      <c r="P155" s="105"/>
      <c r="Q155" s="105"/>
      <c r="R155" s="105"/>
      <c r="S155" s="105"/>
    </row>
    <row r="156" spans="1:19" ht="12.75" customHeight="1">
      <c r="A156" s="105"/>
      <c r="B156" s="105"/>
      <c r="C156" s="105"/>
      <c r="D156" s="105"/>
      <c r="E156" s="105"/>
      <c r="F156" s="105"/>
      <c r="G156" s="105"/>
      <c r="H156" s="105"/>
      <c r="I156" s="105"/>
      <c r="J156" s="105"/>
      <c r="K156" s="105"/>
      <c r="L156" s="105"/>
      <c r="M156" s="105"/>
      <c r="N156" s="105"/>
      <c r="O156" s="105"/>
      <c r="P156" s="105"/>
      <c r="Q156" s="105"/>
      <c r="R156" s="105"/>
      <c r="S156" s="105"/>
    </row>
    <row r="157" spans="1:19" ht="12.75" customHeight="1">
      <c r="A157" s="105"/>
      <c r="B157" s="105"/>
      <c r="C157" s="105"/>
      <c r="D157" s="105"/>
      <c r="E157" s="105"/>
      <c r="F157" s="105"/>
      <c r="G157" s="105"/>
      <c r="H157" s="105"/>
      <c r="I157" s="105"/>
      <c r="J157" s="105"/>
      <c r="K157" s="105"/>
      <c r="L157" s="105"/>
      <c r="M157" s="105"/>
      <c r="N157" s="105"/>
      <c r="O157" s="105"/>
      <c r="P157" s="105"/>
      <c r="Q157" s="105"/>
      <c r="R157" s="105"/>
      <c r="S157" s="105"/>
    </row>
    <row r="158" spans="1:19" ht="12.75" customHeight="1">
      <c r="A158" s="105"/>
      <c r="B158" s="105"/>
      <c r="C158" s="105"/>
      <c r="D158" s="105"/>
      <c r="E158" s="105"/>
      <c r="F158" s="105"/>
      <c r="G158" s="105"/>
      <c r="H158" s="105"/>
      <c r="I158" s="105"/>
      <c r="J158" s="105"/>
      <c r="K158" s="105"/>
      <c r="L158" s="105"/>
      <c r="M158" s="105"/>
      <c r="N158" s="105"/>
      <c r="O158" s="105"/>
      <c r="P158" s="105"/>
      <c r="Q158" s="105"/>
      <c r="R158" s="105"/>
      <c r="S158" s="105"/>
    </row>
    <row r="159" spans="1:19" ht="12.75" customHeight="1">
      <c r="A159" s="105"/>
      <c r="B159" s="105"/>
      <c r="C159" s="105"/>
      <c r="D159" s="105"/>
      <c r="E159" s="105"/>
      <c r="F159" s="105"/>
      <c r="G159" s="105"/>
      <c r="H159" s="105"/>
      <c r="I159" s="105"/>
      <c r="J159" s="105"/>
      <c r="K159" s="105"/>
      <c r="L159" s="105"/>
      <c r="M159" s="105"/>
      <c r="N159" s="105"/>
      <c r="O159" s="105"/>
      <c r="P159" s="105"/>
      <c r="Q159" s="105"/>
      <c r="R159" s="105"/>
      <c r="S159" s="105"/>
    </row>
    <row r="160" spans="1:19" ht="12.75" customHeight="1">
      <c r="A160" s="105"/>
      <c r="B160" s="105"/>
      <c r="C160" s="105"/>
      <c r="D160" s="105"/>
      <c r="E160" s="105"/>
      <c r="F160" s="105"/>
      <c r="G160" s="105"/>
      <c r="H160" s="105"/>
      <c r="I160" s="105"/>
      <c r="J160" s="105"/>
      <c r="K160" s="105"/>
      <c r="L160" s="105"/>
      <c r="M160" s="105"/>
      <c r="N160" s="105"/>
      <c r="O160" s="105"/>
      <c r="P160" s="105"/>
      <c r="Q160" s="105"/>
      <c r="R160" s="105"/>
      <c r="S160" s="105"/>
    </row>
    <row r="161" spans="1:19" ht="12.75" customHeight="1">
      <c r="A161" s="105"/>
      <c r="B161" s="105"/>
      <c r="C161" s="105"/>
      <c r="D161" s="105"/>
      <c r="E161" s="105"/>
      <c r="F161" s="105"/>
      <c r="G161" s="105"/>
      <c r="H161" s="105"/>
      <c r="I161" s="105"/>
      <c r="J161" s="105"/>
      <c r="K161" s="105"/>
      <c r="L161" s="105"/>
      <c r="M161" s="105"/>
      <c r="N161" s="105"/>
      <c r="O161" s="105"/>
      <c r="P161" s="105"/>
      <c r="Q161" s="105"/>
      <c r="R161" s="105"/>
      <c r="S161" s="105"/>
    </row>
    <row r="162" spans="1:19" ht="12.75" customHeight="1">
      <c r="A162" s="105"/>
      <c r="B162" s="105"/>
      <c r="C162" s="105"/>
      <c r="D162" s="105"/>
      <c r="E162" s="105"/>
      <c r="F162" s="105"/>
      <c r="G162" s="105"/>
      <c r="H162" s="105"/>
      <c r="I162" s="105"/>
      <c r="J162" s="105"/>
      <c r="K162" s="105"/>
      <c r="L162" s="105"/>
      <c r="M162" s="105"/>
      <c r="N162" s="105"/>
      <c r="O162" s="105"/>
      <c r="P162" s="105"/>
      <c r="Q162" s="105"/>
      <c r="R162" s="105"/>
      <c r="S162" s="105"/>
    </row>
    <row r="163" spans="1:19" ht="12.75" customHeight="1">
      <c r="A163" s="105"/>
      <c r="B163" s="105"/>
      <c r="C163" s="105"/>
      <c r="D163" s="105"/>
      <c r="E163" s="105"/>
      <c r="F163" s="105"/>
      <c r="G163" s="105"/>
      <c r="H163" s="105"/>
      <c r="I163" s="105"/>
      <c r="J163" s="105"/>
      <c r="K163" s="105"/>
      <c r="L163" s="105"/>
      <c r="M163" s="105"/>
      <c r="N163" s="105"/>
      <c r="O163" s="105"/>
      <c r="P163" s="105"/>
      <c r="Q163" s="105"/>
      <c r="R163" s="105"/>
      <c r="S163" s="105"/>
    </row>
    <row r="164" spans="1:19" ht="12.75" customHeight="1">
      <c r="A164" s="105"/>
      <c r="B164" s="105"/>
      <c r="C164" s="105"/>
      <c r="D164" s="105"/>
      <c r="E164" s="105"/>
      <c r="F164" s="105"/>
      <c r="G164" s="105"/>
      <c r="H164" s="105"/>
      <c r="I164" s="105"/>
      <c r="J164" s="105"/>
      <c r="K164" s="105"/>
      <c r="L164" s="105"/>
      <c r="M164" s="105"/>
      <c r="N164" s="105"/>
      <c r="O164" s="105"/>
      <c r="P164" s="105"/>
      <c r="Q164" s="105"/>
      <c r="R164" s="105"/>
      <c r="S164" s="105"/>
    </row>
    <row r="165" spans="1:19" ht="12.75" customHeight="1">
      <c r="A165" s="105"/>
      <c r="B165" s="105"/>
      <c r="C165" s="105"/>
      <c r="D165" s="105"/>
      <c r="E165" s="105"/>
      <c r="F165" s="105"/>
      <c r="G165" s="105"/>
      <c r="H165" s="105"/>
      <c r="I165" s="105"/>
      <c r="J165" s="105"/>
      <c r="K165" s="105"/>
      <c r="L165" s="105"/>
      <c r="M165" s="105"/>
      <c r="N165" s="105"/>
      <c r="O165" s="105"/>
      <c r="P165" s="105"/>
      <c r="Q165" s="105"/>
      <c r="R165" s="105"/>
      <c r="S165" s="105"/>
    </row>
    <row r="166" spans="1:19" ht="12.75" customHeight="1">
      <c r="A166" s="105"/>
      <c r="B166" s="105"/>
      <c r="C166" s="105"/>
      <c r="D166" s="105"/>
      <c r="E166" s="105"/>
      <c r="F166" s="105"/>
      <c r="G166" s="105"/>
      <c r="H166" s="105"/>
      <c r="I166" s="105"/>
      <c r="J166" s="105"/>
      <c r="K166" s="105"/>
      <c r="L166" s="105"/>
      <c r="M166" s="105"/>
      <c r="N166" s="105"/>
      <c r="O166" s="105"/>
      <c r="P166" s="105"/>
      <c r="Q166" s="105"/>
      <c r="R166" s="105"/>
      <c r="S166" s="105"/>
    </row>
    <row r="167" spans="1:19" ht="12.75" customHeight="1">
      <c r="A167" s="105"/>
      <c r="B167" s="105"/>
      <c r="C167" s="105"/>
      <c r="D167" s="105"/>
      <c r="E167" s="105"/>
      <c r="F167" s="105"/>
      <c r="G167" s="105"/>
      <c r="H167" s="105"/>
      <c r="I167" s="105"/>
      <c r="J167" s="105"/>
      <c r="K167" s="105"/>
      <c r="L167" s="105"/>
      <c r="M167" s="105"/>
      <c r="N167" s="105"/>
      <c r="O167" s="105"/>
      <c r="P167" s="105"/>
      <c r="Q167" s="105"/>
      <c r="R167" s="105"/>
      <c r="S167" s="105"/>
    </row>
    <row r="168" spans="1:19" ht="12.75" customHeight="1">
      <c r="A168" s="105"/>
      <c r="B168" s="105"/>
      <c r="C168" s="105"/>
      <c r="D168" s="105"/>
      <c r="E168" s="105"/>
      <c r="F168" s="105"/>
      <c r="G168" s="105"/>
      <c r="H168" s="105"/>
      <c r="I168" s="105"/>
      <c r="J168" s="105"/>
      <c r="K168" s="105"/>
      <c r="L168" s="105"/>
      <c r="M168" s="105"/>
      <c r="N168" s="105"/>
      <c r="O168" s="105"/>
      <c r="P168" s="105"/>
      <c r="Q168" s="105"/>
      <c r="R168" s="105"/>
      <c r="S168" s="105"/>
    </row>
    <row r="169" spans="1:19" ht="12.75" customHeight="1">
      <c r="A169" s="105"/>
      <c r="B169" s="105"/>
      <c r="C169" s="105"/>
      <c r="D169" s="105"/>
      <c r="E169" s="105"/>
      <c r="F169" s="105"/>
      <c r="G169" s="105"/>
      <c r="H169" s="105"/>
      <c r="I169" s="105"/>
      <c r="J169" s="105"/>
      <c r="K169" s="105"/>
      <c r="L169" s="105"/>
      <c r="M169" s="105"/>
      <c r="N169" s="105"/>
      <c r="O169" s="105"/>
      <c r="P169" s="105"/>
      <c r="Q169" s="105"/>
      <c r="R169" s="105"/>
      <c r="S169" s="105"/>
    </row>
    <row r="170" spans="1:19" ht="12.75" customHeight="1">
      <c r="A170" s="105"/>
      <c r="B170" s="105"/>
      <c r="C170" s="105"/>
      <c r="D170" s="105"/>
      <c r="E170" s="105"/>
      <c r="F170" s="105"/>
      <c r="G170" s="105"/>
      <c r="H170" s="105"/>
      <c r="I170" s="105"/>
      <c r="J170" s="105"/>
      <c r="K170" s="105"/>
      <c r="L170" s="105"/>
      <c r="M170" s="105"/>
      <c r="N170" s="105"/>
      <c r="O170" s="105"/>
      <c r="P170" s="105"/>
      <c r="Q170" s="105"/>
      <c r="R170" s="105"/>
      <c r="S170" s="105"/>
    </row>
    <row r="171" spans="1:19" ht="12.75" customHeight="1">
      <c r="A171" s="105"/>
      <c r="B171" s="105"/>
      <c r="C171" s="105"/>
      <c r="D171" s="105"/>
      <c r="E171" s="105"/>
      <c r="F171" s="105"/>
      <c r="G171" s="105"/>
      <c r="H171" s="105"/>
      <c r="I171" s="105"/>
      <c r="J171" s="105"/>
      <c r="K171" s="105"/>
      <c r="L171" s="105"/>
      <c r="M171" s="105"/>
      <c r="N171" s="105"/>
      <c r="O171" s="105"/>
      <c r="P171" s="105"/>
      <c r="Q171" s="105"/>
      <c r="R171" s="105"/>
      <c r="S171" s="105"/>
    </row>
    <row r="172" spans="1:19" ht="12.75" customHeight="1">
      <c r="A172" s="105"/>
      <c r="B172" s="105"/>
      <c r="C172" s="105"/>
      <c r="D172" s="105"/>
      <c r="E172" s="105"/>
      <c r="F172" s="105"/>
      <c r="G172" s="105"/>
      <c r="H172" s="105"/>
      <c r="I172" s="105"/>
      <c r="J172" s="105"/>
      <c r="K172" s="105"/>
      <c r="L172" s="105"/>
      <c r="M172" s="105"/>
      <c r="N172" s="105"/>
      <c r="O172" s="105"/>
      <c r="P172" s="105"/>
      <c r="Q172" s="105"/>
      <c r="R172" s="105"/>
      <c r="S172" s="105"/>
    </row>
    <row r="173" spans="1:19" ht="12.75" customHeight="1">
      <c r="A173" s="105"/>
      <c r="B173" s="105"/>
      <c r="C173" s="105"/>
      <c r="D173" s="105"/>
      <c r="E173" s="105"/>
      <c r="F173" s="105"/>
      <c r="G173" s="105"/>
      <c r="H173" s="105"/>
      <c r="I173" s="105"/>
      <c r="J173" s="105"/>
      <c r="K173" s="105"/>
      <c r="L173" s="105"/>
      <c r="M173" s="105"/>
      <c r="N173" s="105"/>
      <c r="O173" s="105"/>
      <c r="P173" s="105"/>
      <c r="Q173" s="105"/>
      <c r="R173" s="105"/>
      <c r="S173" s="105"/>
    </row>
    <row r="174" spans="1:19" ht="12.75" customHeight="1">
      <c r="A174" s="105"/>
      <c r="B174" s="105"/>
      <c r="C174" s="105"/>
      <c r="D174" s="105"/>
      <c r="E174" s="105"/>
      <c r="F174" s="105"/>
      <c r="G174" s="105"/>
      <c r="H174" s="105"/>
      <c r="I174" s="105"/>
      <c r="J174" s="105"/>
      <c r="K174" s="105"/>
      <c r="L174" s="105"/>
      <c r="M174" s="105"/>
      <c r="N174" s="105"/>
      <c r="O174" s="105"/>
      <c r="P174" s="105"/>
      <c r="Q174" s="105"/>
      <c r="R174" s="105"/>
      <c r="S174" s="105"/>
    </row>
    <row r="175" spans="1:19" ht="12.75" customHeight="1">
      <c r="A175" s="105"/>
      <c r="B175" s="105"/>
      <c r="C175" s="105"/>
      <c r="D175" s="105"/>
      <c r="E175" s="105"/>
      <c r="F175" s="105"/>
      <c r="G175" s="105"/>
      <c r="H175" s="105"/>
      <c r="I175" s="105"/>
      <c r="J175" s="105"/>
      <c r="K175" s="105"/>
      <c r="L175" s="105"/>
      <c r="M175" s="105"/>
      <c r="N175" s="105"/>
      <c r="O175" s="105"/>
      <c r="P175" s="105"/>
      <c r="Q175" s="105"/>
      <c r="R175" s="105"/>
      <c r="S175" s="105"/>
    </row>
    <row r="176" spans="1:19" ht="12.75" customHeight="1">
      <c r="A176" s="105"/>
      <c r="B176" s="105"/>
      <c r="C176" s="105"/>
      <c r="D176" s="105"/>
      <c r="E176" s="105"/>
      <c r="F176" s="105"/>
      <c r="G176" s="105"/>
      <c r="H176" s="105"/>
      <c r="I176" s="105"/>
      <c r="J176" s="105"/>
      <c r="K176" s="105"/>
      <c r="L176" s="105"/>
      <c r="M176" s="105"/>
      <c r="N176" s="105"/>
      <c r="O176" s="105"/>
      <c r="P176" s="105"/>
      <c r="Q176" s="105"/>
      <c r="R176" s="105"/>
      <c r="S176" s="105"/>
    </row>
    <row r="177" spans="1:19" ht="12.75" customHeight="1">
      <c r="A177" s="105"/>
      <c r="B177" s="105"/>
      <c r="C177" s="105"/>
      <c r="D177" s="105"/>
      <c r="E177" s="105"/>
      <c r="F177" s="105"/>
      <c r="G177" s="105"/>
      <c r="H177" s="105"/>
      <c r="I177" s="105"/>
      <c r="J177" s="105"/>
      <c r="K177" s="105"/>
      <c r="L177" s="105"/>
      <c r="M177" s="105"/>
      <c r="N177" s="105"/>
      <c r="O177" s="105"/>
      <c r="P177" s="105"/>
      <c r="Q177" s="105"/>
      <c r="R177" s="105"/>
      <c r="S177" s="105"/>
    </row>
    <row r="178" spans="1:19" ht="12.75" customHeight="1">
      <c r="A178" s="105"/>
      <c r="B178" s="105"/>
      <c r="C178" s="105"/>
      <c r="D178" s="105"/>
      <c r="E178" s="105"/>
      <c r="F178" s="105"/>
      <c r="G178" s="105"/>
      <c r="H178" s="105"/>
      <c r="I178" s="105"/>
      <c r="J178" s="105"/>
      <c r="K178" s="105"/>
      <c r="L178" s="105"/>
      <c r="M178" s="105"/>
      <c r="N178" s="105"/>
      <c r="O178" s="105"/>
      <c r="P178" s="105"/>
      <c r="Q178" s="105"/>
      <c r="R178" s="105"/>
      <c r="S178" s="105"/>
    </row>
    <row r="179" spans="1:19" ht="12.75" customHeight="1">
      <c r="A179" s="105"/>
      <c r="B179" s="105"/>
      <c r="C179" s="105"/>
      <c r="D179" s="105"/>
      <c r="E179" s="105"/>
      <c r="F179" s="105"/>
      <c r="G179" s="105"/>
      <c r="H179" s="105"/>
      <c r="I179" s="105"/>
      <c r="J179" s="105"/>
      <c r="K179" s="105"/>
      <c r="L179" s="105"/>
      <c r="M179" s="105"/>
      <c r="N179" s="105"/>
      <c r="O179" s="105"/>
      <c r="P179" s="105"/>
      <c r="Q179" s="105"/>
      <c r="R179" s="105"/>
      <c r="S179" s="105"/>
    </row>
    <row r="180" spans="1:19" ht="12.75" customHeight="1">
      <c r="A180" s="105"/>
      <c r="B180" s="105"/>
      <c r="C180" s="105"/>
      <c r="D180" s="105"/>
      <c r="E180" s="105"/>
      <c r="F180" s="105"/>
      <c r="G180" s="105"/>
      <c r="H180" s="105"/>
      <c r="I180" s="105"/>
      <c r="J180" s="105"/>
      <c r="K180" s="105"/>
      <c r="L180" s="105"/>
      <c r="M180" s="105"/>
      <c r="N180" s="105"/>
      <c r="O180" s="105"/>
      <c r="P180" s="105"/>
      <c r="Q180" s="105"/>
      <c r="R180" s="105"/>
      <c r="S180" s="105"/>
    </row>
    <row r="181" spans="1:19" ht="12.75" customHeight="1">
      <c r="A181" s="105"/>
      <c r="B181" s="105"/>
      <c r="C181" s="105"/>
      <c r="D181" s="105"/>
      <c r="E181" s="105"/>
      <c r="F181" s="105"/>
      <c r="G181" s="105"/>
      <c r="H181" s="105"/>
      <c r="I181" s="105"/>
      <c r="J181" s="105"/>
      <c r="K181" s="105"/>
      <c r="L181" s="105"/>
      <c r="M181" s="105"/>
      <c r="N181" s="105"/>
      <c r="O181" s="105"/>
      <c r="P181" s="105"/>
      <c r="Q181" s="105"/>
      <c r="R181" s="105"/>
      <c r="S181" s="105"/>
    </row>
    <row r="182" spans="1:19" ht="12.75" customHeight="1">
      <c r="A182" s="105"/>
      <c r="B182" s="105"/>
      <c r="C182" s="105"/>
      <c r="D182" s="105"/>
      <c r="E182" s="105"/>
      <c r="F182" s="105"/>
      <c r="G182" s="105"/>
      <c r="H182" s="105"/>
      <c r="I182" s="105"/>
      <c r="J182" s="105"/>
      <c r="K182" s="105"/>
      <c r="L182" s="105"/>
      <c r="M182" s="105"/>
      <c r="N182" s="105"/>
      <c r="O182" s="105"/>
      <c r="P182" s="105"/>
      <c r="Q182" s="105"/>
      <c r="R182" s="105"/>
      <c r="S182" s="105"/>
    </row>
    <row r="183" spans="1:19" ht="12.75" customHeight="1">
      <c r="A183" s="105"/>
      <c r="B183" s="105"/>
      <c r="C183" s="105"/>
      <c r="D183" s="105"/>
      <c r="E183" s="105"/>
      <c r="F183" s="105"/>
      <c r="G183" s="105"/>
      <c r="H183" s="105"/>
      <c r="I183" s="105"/>
      <c r="J183" s="105"/>
      <c r="K183" s="105"/>
      <c r="L183" s="105"/>
      <c r="M183" s="105"/>
      <c r="N183" s="105"/>
      <c r="O183" s="105"/>
      <c r="P183" s="105"/>
      <c r="Q183" s="105"/>
      <c r="R183" s="105"/>
      <c r="S183" s="105"/>
    </row>
    <row r="184" spans="1:19" ht="12.75" customHeight="1">
      <c r="A184" s="105"/>
      <c r="B184" s="105"/>
      <c r="C184" s="105"/>
      <c r="D184" s="105"/>
      <c r="E184" s="105"/>
      <c r="F184" s="105"/>
      <c r="G184" s="105"/>
      <c r="H184" s="105"/>
      <c r="I184" s="105"/>
      <c r="J184" s="105"/>
      <c r="K184" s="105"/>
      <c r="L184" s="105"/>
      <c r="M184" s="105"/>
      <c r="N184" s="105"/>
      <c r="O184" s="105"/>
      <c r="P184" s="105"/>
      <c r="Q184" s="105"/>
      <c r="R184" s="105"/>
      <c r="S184" s="105"/>
    </row>
    <row r="185" spans="1:19" ht="12.75" customHeight="1">
      <c r="A185" s="105"/>
      <c r="B185" s="105"/>
      <c r="C185" s="105"/>
      <c r="D185" s="105"/>
      <c r="E185" s="105"/>
      <c r="F185" s="105"/>
      <c r="G185" s="105"/>
      <c r="H185" s="105"/>
      <c r="I185" s="105"/>
      <c r="J185" s="105"/>
      <c r="K185" s="105"/>
      <c r="L185" s="105"/>
      <c r="M185" s="105"/>
      <c r="N185" s="105"/>
      <c r="O185" s="105"/>
      <c r="P185" s="105"/>
      <c r="Q185" s="105"/>
      <c r="R185" s="105"/>
      <c r="S185" s="105"/>
    </row>
    <row r="186" spans="1:19" ht="12.75" customHeight="1">
      <c r="A186" s="105"/>
      <c r="B186" s="105"/>
      <c r="C186" s="105"/>
      <c r="D186" s="105"/>
      <c r="E186" s="105"/>
      <c r="F186" s="105"/>
      <c r="G186" s="105"/>
      <c r="H186" s="105"/>
      <c r="I186" s="105"/>
      <c r="J186" s="105"/>
      <c r="K186" s="105"/>
      <c r="L186" s="105"/>
      <c r="M186" s="105"/>
      <c r="N186" s="105"/>
      <c r="O186" s="105"/>
      <c r="P186" s="105"/>
      <c r="Q186" s="105"/>
      <c r="R186" s="105"/>
      <c r="S186" s="105"/>
    </row>
    <row r="187" spans="1:19" ht="12.75" customHeight="1">
      <c r="A187" s="105"/>
      <c r="B187" s="105"/>
      <c r="C187" s="105"/>
      <c r="D187" s="105"/>
      <c r="E187" s="105"/>
      <c r="F187" s="105"/>
      <c r="G187" s="105"/>
      <c r="H187" s="105"/>
      <c r="I187" s="105"/>
      <c r="J187" s="105"/>
      <c r="K187" s="105"/>
      <c r="L187" s="105"/>
      <c r="M187" s="105"/>
      <c r="N187" s="105"/>
      <c r="O187" s="105"/>
      <c r="P187" s="105"/>
      <c r="Q187" s="105"/>
      <c r="R187" s="105"/>
      <c r="S187" s="105"/>
    </row>
    <row r="188" spans="1:19" ht="12.75" customHeight="1">
      <c r="A188" s="105"/>
      <c r="B188" s="105"/>
      <c r="C188" s="105"/>
      <c r="D188" s="105"/>
      <c r="E188" s="105"/>
      <c r="F188" s="105"/>
      <c r="G188" s="105"/>
      <c r="H188" s="105"/>
      <c r="I188" s="105"/>
      <c r="J188" s="105"/>
      <c r="K188" s="105"/>
      <c r="L188" s="105"/>
      <c r="M188" s="105"/>
      <c r="N188" s="105"/>
      <c r="O188" s="105"/>
      <c r="P188" s="105"/>
      <c r="Q188" s="105"/>
      <c r="R188" s="105"/>
      <c r="S188" s="105"/>
    </row>
    <row r="189" spans="1:19" ht="12.75" customHeight="1">
      <c r="A189" s="105"/>
      <c r="B189" s="105"/>
      <c r="C189" s="105"/>
      <c r="D189" s="105"/>
      <c r="E189" s="105"/>
      <c r="F189" s="105"/>
      <c r="G189" s="105"/>
      <c r="H189" s="105"/>
      <c r="I189" s="105"/>
      <c r="J189" s="105"/>
      <c r="K189" s="105"/>
      <c r="L189" s="105"/>
      <c r="M189" s="105"/>
      <c r="N189" s="105"/>
      <c r="O189" s="105"/>
      <c r="P189" s="105"/>
      <c r="Q189" s="105"/>
      <c r="R189" s="105"/>
      <c r="S189" s="105"/>
    </row>
    <row r="190" spans="1:19" ht="12.75" customHeight="1">
      <c r="A190" s="105"/>
      <c r="B190" s="105"/>
      <c r="C190" s="105"/>
      <c r="D190" s="105"/>
      <c r="E190" s="105"/>
      <c r="F190" s="105"/>
      <c r="G190" s="105"/>
      <c r="H190" s="105"/>
      <c r="I190" s="105"/>
      <c r="J190" s="105"/>
      <c r="K190" s="105"/>
      <c r="L190" s="105"/>
      <c r="M190" s="105"/>
      <c r="N190" s="105"/>
      <c r="O190" s="105"/>
      <c r="P190" s="105"/>
      <c r="Q190" s="105"/>
      <c r="R190" s="105"/>
      <c r="S190" s="105"/>
    </row>
    <row r="191" spans="1:19" ht="12.75" customHeight="1">
      <c r="A191" s="105"/>
      <c r="B191" s="105"/>
      <c r="C191" s="105"/>
      <c r="D191" s="105"/>
      <c r="E191" s="105"/>
      <c r="F191" s="105"/>
      <c r="G191" s="105"/>
      <c r="H191" s="105"/>
      <c r="I191" s="105"/>
      <c r="J191" s="105"/>
      <c r="K191" s="105"/>
      <c r="L191" s="105"/>
      <c r="M191" s="105"/>
      <c r="N191" s="105"/>
      <c r="O191" s="105"/>
      <c r="P191" s="105"/>
      <c r="Q191" s="105"/>
      <c r="R191" s="105"/>
      <c r="S191" s="105"/>
    </row>
    <row r="192" spans="1:19" ht="12.75" customHeight="1">
      <c r="A192" s="105"/>
      <c r="B192" s="105"/>
      <c r="C192" s="105"/>
      <c r="D192" s="105"/>
      <c r="E192" s="105"/>
      <c r="F192" s="105"/>
      <c r="G192" s="105"/>
      <c r="H192" s="105"/>
      <c r="I192" s="105"/>
      <c r="J192" s="105"/>
      <c r="K192" s="105"/>
      <c r="L192" s="105"/>
      <c r="M192" s="105"/>
      <c r="N192" s="105"/>
      <c r="O192" s="105"/>
      <c r="P192" s="105"/>
      <c r="Q192" s="105"/>
      <c r="R192" s="105"/>
      <c r="S192" s="105"/>
    </row>
    <row r="193" spans="1:19" ht="12.75" customHeight="1">
      <c r="A193" s="105"/>
      <c r="B193" s="105"/>
      <c r="C193" s="105"/>
      <c r="D193" s="105"/>
      <c r="E193" s="105"/>
      <c r="F193" s="105"/>
      <c r="G193" s="105"/>
      <c r="H193" s="105"/>
      <c r="I193" s="105"/>
      <c r="J193" s="105"/>
      <c r="K193" s="105"/>
      <c r="L193" s="105"/>
      <c r="M193" s="105"/>
      <c r="N193" s="105"/>
      <c r="O193" s="105"/>
      <c r="P193" s="105"/>
      <c r="Q193" s="105"/>
      <c r="R193" s="105"/>
      <c r="S193" s="105"/>
    </row>
    <row r="194" spans="1:19" ht="12.75" customHeight="1">
      <c r="A194" s="105"/>
      <c r="B194" s="105"/>
      <c r="C194" s="105"/>
      <c r="D194" s="105"/>
      <c r="E194" s="105"/>
      <c r="F194" s="105"/>
      <c r="G194" s="105"/>
      <c r="H194" s="105"/>
      <c r="I194" s="105"/>
      <c r="J194" s="105"/>
      <c r="K194" s="105"/>
      <c r="L194" s="105"/>
      <c r="M194" s="105"/>
      <c r="N194" s="105"/>
      <c r="O194" s="105"/>
      <c r="P194" s="105"/>
      <c r="Q194" s="105"/>
      <c r="R194" s="105"/>
      <c r="S194" s="105"/>
    </row>
    <row r="195" spans="1:19" ht="12.75" customHeight="1">
      <c r="A195" s="105"/>
      <c r="B195" s="105"/>
      <c r="C195" s="105"/>
      <c r="D195" s="105"/>
      <c r="E195" s="105"/>
      <c r="F195" s="105"/>
      <c r="G195" s="105"/>
      <c r="H195" s="105"/>
      <c r="I195" s="105"/>
      <c r="J195" s="105"/>
      <c r="K195" s="105"/>
      <c r="L195" s="105"/>
      <c r="M195" s="105"/>
      <c r="N195" s="105"/>
      <c r="O195" s="105"/>
      <c r="P195" s="105"/>
      <c r="Q195" s="105"/>
      <c r="R195" s="105"/>
      <c r="S195" s="105"/>
    </row>
    <row r="196" spans="1:19" ht="12.75" customHeight="1">
      <c r="A196" s="105"/>
      <c r="B196" s="105"/>
      <c r="C196" s="105"/>
      <c r="D196" s="105"/>
      <c r="E196" s="105"/>
      <c r="F196" s="105"/>
      <c r="G196" s="105"/>
      <c r="H196" s="105"/>
      <c r="I196" s="105"/>
      <c r="J196" s="105"/>
      <c r="K196" s="105"/>
      <c r="L196" s="105"/>
      <c r="M196" s="105"/>
      <c r="N196" s="105"/>
      <c r="O196" s="105"/>
      <c r="P196" s="105"/>
      <c r="Q196" s="105"/>
      <c r="R196" s="105"/>
      <c r="S196" s="105"/>
    </row>
    <row r="197" spans="1:19" ht="12.75" customHeight="1">
      <c r="A197" s="105"/>
      <c r="B197" s="105"/>
      <c r="C197" s="105"/>
      <c r="D197" s="105"/>
      <c r="E197" s="105"/>
      <c r="F197" s="105"/>
      <c r="G197" s="105"/>
      <c r="H197" s="105"/>
      <c r="I197" s="105"/>
      <c r="J197" s="105"/>
      <c r="K197" s="105"/>
      <c r="L197" s="105"/>
      <c r="M197" s="105"/>
      <c r="N197" s="105"/>
      <c r="O197" s="105"/>
      <c r="P197" s="105"/>
      <c r="Q197" s="105"/>
      <c r="R197" s="105"/>
      <c r="S197" s="105"/>
    </row>
    <row r="198" spans="1:19" ht="12.75" customHeight="1">
      <c r="A198" s="105"/>
      <c r="B198" s="105"/>
      <c r="C198" s="105"/>
      <c r="D198" s="105"/>
      <c r="E198" s="105"/>
      <c r="F198" s="105"/>
      <c r="G198" s="105"/>
      <c r="H198" s="105"/>
      <c r="I198" s="105"/>
      <c r="J198" s="105"/>
      <c r="K198" s="105"/>
      <c r="L198" s="105"/>
      <c r="M198" s="105"/>
      <c r="N198" s="105"/>
      <c r="O198" s="105"/>
      <c r="P198" s="105"/>
      <c r="Q198" s="105"/>
      <c r="R198" s="105"/>
      <c r="S198" s="105"/>
    </row>
    <row r="199" spans="1:19" ht="12.75" customHeight="1">
      <c r="A199" s="105"/>
      <c r="B199" s="105"/>
      <c r="C199" s="105"/>
      <c r="D199" s="105"/>
      <c r="E199" s="105"/>
      <c r="F199" s="105"/>
      <c r="G199" s="105"/>
      <c r="H199" s="105"/>
      <c r="I199" s="105"/>
      <c r="J199" s="105"/>
      <c r="K199" s="105"/>
      <c r="L199" s="105"/>
      <c r="M199" s="105"/>
      <c r="N199" s="105"/>
      <c r="O199" s="105"/>
      <c r="P199" s="105"/>
      <c r="Q199" s="105"/>
      <c r="R199" s="105"/>
      <c r="S199" s="105"/>
    </row>
    <row r="200" spans="1:19" ht="12.75" customHeight="1">
      <c r="A200" s="105"/>
      <c r="B200" s="105"/>
      <c r="C200" s="105"/>
      <c r="D200" s="105"/>
      <c r="E200" s="105"/>
      <c r="F200" s="105"/>
      <c r="G200" s="105"/>
      <c r="H200" s="105"/>
      <c r="I200" s="105"/>
      <c r="J200" s="105"/>
      <c r="K200" s="105"/>
      <c r="L200" s="105"/>
      <c r="M200" s="105"/>
      <c r="N200" s="105"/>
      <c r="O200" s="105"/>
      <c r="P200" s="105"/>
      <c r="Q200" s="105"/>
      <c r="R200" s="105"/>
      <c r="S200" s="105"/>
    </row>
    <row r="201" spans="1:19" ht="12.75" customHeight="1">
      <c r="A201" s="105"/>
      <c r="B201" s="105"/>
      <c r="C201" s="105"/>
      <c r="D201" s="105"/>
      <c r="E201" s="105"/>
      <c r="F201" s="105"/>
      <c r="G201" s="105"/>
      <c r="H201" s="105"/>
      <c r="I201" s="105"/>
      <c r="J201" s="105"/>
      <c r="K201" s="105"/>
      <c r="L201" s="105"/>
      <c r="M201" s="105"/>
      <c r="N201" s="105"/>
      <c r="O201" s="105"/>
      <c r="P201" s="105"/>
      <c r="Q201" s="105"/>
      <c r="R201" s="105"/>
      <c r="S201" s="105"/>
    </row>
    <row r="202" spans="1:19" ht="12.75" customHeight="1">
      <c r="A202" s="105"/>
      <c r="B202" s="105"/>
      <c r="C202" s="105"/>
      <c r="D202" s="105"/>
      <c r="E202" s="105"/>
      <c r="F202" s="105"/>
      <c r="G202" s="105"/>
      <c r="H202" s="105"/>
      <c r="I202" s="105"/>
      <c r="J202" s="105"/>
      <c r="K202" s="105"/>
      <c r="L202" s="105"/>
      <c r="M202" s="105"/>
      <c r="N202" s="105"/>
      <c r="O202" s="105"/>
      <c r="P202" s="105"/>
      <c r="Q202" s="105"/>
      <c r="R202" s="105"/>
      <c r="S202" s="105"/>
    </row>
    <row r="203" spans="1:19" ht="12.75" customHeight="1">
      <c r="A203" s="105"/>
      <c r="B203" s="105"/>
      <c r="C203" s="105"/>
      <c r="D203" s="105"/>
      <c r="E203" s="105"/>
      <c r="F203" s="105"/>
      <c r="G203" s="105"/>
      <c r="H203" s="105"/>
      <c r="I203" s="105"/>
      <c r="J203" s="105"/>
      <c r="K203" s="105"/>
      <c r="L203" s="105"/>
      <c r="M203" s="105"/>
      <c r="N203" s="105"/>
      <c r="O203" s="105"/>
      <c r="P203" s="105"/>
      <c r="Q203" s="105"/>
      <c r="R203" s="105"/>
      <c r="S203" s="105"/>
    </row>
    <row r="204" spans="1:19" ht="12.75" customHeight="1">
      <c r="A204" s="105"/>
      <c r="B204" s="105"/>
      <c r="C204" s="105"/>
      <c r="D204" s="105"/>
      <c r="E204" s="105"/>
      <c r="F204" s="105"/>
      <c r="G204" s="105"/>
      <c r="H204" s="105"/>
      <c r="I204" s="105"/>
      <c r="J204" s="105"/>
      <c r="K204" s="105"/>
      <c r="L204" s="105"/>
      <c r="M204" s="105"/>
      <c r="N204" s="105"/>
      <c r="O204" s="105"/>
      <c r="P204" s="105"/>
      <c r="Q204" s="105"/>
      <c r="R204" s="105"/>
      <c r="S204" s="105"/>
    </row>
    <row r="205" spans="1:19" ht="12.75" customHeight="1">
      <c r="A205" s="105"/>
      <c r="B205" s="105"/>
      <c r="C205" s="105"/>
      <c r="D205" s="105"/>
      <c r="E205" s="105"/>
      <c r="F205" s="105"/>
      <c r="G205" s="105"/>
      <c r="H205" s="105"/>
      <c r="I205" s="105"/>
      <c r="J205" s="105"/>
      <c r="K205" s="105"/>
      <c r="L205" s="105"/>
      <c r="M205" s="105"/>
      <c r="N205" s="105"/>
      <c r="O205" s="105"/>
      <c r="P205" s="105"/>
      <c r="Q205" s="105"/>
      <c r="R205" s="105"/>
      <c r="S205" s="105"/>
    </row>
    <row r="206" spans="1:19" ht="12.75" customHeight="1">
      <c r="A206" s="105"/>
      <c r="B206" s="105"/>
      <c r="C206" s="105"/>
      <c r="D206" s="105"/>
      <c r="E206" s="105"/>
      <c r="F206" s="105"/>
      <c r="G206" s="105"/>
      <c r="H206" s="105"/>
      <c r="I206" s="105"/>
      <c r="J206" s="105"/>
      <c r="K206" s="105"/>
      <c r="L206" s="105"/>
      <c r="M206" s="105"/>
      <c r="N206" s="105"/>
      <c r="O206" s="105"/>
      <c r="P206" s="105"/>
      <c r="Q206" s="105"/>
      <c r="R206" s="105"/>
      <c r="S206" s="105"/>
    </row>
    <row r="207" spans="1:19" ht="12.75" customHeight="1">
      <c r="A207" s="105"/>
      <c r="B207" s="105"/>
      <c r="C207" s="105"/>
      <c r="D207" s="105"/>
      <c r="E207" s="105"/>
      <c r="F207" s="105"/>
      <c r="G207" s="105"/>
      <c r="H207" s="105"/>
      <c r="I207" s="105"/>
      <c r="J207" s="105"/>
      <c r="K207" s="105"/>
      <c r="L207" s="105"/>
      <c r="M207" s="105"/>
      <c r="N207" s="105"/>
      <c r="O207" s="105"/>
      <c r="P207" s="105"/>
      <c r="Q207" s="105"/>
      <c r="R207" s="105"/>
      <c r="S207" s="105"/>
    </row>
    <row r="208" spans="1:19" ht="12.75" customHeight="1">
      <c r="A208" s="105"/>
      <c r="B208" s="105"/>
      <c r="C208" s="105"/>
      <c r="D208" s="105"/>
      <c r="E208" s="105"/>
      <c r="F208" s="105"/>
      <c r="G208" s="105"/>
      <c r="H208" s="105"/>
      <c r="I208" s="105"/>
      <c r="J208" s="105"/>
      <c r="K208" s="105"/>
      <c r="L208" s="105"/>
      <c r="M208" s="105"/>
      <c r="N208" s="105"/>
      <c r="O208" s="105"/>
      <c r="P208" s="105"/>
      <c r="Q208" s="105"/>
      <c r="R208" s="105"/>
      <c r="S208" s="105"/>
    </row>
    <row r="209" spans="1:19" ht="12.75" customHeight="1">
      <c r="A209" s="105"/>
      <c r="B209" s="105"/>
      <c r="C209" s="105"/>
      <c r="D209" s="105"/>
      <c r="E209" s="105"/>
      <c r="F209" s="105"/>
      <c r="G209" s="105"/>
      <c r="H209" s="105"/>
      <c r="I209" s="105"/>
      <c r="J209" s="105"/>
      <c r="K209" s="105"/>
      <c r="L209" s="105"/>
      <c r="M209" s="105"/>
      <c r="N209" s="105"/>
      <c r="O209" s="105"/>
      <c r="P209" s="105"/>
      <c r="Q209" s="105"/>
      <c r="R209" s="105"/>
      <c r="S209" s="105"/>
    </row>
    <row r="210" spans="1:19" ht="12.75" customHeight="1">
      <c r="A210" s="105"/>
      <c r="B210" s="105"/>
      <c r="C210" s="105"/>
      <c r="D210" s="105"/>
      <c r="E210" s="105"/>
      <c r="F210" s="105"/>
      <c r="G210" s="105"/>
      <c r="H210" s="105"/>
      <c r="I210" s="105"/>
      <c r="J210" s="105"/>
      <c r="K210" s="105"/>
      <c r="L210" s="105"/>
      <c r="M210" s="105"/>
      <c r="N210" s="105"/>
      <c r="O210" s="105"/>
      <c r="P210" s="105"/>
      <c r="Q210" s="105"/>
      <c r="R210" s="105"/>
      <c r="S210" s="105"/>
    </row>
    <row r="211" spans="1:19" ht="12.75" customHeight="1">
      <c r="A211" s="105"/>
      <c r="B211" s="105"/>
      <c r="C211" s="105"/>
      <c r="D211" s="105"/>
      <c r="E211" s="105"/>
      <c r="F211" s="105"/>
      <c r="G211" s="105"/>
      <c r="H211" s="105"/>
      <c r="I211" s="105"/>
      <c r="J211" s="105"/>
      <c r="K211" s="105"/>
      <c r="L211" s="105"/>
      <c r="M211" s="105"/>
      <c r="N211" s="105"/>
      <c r="O211" s="105"/>
      <c r="P211" s="105"/>
      <c r="Q211" s="105"/>
      <c r="R211" s="105"/>
      <c r="S211" s="105"/>
    </row>
    <row r="212" spans="1:19" ht="12.75" customHeight="1">
      <c r="A212" s="105"/>
      <c r="B212" s="105"/>
      <c r="C212" s="105"/>
      <c r="D212" s="105"/>
      <c r="E212" s="105"/>
      <c r="F212" s="105"/>
      <c r="G212" s="105"/>
      <c r="H212" s="105"/>
      <c r="I212" s="105"/>
      <c r="J212" s="105"/>
      <c r="K212" s="105"/>
      <c r="L212" s="105"/>
      <c r="M212" s="105"/>
      <c r="N212" s="105"/>
      <c r="O212" s="105"/>
      <c r="P212" s="105"/>
      <c r="Q212" s="105"/>
      <c r="R212" s="105"/>
      <c r="S212" s="105"/>
    </row>
    <row r="213" spans="1:19" ht="12.75" customHeight="1">
      <c r="A213" s="105"/>
      <c r="B213" s="105"/>
      <c r="C213" s="105"/>
      <c r="D213" s="105"/>
      <c r="E213" s="105"/>
      <c r="F213" s="105"/>
      <c r="G213" s="105"/>
      <c r="H213" s="105"/>
      <c r="I213" s="105"/>
      <c r="J213" s="105"/>
      <c r="K213" s="105"/>
      <c r="L213" s="105"/>
      <c r="M213" s="105"/>
      <c r="N213" s="105"/>
      <c r="O213" s="105"/>
      <c r="P213" s="105"/>
      <c r="Q213" s="105"/>
      <c r="R213" s="105"/>
      <c r="S213" s="105"/>
    </row>
    <row r="214" spans="1:19" ht="12.75" customHeight="1">
      <c r="A214" s="105"/>
      <c r="B214" s="105"/>
      <c r="C214" s="105"/>
      <c r="D214" s="105"/>
      <c r="E214" s="105"/>
      <c r="F214" s="105"/>
      <c r="G214" s="105"/>
      <c r="H214" s="105"/>
      <c r="I214" s="105"/>
      <c r="J214" s="105"/>
      <c r="K214" s="105"/>
      <c r="L214" s="105"/>
      <c r="M214" s="105"/>
      <c r="N214" s="105"/>
      <c r="O214" s="105"/>
      <c r="P214" s="105"/>
      <c r="Q214" s="105"/>
      <c r="R214" s="105"/>
      <c r="S214" s="105"/>
    </row>
    <row r="215" spans="1:19" ht="12.75" customHeight="1">
      <c r="A215" s="105"/>
      <c r="B215" s="105"/>
      <c r="C215" s="105"/>
      <c r="D215" s="105"/>
      <c r="E215" s="105"/>
      <c r="F215" s="105"/>
      <c r="G215" s="105"/>
      <c r="H215" s="105"/>
      <c r="I215" s="105"/>
      <c r="J215" s="105"/>
      <c r="K215" s="105"/>
      <c r="L215" s="105"/>
      <c r="M215" s="105"/>
      <c r="N215" s="105"/>
      <c r="O215" s="105"/>
      <c r="P215" s="105"/>
      <c r="Q215" s="105"/>
      <c r="R215" s="105"/>
      <c r="S215" s="105"/>
    </row>
    <row r="216" spans="1:19" ht="12.75" customHeight="1">
      <c r="A216" s="105"/>
      <c r="B216" s="105"/>
      <c r="C216" s="105"/>
      <c r="D216" s="105"/>
      <c r="E216" s="105"/>
      <c r="F216" s="105"/>
      <c r="G216" s="105"/>
      <c r="H216" s="105"/>
      <c r="I216" s="105"/>
      <c r="J216" s="105"/>
      <c r="K216" s="105"/>
      <c r="L216" s="105"/>
      <c r="M216" s="105"/>
      <c r="N216" s="105"/>
      <c r="O216" s="105"/>
      <c r="P216" s="105"/>
      <c r="Q216" s="105"/>
      <c r="R216" s="105"/>
      <c r="S216" s="105"/>
    </row>
    <row r="217" spans="1:19" ht="12.75" customHeight="1">
      <c r="A217" s="105"/>
      <c r="B217" s="105"/>
      <c r="C217" s="105"/>
      <c r="D217" s="105"/>
      <c r="E217" s="105"/>
      <c r="F217" s="105"/>
      <c r="G217" s="105"/>
      <c r="H217" s="105"/>
      <c r="I217" s="105"/>
      <c r="J217" s="105"/>
      <c r="K217" s="105"/>
      <c r="L217" s="105"/>
      <c r="M217" s="105"/>
      <c r="N217" s="105"/>
      <c r="O217" s="105"/>
      <c r="P217" s="105"/>
      <c r="Q217" s="105"/>
      <c r="R217" s="105"/>
      <c r="S217" s="105"/>
    </row>
    <row r="218" spans="1:19" ht="12.75" customHeight="1">
      <c r="A218" s="105"/>
      <c r="B218" s="105"/>
      <c r="C218" s="105"/>
      <c r="D218" s="105"/>
      <c r="E218" s="105"/>
      <c r="F218" s="105"/>
      <c r="G218" s="105"/>
      <c r="H218" s="105"/>
      <c r="I218" s="105"/>
      <c r="J218" s="105"/>
      <c r="K218" s="105"/>
      <c r="L218" s="105"/>
      <c r="M218" s="105"/>
      <c r="N218" s="105"/>
      <c r="O218" s="105"/>
      <c r="P218" s="105"/>
      <c r="Q218" s="105"/>
      <c r="R218" s="105"/>
      <c r="S218" s="105"/>
    </row>
    <row r="219" spans="1:19" ht="12.75" customHeight="1">
      <c r="A219" s="105"/>
      <c r="B219" s="105"/>
      <c r="C219" s="105"/>
      <c r="D219" s="105"/>
      <c r="E219" s="105"/>
      <c r="F219" s="105"/>
      <c r="G219" s="105"/>
      <c r="H219" s="105"/>
      <c r="I219" s="105"/>
      <c r="J219" s="105"/>
      <c r="K219" s="105"/>
      <c r="L219" s="105"/>
      <c r="M219" s="105"/>
      <c r="N219" s="105"/>
      <c r="O219" s="105"/>
      <c r="P219" s="105"/>
      <c r="Q219" s="105"/>
      <c r="R219" s="105"/>
      <c r="S219" s="105"/>
    </row>
    <row r="220" spans="1:19" ht="12.75" customHeight="1">
      <c r="A220" s="105"/>
      <c r="B220" s="105"/>
      <c r="C220" s="105"/>
      <c r="D220" s="105"/>
      <c r="E220" s="105"/>
      <c r="F220" s="105"/>
      <c r="G220" s="105"/>
      <c r="H220" s="105"/>
      <c r="I220" s="105"/>
      <c r="J220" s="105"/>
      <c r="K220" s="105"/>
      <c r="L220" s="105"/>
      <c r="M220" s="105"/>
      <c r="N220" s="105"/>
      <c r="O220" s="105"/>
      <c r="P220" s="105"/>
      <c r="Q220" s="105"/>
      <c r="R220" s="105"/>
      <c r="S220" s="105"/>
    </row>
    <row r="221" spans="1:19" ht="12.75" customHeight="1">
      <c r="A221" s="105"/>
      <c r="B221" s="105"/>
      <c r="C221" s="105"/>
      <c r="D221" s="105"/>
      <c r="E221" s="105"/>
      <c r="F221" s="105"/>
      <c r="G221" s="105"/>
      <c r="H221" s="105"/>
      <c r="I221" s="105"/>
      <c r="J221" s="105"/>
      <c r="K221" s="105"/>
      <c r="L221" s="105"/>
      <c r="M221" s="105"/>
      <c r="N221" s="105"/>
      <c r="O221" s="105"/>
      <c r="P221" s="105"/>
      <c r="Q221" s="105"/>
      <c r="R221" s="105"/>
      <c r="S221" s="105"/>
    </row>
    <row r="222" spans="1:19" ht="12.75" customHeight="1">
      <c r="A222" s="105"/>
      <c r="B222" s="105"/>
      <c r="C222" s="105"/>
      <c r="D222" s="105"/>
      <c r="E222" s="105"/>
      <c r="F222" s="105"/>
      <c r="G222" s="105"/>
      <c r="H222" s="105"/>
      <c r="I222" s="105"/>
      <c r="J222" s="105"/>
      <c r="K222" s="105"/>
      <c r="L222" s="105"/>
      <c r="M222" s="105"/>
      <c r="N222" s="105"/>
      <c r="O222" s="105"/>
      <c r="P222" s="105"/>
      <c r="Q222" s="105"/>
      <c r="R222" s="105"/>
      <c r="S222" s="105"/>
    </row>
    <row r="223" spans="1:19" ht="12.75" customHeight="1">
      <c r="A223" s="105"/>
      <c r="B223" s="105"/>
      <c r="C223" s="105"/>
      <c r="D223" s="105"/>
      <c r="E223" s="105"/>
      <c r="F223" s="105"/>
      <c r="G223" s="105"/>
      <c r="H223" s="105"/>
      <c r="I223" s="105"/>
      <c r="J223" s="105"/>
      <c r="K223" s="105"/>
      <c r="L223" s="105"/>
      <c r="M223" s="105"/>
      <c r="N223" s="105"/>
      <c r="O223" s="105"/>
      <c r="P223" s="105"/>
      <c r="Q223" s="105"/>
      <c r="R223" s="105"/>
      <c r="S223" s="105"/>
    </row>
    <row r="224" spans="1:19" ht="12.75" customHeight="1">
      <c r="A224" s="105"/>
      <c r="B224" s="105"/>
      <c r="C224" s="105"/>
      <c r="D224" s="105"/>
      <c r="E224" s="105"/>
      <c r="F224" s="105"/>
      <c r="G224" s="105"/>
      <c r="H224" s="105"/>
      <c r="I224" s="105"/>
      <c r="J224" s="105"/>
      <c r="K224" s="105"/>
      <c r="L224" s="105"/>
      <c r="M224" s="105"/>
      <c r="N224" s="105"/>
      <c r="O224" s="105"/>
      <c r="P224" s="105"/>
      <c r="Q224" s="105"/>
      <c r="R224" s="105"/>
      <c r="S224" s="105"/>
    </row>
    <row r="225" spans="1:19" ht="12.75" customHeight="1">
      <c r="A225" s="105"/>
      <c r="B225" s="105"/>
      <c r="C225" s="105"/>
      <c r="D225" s="105"/>
      <c r="E225" s="105"/>
      <c r="F225" s="105"/>
      <c r="G225" s="105"/>
      <c r="H225" s="105"/>
      <c r="I225" s="105"/>
      <c r="J225" s="105"/>
      <c r="K225" s="105"/>
      <c r="L225" s="105"/>
      <c r="M225" s="105"/>
      <c r="N225" s="105"/>
      <c r="O225" s="105"/>
      <c r="P225" s="105"/>
      <c r="Q225" s="105"/>
      <c r="R225" s="105"/>
      <c r="S225" s="105"/>
    </row>
    <row r="226" spans="1:19" ht="12.75" customHeight="1">
      <c r="A226" s="105"/>
      <c r="B226" s="105"/>
      <c r="C226" s="105"/>
      <c r="D226" s="105"/>
      <c r="E226" s="105"/>
      <c r="F226" s="105"/>
      <c r="G226" s="105"/>
      <c r="H226" s="105"/>
      <c r="I226" s="105"/>
      <c r="J226" s="105"/>
      <c r="K226" s="105"/>
      <c r="L226" s="105"/>
      <c r="M226" s="105"/>
      <c r="N226" s="105"/>
      <c r="O226" s="105"/>
      <c r="P226" s="105"/>
      <c r="Q226" s="105"/>
      <c r="R226" s="105"/>
      <c r="S226" s="105"/>
    </row>
    <row r="227" spans="1:19" ht="12.75" customHeight="1">
      <c r="A227" s="105"/>
      <c r="B227" s="105"/>
      <c r="C227" s="105"/>
      <c r="D227" s="105"/>
      <c r="E227" s="105"/>
      <c r="F227" s="105"/>
      <c r="G227" s="105"/>
      <c r="H227" s="105"/>
      <c r="I227" s="105"/>
      <c r="J227" s="105"/>
      <c r="K227" s="105"/>
      <c r="L227" s="105"/>
      <c r="M227" s="105"/>
      <c r="N227" s="105"/>
      <c r="O227" s="105"/>
      <c r="P227" s="105"/>
      <c r="Q227" s="105"/>
      <c r="R227" s="105"/>
      <c r="S227" s="105"/>
    </row>
    <row r="228" spans="1:19" ht="12.75" customHeight="1">
      <c r="A228" s="105"/>
      <c r="B228" s="105"/>
      <c r="C228" s="105"/>
      <c r="D228" s="105"/>
      <c r="E228" s="105"/>
      <c r="F228" s="105"/>
      <c r="G228" s="105"/>
      <c r="H228" s="105"/>
      <c r="I228" s="105"/>
      <c r="J228" s="105"/>
      <c r="K228" s="105"/>
      <c r="L228" s="105"/>
      <c r="M228" s="105"/>
      <c r="N228" s="105"/>
      <c r="O228" s="105"/>
      <c r="P228" s="105"/>
      <c r="Q228" s="105"/>
      <c r="R228" s="105"/>
      <c r="S228" s="105"/>
    </row>
    <row r="229" spans="1:19" ht="12.75" customHeight="1">
      <c r="A229" s="105"/>
      <c r="B229" s="105"/>
      <c r="C229" s="105"/>
      <c r="D229" s="105"/>
      <c r="E229" s="105"/>
      <c r="F229" s="105"/>
      <c r="G229" s="105"/>
      <c r="H229" s="105"/>
      <c r="I229" s="105"/>
      <c r="J229" s="105"/>
      <c r="K229" s="105"/>
      <c r="L229" s="105"/>
      <c r="M229" s="105"/>
      <c r="N229" s="105"/>
      <c r="O229" s="105"/>
      <c r="P229" s="105"/>
      <c r="Q229" s="105"/>
      <c r="R229" s="105"/>
      <c r="S229" s="105"/>
    </row>
    <row r="230" spans="1:19" ht="12.75" customHeight="1">
      <c r="A230" s="105"/>
      <c r="B230" s="105"/>
      <c r="C230" s="105"/>
      <c r="D230" s="105"/>
      <c r="E230" s="105"/>
      <c r="F230" s="105"/>
      <c r="G230" s="105"/>
      <c r="H230" s="105"/>
      <c r="I230" s="105"/>
      <c r="J230" s="105"/>
      <c r="K230" s="105"/>
      <c r="L230" s="105"/>
      <c r="M230" s="105"/>
      <c r="N230" s="105"/>
      <c r="O230" s="105"/>
      <c r="P230" s="105"/>
      <c r="Q230" s="105"/>
      <c r="R230" s="105"/>
      <c r="S230" s="105"/>
    </row>
    <row r="231" spans="1:19" ht="12.75" customHeight="1">
      <c r="A231" s="105"/>
      <c r="B231" s="105"/>
      <c r="C231" s="105"/>
      <c r="D231" s="105"/>
      <c r="E231" s="105"/>
      <c r="F231" s="105"/>
      <c r="G231" s="105"/>
      <c r="H231" s="105"/>
      <c r="I231" s="105"/>
      <c r="J231" s="105"/>
      <c r="K231" s="105"/>
      <c r="L231" s="105"/>
      <c r="M231" s="105"/>
      <c r="N231" s="105"/>
      <c r="O231" s="105"/>
      <c r="P231" s="105"/>
      <c r="Q231" s="105"/>
      <c r="R231" s="105"/>
      <c r="S231" s="105"/>
    </row>
    <row r="232" spans="1:19" ht="12.75" customHeight="1">
      <c r="A232" s="105"/>
      <c r="B232" s="105"/>
      <c r="C232" s="105"/>
      <c r="D232" s="105"/>
      <c r="E232" s="105"/>
      <c r="F232" s="105"/>
      <c r="G232" s="105"/>
      <c r="H232" s="105"/>
      <c r="I232" s="105"/>
      <c r="J232" s="105"/>
      <c r="K232" s="105"/>
      <c r="L232" s="105"/>
      <c r="M232" s="105"/>
      <c r="N232" s="105"/>
      <c r="O232" s="105"/>
      <c r="P232" s="105"/>
      <c r="Q232" s="105"/>
      <c r="R232" s="105"/>
      <c r="S232" s="105"/>
    </row>
    <row r="233" spans="1:19" ht="12.75" customHeight="1">
      <c r="A233" s="105"/>
      <c r="B233" s="105"/>
      <c r="C233" s="105"/>
      <c r="D233" s="105"/>
      <c r="E233" s="105"/>
      <c r="F233" s="105"/>
      <c r="G233" s="105"/>
      <c r="H233" s="105"/>
      <c r="I233" s="105"/>
      <c r="J233" s="105"/>
      <c r="K233" s="105"/>
      <c r="L233" s="105"/>
      <c r="M233" s="105"/>
      <c r="N233" s="105"/>
      <c r="O233" s="105"/>
      <c r="P233" s="105"/>
      <c r="Q233" s="105"/>
      <c r="R233" s="105"/>
      <c r="S233" s="105"/>
    </row>
    <row r="234" spans="1:19" ht="12.75" customHeight="1">
      <c r="A234" s="105"/>
      <c r="B234" s="105"/>
      <c r="C234" s="105"/>
      <c r="D234" s="105"/>
      <c r="E234" s="105"/>
      <c r="F234" s="105"/>
      <c r="G234" s="105"/>
      <c r="H234" s="105"/>
      <c r="I234" s="105"/>
      <c r="J234" s="105"/>
      <c r="K234" s="105"/>
      <c r="L234" s="105"/>
      <c r="M234" s="105"/>
      <c r="N234" s="105"/>
      <c r="O234" s="105"/>
      <c r="P234" s="105"/>
      <c r="Q234" s="105"/>
      <c r="R234" s="105"/>
      <c r="S234" s="105"/>
    </row>
    <row r="235" spans="1:19" ht="12.75" customHeight="1">
      <c r="A235" s="105"/>
      <c r="B235" s="105"/>
      <c r="C235" s="105"/>
      <c r="D235" s="105"/>
      <c r="E235" s="105"/>
      <c r="F235" s="105"/>
      <c r="G235" s="105"/>
      <c r="H235" s="105"/>
      <c r="I235" s="105"/>
      <c r="J235" s="105"/>
      <c r="K235" s="105"/>
      <c r="L235" s="105"/>
      <c r="M235" s="105"/>
      <c r="N235" s="105"/>
      <c r="O235" s="105"/>
      <c r="P235" s="105"/>
      <c r="Q235" s="105"/>
      <c r="R235" s="105"/>
      <c r="S235" s="105"/>
    </row>
    <row r="236" spans="1:19" ht="12.75" customHeight="1">
      <c r="A236" s="105"/>
      <c r="B236" s="105"/>
      <c r="C236" s="105"/>
      <c r="D236" s="105"/>
      <c r="E236" s="105"/>
      <c r="F236" s="105"/>
      <c r="G236" s="105"/>
      <c r="H236" s="105"/>
      <c r="I236" s="105"/>
      <c r="J236" s="105"/>
      <c r="K236" s="105"/>
      <c r="L236" s="105"/>
      <c r="M236" s="105"/>
      <c r="N236" s="105"/>
      <c r="O236" s="105"/>
      <c r="P236" s="105"/>
      <c r="Q236" s="105"/>
      <c r="R236" s="105"/>
      <c r="S236" s="105"/>
    </row>
    <row r="237" spans="1:19" ht="12.75" customHeight="1">
      <c r="A237" s="105"/>
      <c r="B237" s="105"/>
      <c r="C237" s="105"/>
      <c r="D237" s="105"/>
      <c r="E237" s="105"/>
      <c r="F237" s="105"/>
      <c r="G237" s="105"/>
      <c r="H237" s="105"/>
      <c r="I237" s="105"/>
      <c r="J237" s="105"/>
      <c r="K237" s="105"/>
      <c r="L237" s="105"/>
      <c r="M237" s="105"/>
      <c r="N237" s="105"/>
      <c r="O237" s="105"/>
      <c r="P237" s="105"/>
      <c r="Q237" s="105"/>
      <c r="R237" s="105"/>
      <c r="S237" s="105"/>
    </row>
    <row r="238" spans="1:19" ht="12.75" customHeight="1">
      <c r="A238" s="105"/>
      <c r="B238" s="105"/>
      <c r="C238" s="105"/>
      <c r="D238" s="105"/>
      <c r="E238" s="105"/>
      <c r="F238" s="105"/>
      <c r="G238" s="105"/>
      <c r="H238" s="105"/>
      <c r="I238" s="105"/>
      <c r="J238" s="105"/>
      <c r="K238" s="105"/>
      <c r="L238" s="105"/>
      <c r="M238" s="105"/>
      <c r="N238" s="105"/>
      <c r="O238" s="105"/>
      <c r="P238" s="105"/>
      <c r="Q238" s="105"/>
      <c r="R238" s="105"/>
      <c r="S238" s="105"/>
    </row>
    <row r="239" spans="1:19" ht="12.75" customHeight="1">
      <c r="A239" s="105"/>
      <c r="B239" s="105"/>
      <c r="C239" s="105"/>
      <c r="D239" s="105"/>
      <c r="E239" s="105"/>
      <c r="F239" s="105"/>
      <c r="G239" s="105"/>
      <c r="H239" s="105"/>
      <c r="I239" s="105"/>
      <c r="J239" s="105"/>
      <c r="K239" s="105"/>
      <c r="L239" s="105"/>
      <c r="M239" s="105"/>
      <c r="N239" s="105"/>
      <c r="O239" s="105"/>
      <c r="P239" s="105"/>
      <c r="Q239" s="105"/>
      <c r="R239" s="105"/>
      <c r="S239" s="105"/>
    </row>
    <row r="240" spans="1:19" ht="12.75" customHeight="1">
      <c r="A240" s="105"/>
      <c r="B240" s="105"/>
      <c r="C240" s="105"/>
      <c r="D240" s="105"/>
      <c r="E240" s="105"/>
      <c r="F240" s="105"/>
      <c r="G240" s="105"/>
      <c r="H240" s="105"/>
      <c r="I240" s="105"/>
      <c r="J240" s="105"/>
      <c r="K240" s="105"/>
      <c r="L240" s="105"/>
      <c r="M240" s="105"/>
      <c r="N240" s="105"/>
      <c r="O240" s="105"/>
      <c r="P240" s="105"/>
      <c r="Q240" s="105"/>
      <c r="R240" s="105"/>
      <c r="S240" s="105"/>
    </row>
    <row r="241" spans="1:19" ht="12.75" customHeight="1">
      <c r="A241" s="105"/>
      <c r="B241" s="105"/>
      <c r="C241" s="105"/>
      <c r="D241" s="105"/>
      <c r="E241" s="105"/>
      <c r="F241" s="105"/>
      <c r="G241" s="105"/>
      <c r="H241" s="105"/>
      <c r="I241" s="105"/>
      <c r="J241" s="105"/>
      <c r="K241" s="105"/>
      <c r="L241" s="105"/>
      <c r="M241" s="105"/>
      <c r="N241" s="105"/>
      <c r="O241" s="105"/>
      <c r="P241" s="105"/>
      <c r="Q241" s="105"/>
      <c r="R241" s="105"/>
      <c r="S241" s="105"/>
    </row>
    <row r="242" spans="1:19" ht="12.75" customHeight="1">
      <c r="A242" s="105"/>
      <c r="B242" s="105"/>
      <c r="C242" s="105"/>
      <c r="D242" s="105"/>
      <c r="E242" s="105"/>
      <c r="F242" s="105"/>
      <c r="G242" s="105"/>
      <c r="H242" s="105"/>
      <c r="I242" s="105"/>
      <c r="J242" s="105"/>
      <c r="K242" s="105"/>
      <c r="L242" s="105"/>
      <c r="M242" s="105"/>
      <c r="N242" s="105"/>
      <c r="O242" s="105"/>
      <c r="P242" s="105"/>
      <c r="Q242" s="105"/>
      <c r="R242" s="105"/>
      <c r="S242" s="105"/>
    </row>
    <row r="243" spans="1:19" ht="12.75" customHeight="1">
      <c r="A243" s="105"/>
      <c r="B243" s="105"/>
      <c r="C243" s="105"/>
      <c r="D243" s="105"/>
      <c r="E243" s="105"/>
      <c r="F243" s="105"/>
      <c r="G243" s="105"/>
      <c r="H243" s="105"/>
      <c r="I243" s="105"/>
      <c r="J243" s="105"/>
      <c r="K243" s="105"/>
      <c r="L243" s="105"/>
      <c r="M243" s="105"/>
      <c r="N243" s="105"/>
      <c r="O243" s="105"/>
      <c r="P243" s="105"/>
      <c r="Q243" s="105"/>
      <c r="R243" s="105"/>
      <c r="S243" s="105"/>
    </row>
    <row r="244" spans="1:19" ht="12.75" customHeight="1">
      <c r="A244" s="105"/>
      <c r="B244" s="105"/>
      <c r="C244" s="105"/>
      <c r="D244" s="105"/>
      <c r="E244" s="105"/>
      <c r="F244" s="105"/>
      <c r="G244" s="105"/>
      <c r="H244" s="105"/>
      <c r="I244" s="105"/>
      <c r="J244" s="105"/>
      <c r="K244" s="105"/>
      <c r="L244" s="105"/>
      <c r="M244" s="105"/>
      <c r="N244" s="105"/>
      <c r="O244" s="105"/>
      <c r="P244" s="105"/>
      <c r="Q244" s="105"/>
      <c r="R244" s="105"/>
      <c r="S244" s="105"/>
    </row>
    <row r="245" spans="1:19" ht="12.75" customHeight="1">
      <c r="A245" s="105"/>
      <c r="B245" s="105"/>
      <c r="C245" s="105"/>
      <c r="D245" s="105"/>
      <c r="E245" s="105"/>
      <c r="F245" s="105"/>
      <c r="G245" s="105"/>
      <c r="H245" s="105"/>
      <c r="I245" s="105"/>
      <c r="J245" s="105"/>
      <c r="K245" s="105"/>
      <c r="L245" s="105"/>
      <c r="M245" s="105"/>
      <c r="N245" s="105"/>
      <c r="O245" s="105"/>
      <c r="P245" s="105"/>
      <c r="Q245" s="105"/>
      <c r="R245" s="105"/>
      <c r="S245" s="105"/>
    </row>
    <row r="246" spans="1:19" ht="12.75" customHeight="1">
      <c r="A246" s="105"/>
      <c r="B246" s="105"/>
      <c r="C246" s="105"/>
      <c r="D246" s="105"/>
      <c r="E246" s="105"/>
      <c r="F246" s="105"/>
      <c r="G246" s="105"/>
      <c r="H246" s="105"/>
      <c r="I246" s="105"/>
      <c r="J246" s="105"/>
      <c r="K246" s="105"/>
      <c r="L246" s="105"/>
      <c r="M246" s="105"/>
      <c r="N246" s="105"/>
      <c r="O246" s="105"/>
      <c r="P246" s="105"/>
      <c r="Q246" s="105"/>
      <c r="R246" s="105"/>
      <c r="S246" s="105"/>
    </row>
    <row r="247" spans="1:19" ht="12.75" customHeight="1">
      <c r="A247" s="105"/>
      <c r="B247" s="105"/>
      <c r="C247" s="105"/>
      <c r="D247" s="105"/>
      <c r="E247" s="105"/>
      <c r="F247" s="105"/>
      <c r="G247" s="105"/>
      <c r="H247" s="105"/>
      <c r="I247" s="105"/>
      <c r="J247" s="105"/>
      <c r="K247" s="105"/>
      <c r="L247" s="105"/>
      <c r="M247" s="105"/>
      <c r="N247" s="105"/>
      <c r="O247" s="105"/>
      <c r="P247" s="105"/>
      <c r="Q247" s="105"/>
      <c r="R247" s="105"/>
      <c r="S247" s="105"/>
    </row>
    <row r="248" spans="1:19" ht="12.75" customHeight="1">
      <c r="A248" s="105"/>
      <c r="B248" s="105"/>
      <c r="C248" s="105"/>
      <c r="D248" s="105"/>
      <c r="E248" s="105"/>
      <c r="F248" s="105"/>
      <c r="G248" s="105"/>
      <c r="H248" s="105"/>
      <c r="I248" s="105"/>
      <c r="J248" s="105"/>
      <c r="K248" s="105"/>
      <c r="L248" s="105"/>
      <c r="M248" s="105"/>
      <c r="N248" s="105"/>
      <c r="O248" s="105"/>
      <c r="P248" s="105"/>
      <c r="Q248" s="105"/>
      <c r="R248" s="105"/>
      <c r="S248" s="105"/>
    </row>
    <row r="249" spans="1:19" ht="12.75" customHeight="1">
      <c r="A249" s="105"/>
      <c r="B249" s="105"/>
      <c r="C249" s="105"/>
      <c r="D249" s="105"/>
      <c r="E249" s="105"/>
      <c r="F249" s="105"/>
      <c r="G249" s="105"/>
      <c r="H249" s="105"/>
      <c r="I249" s="105"/>
      <c r="J249" s="105"/>
      <c r="K249" s="105"/>
      <c r="L249" s="105"/>
      <c r="M249" s="105"/>
      <c r="N249" s="105"/>
      <c r="O249" s="105"/>
      <c r="P249" s="105"/>
      <c r="Q249" s="105"/>
      <c r="R249" s="105"/>
      <c r="S249" s="105"/>
    </row>
    <row r="250" spans="1:19" ht="12.75" customHeight="1">
      <c r="A250" s="105"/>
      <c r="B250" s="105"/>
      <c r="C250" s="105"/>
      <c r="D250" s="105"/>
      <c r="E250" s="105"/>
      <c r="F250" s="105"/>
      <c r="G250" s="105"/>
      <c r="H250" s="105"/>
      <c r="I250" s="105"/>
      <c r="J250" s="105"/>
      <c r="K250" s="105"/>
      <c r="L250" s="105"/>
      <c r="M250" s="105"/>
      <c r="N250" s="105"/>
      <c r="O250" s="105"/>
      <c r="P250" s="105"/>
      <c r="Q250" s="105"/>
      <c r="R250" s="105"/>
      <c r="S250" s="105"/>
    </row>
    <row r="251" spans="1:19" ht="12.75" customHeight="1">
      <c r="A251" s="105"/>
      <c r="B251" s="105"/>
      <c r="C251" s="105"/>
      <c r="D251" s="105"/>
      <c r="E251" s="105"/>
      <c r="F251" s="105"/>
      <c r="G251" s="105"/>
      <c r="H251" s="105"/>
      <c r="I251" s="105"/>
      <c r="J251" s="105"/>
      <c r="K251" s="105"/>
      <c r="L251" s="105"/>
      <c r="M251" s="105"/>
      <c r="N251" s="105"/>
      <c r="O251" s="105"/>
      <c r="P251" s="105"/>
      <c r="Q251" s="105"/>
      <c r="R251" s="105"/>
      <c r="S251" s="105"/>
    </row>
    <row r="252" spans="1:19" ht="12.75" customHeight="1">
      <c r="A252" s="105"/>
      <c r="B252" s="105"/>
      <c r="C252" s="105"/>
      <c r="D252" s="105"/>
      <c r="E252" s="105"/>
      <c r="F252" s="105"/>
      <c r="G252" s="105"/>
      <c r="H252" s="105"/>
      <c r="I252" s="105"/>
      <c r="J252" s="105"/>
      <c r="K252" s="105"/>
      <c r="L252" s="105"/>
      <c r="M252" s="105"/>
      <c r="N252" s="105"/>
      <c r="O252" s="105"/>
      <c r="P252" s="105"/>
      <c r="Q252" s="105"/>
      <c r="R252" s="105"/>
      <c r="S252" s="105"/>
    </row>
    <row r="253" spans="1:19" ht="12.75" customHeight="1">
      <c r="A253" s="105"/>
      <c r="B253" s="105"/>
      <c r="C253" s="105"/>
      <c r="D253" s="105"/>
      <c r="E253" s="105"/>
      <c r="F253" s="105"/>
      <c r="G253" s="105"/>
      <c r="H253" s="105"/>
      <c r="I253" s="105"/>
      <c r="J253" s="105"/>
      <c r="K253" s="105"/>
      <c r="L253" s="105"/>
      <c r="M253" s="105"/>
      <c r="N253" s="105"/>
      <c r="O253" s="105"/>
      <c r="P253" s="105"/>
      <c r="Q253" s="105"/>
      <c r="R253" s="105"/>
      <c r="S253" s="105"/>
    </row>
    <row r="254" spans="1:19" ht="12.75" customHeight="1">
      <c r="A254" s="105"/>
      <c r="B254" s="105"/>
      <c r="C254" s="105"/>
      <c r="D254" s="105"/>
      <c r="E254" s="105"/>
      <c r="F254" s="105"/>
      <c r="G254" s="105"/>
      <c r="H254" s="105"/>
      <c r="I254" s="105"/>
      <c r="J254" s="105"/>
      <c r="K254" s="105"/>
      <c r="L254" s="105"/>
      <c r="M254" s="105"/>
      <c r="N254" s="105"/>
      <c r="O254" s="105"/>
      <c r="P254" s="105"/>
      <c r="Q254" s="105"/>
      <c r="R254" s="105"/>
      <c r="S254" s="105"/>
    </row>
    <row r="255" spans="1:19" ht="12.75" customHeight="1">
      <c r="A255" s="105"/>
      <c r="B255" s="105"/>
      <c r="C255" s="105"/>
      <c r="D255" s="105"/>
      <c r="E255" s="105"/>
      <c r="F255" s="105"/>
      <c r="G255" s="105"/>
      <c r="H255" s="105"/>
      <c r="I255" s="105"/>
      <c r="J255" s="105"/>
      <c r="K255" s="105"/>
      <c r="L255" s="105"/>
      <c r="M255" s="105"/>
      <c r="N255" s="105"/>
      <c r="O255" s="105"/>
      <c r="P255" s="105"/>
      <c r="Q255" s="105"/>
      <c r="R255" s="105"/>
      <c r="S255" s="105"/>
    </row>
    <row r="256" spans="1:19" ht="12.75" customHeight="1">
      <c r="A256" s="105"/>
      <c r="B256" s="105"/>
      <c r="C256" s="105"/>
      <c r="D256" s="105"/>
      <c r="E256" s="105"/>
      <c r="F256" s="105"/>
      <c r="G256" s="105"/>
      <c r="H256" s="105"/>
      <c r="I256" s="105"/>
      <c r="J256" s="105"/>
      <c r="K256" s="105"/>
      <c r="L256" s="105"/>
      <c r="M256" s="105"/>
      <c r="N256" s="105"/>
      <c r="O256" s="105"/>
      <c r="P256" s="105"/>
      <c r="Q256" s="105"/>
      <c r="R256" s="105"/>
      <c r="S256" s="105"/>
    </row>
    <row r="257" spans="1:19" ht="12.75" customHeight="1">
      <c r="A257" s="105"/>
      <c r="B257" s="105"/>
      <c r="C257" s="105"/>
      <c r="D257" s="105"/>
      <c r="E257" s="105"/>
      <c r="F257" s="105"/>
      <c r="G257" s="105"/>
      <c r="H257" s="105"/>
      <c r="I257" s="105"/>
      <c r="J257" s="105"/>
      <c r="K257" s="105"/>
      <c r="L257" s="105"/>
      <c r="M257" s="105"/>
      <c r="N257" s="105"/>
      <c r="O257" s="105"/>
      <c r="P257" s="105"/>
      <c r="Q257" s="105"/>
      <c r="R257" s="105"/>
      <c r="S257" s="105"/>
    </row>
    <row r="258" spans="1:19" ht="12.75" customHeight="1">
      <c r="A258" s="105"/>
      <c r="B258" s="105"/>
      <c r="C258" s="105"/>
      <c r="D258" s="105"/>
      <c r="E258" s="105"/>
      <c r="F258" s="105"/>
      <c r="G258" s="105"/>
      <c r="H258" s="105"/>
      <c r="I258" s="105"/>
      <c r="J258" s="105"/>
      <c r="K258" s="105"/>
      <c r="L258" s="105"/>
      <c r="M258" s="105"/>
      <c r="N258" s="105"/>
      <c r="O258" s="105"/>
      <c r="P258" s="105"/>
      <c r="Q258" s="105"/>
      <c r="R258" s="105"/>
      <c r="S258" s="105"/>
    </row>
    <row r="259" spans="1:19" ht="12.75" customHeight="1">
      <c r="A259" s="105"/>
      <c r="B259" s="105"/>
      <c r="C259" s="105"/>
      <c r="D259" s="105"/>
      <c r="E259" s="105"/>
      <c r="F259" s="105"/>
      <c r="G259" s="105"/>
      <c r="H259" s="105"/>
      <c r="I259" s="105"/>
      <c r="J259" s="105"/>
      <c r="K259" s="105"/>
      <c r="L259" s="105"/>
      <c r="M259" s="105"/>
      <c r="N259" s="105"/>
      <c r="O259" s="105"/>
      <c r="P259" s="105"/>
      <c r="Q259" s="105"/>
      <c r="R259" s="105"/>
      <c r="S259" s="105"/>
    </row>
    <row r="260" spans="1:19" ht="12.75" customHeight="1">
      <c r="A260" s="105"/>
      <c r="B260" s="105"/>
      <c r="C260" s="105"/>
      <c r="D260" s="105"/>
      <c r="E260" s="105"/>
      <c r="F260" s="105"/>
      <c r="G260" s="105"/>
      <c r="H260" s="105"/>
      <c r="I260" s="105"/>
      <c r="J260" s="105"/>
      <c r="K260" s="105"/>
      <c r="L260" s="105"/>
      <c r="M260" s="105"/>
      <c r="N260" s="105"/>
      <c r="O260" s="105"/>
      <c r="P260" s="105"/>
      <c r="Q260" s="105"/>
      <c r="R260" s="105"/>
      <c r="S260" s="105"/>
    </row>
    <row r="261" spans="1:19" ht="12.75" customHeight="1">
      <c r="A261" s="105"/>
      <c r="B261" s="105"/>
      <c r="C261" s="105"/>
      <c r="D261" s="105"/>
      <c r="E261" s="105"/>
      <c r="F261" s="105"/>
      <c r="G261" s="105"/>
      <c r="H261" s="105"/>
      <c r="I261" s="105"/>
      <c r="J261" s="105"/>
      <c r="K261" s="105"/>
      <c r="L261" s="105"/>
      <c r="M261" s="105"/>
      <c r="N261" s="105"/>
      <c r="O261" s="105"/>
      <c r="P261" s="105"/>
      <c r="Q261" s="105"/>
      <c r="R261" s="105"/>
      <c r="S261" s="105"/>
    </row>
    <row r="262" spans="1:19" ht="12.75" customHeight="1">
      <c r="A262" s="105"/>
      <c r="B262" s="105"/>
      <c r="C262" s="105"/>
      <c r="D262" s="105"/>
      <c r="E262" s="105"/>
      <c r="F262" s="105"/>
      <c r="G262" s="105"/>
      <c r="H262" s="105"/>
      <c r="I262" s="105"/>
      <c r="J262" s="105"/>
      <c r="K262" s="105"/>
      <c r="L262" s="105"/>
      <c r="M262" s="105"/>
      <c r="N262" s="105"/>
      <c r="O262" s="105"/>
      <c r="P262" s="105"/>
      <c r="Q262" s="105"/>
      <c r="R262" s="105"/>
      <c r="S262" s="105"/>
    </row>
    <row r="263" spans="1:19" ht="12.75" customHeight="1">
      <c r="A263" s="105"/>
      <c r="B263" s="105"/>
      <c r="C263" s="105"/>
      <c r="D263" s="105"/>
      <c r="E263" s="105"/>
      <c r="F263" s="105"/>
      <c r="G263" s="105"/>
      <c r="H263" s="105"/>
      <c r="I263" s="105"/>
      <c r="J263" s="105"/>
      <c r="K263" s="105"/>
      <c r="L263" s="105"/>
      <c r="M263" s="105"/>
      <c r="N263" s="105"/>
      <c r="O263" s="105"/>
      <c r="P263" s="105"/>
      <c r="Q263" s="105"/>
      <c r="R263" s="105"/>
      <c r="S263" s="105"/>
    </row>
    <row r="264" spans="1:19" ht="12.75" customHeight="1">
      <c r="A264" s="105"/>
      <c r="B264" s="105"/>
      <c r="C264" s="105"/>
      <c r="D264" s="105"/>
      <c r="E264" s="105"/>
      <c r="F264" s="105"/>
      <c r="G264" s="105"/>
      <c r="H264" s="105"/>
      <c r="I264" s="105"/>
      <c r="J264" s="105"/>
      <c r="K264" s="105"/>
      <c r="L264" s="105"/>
      <c r="M264" s="105"/>
      <c r="N264" s="105"/>
      <c r="O264" s="105"/>
      <c r="P264" s="105"/>
      <c r="Q264" s="105"/>
      <c r="R264" s="105"/>
      <c r="S264" s="105"/>
    </row>
    <row r="265" spans="1:19" ht="12.75" customHeight="1">
      <c r="A265" s="105"/>
      <c r="B265" s="105"/>
      <c r="C265" s="105"/>
      <c r="D265" s="105"/>
      <c r="E265" s="105"/>
      <c r="F265" s="105"/>
      <c r="G265" s="105"/>
      <c r="H265" s="105"/>
      <c r="I265" s="105"/>
      <c r="J265" s="105"/>
      <c r="K265" s="105"/>
      <c r="L265" s="105"/>
      <c r="M265" s="105"/>
      <c r="N265" s="105"/>
      <c r="O265" s="105"/>
      <c r="P265" s="105"/>
      <c r="Q265" s="105"/>
      <c r="R265" s="105"/>
      <c r="S265" s="105"/>
    </row>
    <row r="266" spans="1:19" ht="12.75" customHeight="1">
      <c r="A266" s="105"/>
      <c r="B266" s="105"/>
      <c r="C266" s="105"/>
      <c r="D266" s="105"/>
      <c r="E266" s="105"/>
      <c r="F266" s="105"/>
      <c r="G266" s="105"/>
      <c r="H266" s="105"/>
      <c r="I266" s="105"/>
      <c r="J266" s="105"/>
      <c r="K266" s="105"/>
      <c r="L266" s="105"/>
      <c r="M266" s="105"/>
      <c r="N266" s="105"/>
      <c r="O266" s="105"/>
      <c r="P266" s="105"/>
      <c r="Q266" s="105"/>
      <c r="R266" s="105"/>
      <c r="S266" s="105"/>
    </row>
    <row r="267" spans="1:19" ht="12.75" customHeight="1">
      <c r="A267" s="105"/>
      <c r="B267" s="105"/>
      <c r="C267" s="105"/>
      <c r="D267" s="105"/>
      <c r="E267" s="105"/>
      <c r="F267" s="105"/>
      <c r="G267" s="105"/>
      <c r="H267" s="105"/>
      <c r="I267" s="105"/>
      <c r="J267" s="105"/>
      <c r="K267" s="105"/>
      <c r="L267" s="105"/>
      <c r="M267" s="105"/>
      <c r="N267" s="105"/>
      <c r="O267" s="105"/>
      <c r="P267" s="105"/>
      <c r="Q267" s="105"/>
      <c r="R267" s="105"/>
      <c r="S267" s="105"/>
    </row>
    <row r="268" spans="1:19" ht="12.75" customHeight="1">
      <c r="A268" s="105"/>
      <c r="B268" s="105"/>
      <c r="C268" s="105"/>
      <c r="D268" s="105"/>
      <c r="E268" s="105"/>
      <c r="F268" s="105"/>
      <c r="G268" s="105"/>
      <c r="H268" s="105"/>
      <c r="I268" s="105"/>
      <c r="J268" s="105"/>
      <c r="K268" s="105"/>
      <c r="L268" s="105"/>
      <c r="M268" s="105"/>
      <c r="N268" s="105"/>
      <c r="O268" s="105"/>
      <c r="P268" s="105"/>
      <c r="Q268" s="105"/>
      <c r="R268" s="105"/>
      <c r="S268" s="105"/>
    </row>
    <row r="269" spans="1:19" ht="12.75" customHeight="1">
      <c r="A269" s="105"/>
      <c r="B269" s="105"/>
      <c r="C269" s="105"/>
      <c r="D269" s="105"/>
      <c r="E269" s="105"/>
      <c r="F269" s="105"/>
      <c r="G269" s="105"/>
      <c r="H269" s="105"/>
      <c r="I269" s="105"/>
      <c r="J269" s="105"/>
      <c r="K269" s="105"/>
      <c r="L269" s="105"/>
      <c r="M269" s="105"/>
      <c r="N269" s="105"/>
      <c r="O269" s="105"/>
      <c r="P269" s="105"/>
      <c r="Q269" s="105"/>
      <c r="R269" s="105"/>
      <c r="S269" s="105"/>
    </row>
    <row r="270" spans="1:19" ht="12.75" customHeight="1">
      <c r="A270" s="105"/>
      <c r="B270" s="105"/>
      <c r="C270" s="105"/>
      <c r="D270" s="105"/>
      <c r="E270" s="105"/>
      <c r="F270" s="105"/>
      <c r="G270" s="105"/>
      <c r="H270" s="105"/>
      <c r="I270" s="105"/>
      <c r="J270" s="105"/>
      <c r="K270" s="105"/>
      <c r="L270" s="105"/>
      <c r="M270" s="105"/>
      <c r="N270" s="105"/>
      <c r="O270" s="105"/>
      <c r="P270" s="105"/>
      <c r="Q270" s="105"/>
      <c r="R270" s="105"/>
      <c r="S270" s="105"/>
    </row>
    <row r="271" spans="1:19" ht="12.75" customHeight="1">
      <c r="A271" s="105"/>
      <c r="B271" s="105"/>
      <c r="C271" s="105"/>
      <c r="D271" s="105"/>
      <c r="E271" s="105"/>
      <c r="F271" s="105"/>
      <c r="G271" s="105"/>
      <c r="H271" s="105"/>
      <c r="I271" s="105"/>
      <c r="J271" s="105"/>
      <c r="K271" s="105"/>
      <c r="L271" s="105"/>
      <c r="M271" s="105"/>
      <c r="N271" s="105"/>
      <c r="O271" s="105"/>
      <c r="P271" s="105"/>
      <c r="Q271" s="105"/>
      <c r="R271" s="105"/>
      <c r="S271" s="105"/>
    </row>
    <row r="272" spans="1:19" ht="12.75" customHeight="1">
      <c r="A272" s="105"/>
      <c r="B272" s="105"/>
      <c r="C272" s="105"/>
      <c r="D272" s="105"/>
      <c r="E272" s="105"/>
      <c r="F272" s="105"/>
      <c r="G272" s="105"/>
      <c r="H272" s="105"/>
      <c r="I272" s="105"/>
      <c r="J272" s="105"/>
      <c r="K272" s="105"/>
      <c r="L272" s="105"/>
      <c r="M272" s="105"/>
      <c r="N272" s="105"/>
      <c r="O272" s="105"/>
      <c r="P272" s="105"/>
      <c r="Q272" s="105"/>
      <c r="R272" s="105"/>
      <c r="S272" s="105"/>
    </row>
    <row r="273" spans="1:19" ht="12.75" customHeight="1">
      <c r="A273" s="105"/>
      <c r="B273" s="105"/>
      <c r="C273" s="105"/>
      <c r="D273" s="105"/>
      <c r="E273" s="105"/>
      <c r="F273" s="105"/>
      <c r="G273" s="105"/>
      <c r="H273" s="105"/>
      <c r="I273" s="105"/>
      <c r="J273" s="105"/>
      <c r="K273" s="105"/>
      <c r="L273" s="105"/>
      <c r="M273" s="105"/>
      <c r="N273" s="105"/>
      <c r="O273" s="105"/>
      <c r="P273" s="105"/>
      <c r="Q273" s="105"/>
      <c r="R273" s="105"/>
      <c r="S273" s="105"/>
    </row>
    <row r="274" spans="1:19" ht="12.75" customHeight="1">
      <c r="A274" s="105"/>
      <c r="B274" s="105"/>
      <c r="C274" s="105"/>
      <c r="D274" s="105"/>
      <c r="E274" s="105"/>
      <c r="F274" s="105"/>
      <c r="G274" s="105"/>
      <c r="H274" s="105"/>
      <c r="I274" s="105"/>
      <c r="J274" s="105"/>
      <c r="K274" s="105"/>
      <c r="L274" s="105"/>
      <c r="M274" s="105"/>
      <c r="N274" s="105"/>
      <c r="O274" s="105"/>
      <c r="P274" s="105"/>
      <c r="Q274" s="105"/>
      <c r="R274" s="105"/>
      <c r="S274" s="105"/>
    </row>
    <row r="275" spans="1:19" ht="12.75" customHeight="1">
      <c r="A275" s="105"/>
      <c r="B275" s="105"/>
      <c r="C275" s="105"/>
      <c r="D275" s="105"/>
      <c r="E275" s="105"/>
      <c r="F275" s="105"/>
      <c r="G275" s="105"/>
      <c r="H275" s="105"/>
      <c r="I275" s="105"/>
      <c r="J275" s="105"/>
      <c r="K275" s="105"/>
      <c r="L275" s="105"/>
      <c r="M275" s="105"/>
      <c r="N275" s="105"/>
      <c r="O275" s="105"/>
      <c r="P275" s="105"/>
      <c r="Q275" s="105"/>
      <c r="R275" s="105"/>
      <c r="S275" s="105"/>
    </row>
    <row r="276" spans="1:19" ht="12.75" customHeight="1">
      <c r="A276" s="105"/>
      <c r="B276" s="105"/>
      <c r="C276" s="105"/>
      <c r="D276" s="105"/>
      <c r="E276" s="105"/>
      <c r="F276" s="105"/>
      <c r="G276" s="105"/>
      <c r="H276" s="105"/>
      <c r="I276" s="105"/>
      <c r="J276" s="105"/>
      <c r="K276" s="105"/>
      <c r="L276" s="105"/>
      <c r="M276" s="105"/>
      <c r="N276" s="105"/>
      <c r="O276" s="105"/>
      <c r="P276" s="105"/>
      <c r="Q276" s="105"/>
      <c r="R276" s="105"/>
      <c r="S276" s="105"/>
    </row>
    <row r="277" spans="1:19" ht="12.75" customHeight="1">
      <c r="A277" s="105"/>
      <c r="B277" s="105"/>
      <c r="C277" s="105"/>
      <c r="D277" s="105"/>
      <c r="E277" s="105"/>
      <c r="F277" s="105"/>
      <c r="G277" s="105"/>
      <c r="H277" s="105"/>
      <c r="I277" s="105"/>
      <c r="J277" s="105"/>
      <c r="K277" s="105"/>
      <c r="L277" s="105"/>
      <c r="M277" s="105"/>
      <c r="N277" s="105"/>
      <c r="O277" s="105"/>
      <c r="P277" s="105"/>
      <c r="Q277" s="105"/>
      <c r="R277" s="105"/>
      <c r="S277" s="105"/>
    </row>
    <row r="278" spans="1:19" ht="12.75" customHeight="1">
      <c r="A278" s="105"/>
      <c r="B278" s="105"/>
      <c r="C278" s="105"/>
      <c r="D278" s="105"/>
      <c r="E278" s="105"/>
      <c r="F278" s="105"/>
      <c r="G278" s="105"/>
      <c r="H278" s="105"/>
      <c r="I278" s="105"/>
      <c r="J278" s="105"/>
      <c r="K278" s="105"/>
      <c r="L278" s="105"/>
      <c r="M278" s="105"/>
      <c r="N278" s="105"/>
      <c r="O278" s="105"/>
      <c r="P278" s="105"/>
      <c r="Q278" s="105"/>
      <c r="R278" s="105"/>
      <c r="S278" s="105"/>
    </row>
    <row r="279" spans="1:19" ht="12.75" customHeight="1">
      <c r="A279" s="105"/>
      <c r="B279" s="105"/>
      <c r="C279" s="105"/>
      <c r="D279" s="105"/>
      <c r="E279" s="105"/>
      <c r="F279" s="105"/>
      <c r="G279" s="105"/>
      <c r="H279" s="105"/>
      <c r="I279" s="105"/>
      <c r="J279" s="105"/>
      <c r="K279" s="105"/>
      <c r="L279" s="105"/>
      <c r="M279" s="105"/>
      <c r="N279" s="105"/>
      <c r="O279" s="105"/>
      <c r="P279" s="105"/>
      <c r="Q279" s="105"/>
      <c r="R279" s="105"/>
      <c r="S279" s="105"/>
    </row>
    <row r="280" spans="1:19" ht="12.75" customHeight="1">
      <c r="A280" s="105"/>
      <c r="B280" s="105"/>
      <c r="C280" s="105"/>
      <c r="D280" s="105"/>
      <c r="E280" s="105"/>
      <c r="F280" s="105"/>
      <c r="G280" s="105"/>
      <c r="H280" s="105"/>
      <c r="I280" s="105"/>
      <c r="J280" s="105"/>
      <c r="K280" s="105"/>
      <c r="L280" s="105"/>
      <c r="M280" s="105"/>
      <c r="N280" s="105"/>
      <c r="O280" s="105"/>
      <c r="P280" s="105"/>
      <c r="Q280" s="105"/>
      <c r="R280" s="105"/>
      <c r="S280" s="105"/>
    </row>
    <row r="281" spans="1:19" ht="12.75" customHeight="1">
      <c r="A281" s="105"/>
      <c r="B281" s="105"/>
      <c r="C281" s="105"/>
      <c r="D281" s="105"/>
      <c r="E281" s="105"/>
      <c r="F281" s="105"/>
      <c r="G281" s="105"/>
      <c r="H281" s="105"/>
      <c r="I281" s="105"/>
      <c r="J281" s="105"/>
      <c r="K281" s="105"/>
      <c r="L281" s="105"/>
      <c r="M281" s="105"/>
      <c r="N281" s="105"/>
      <c r="O281" s="105"/>
      <c r="P281" s="105"/>
      <c r="Q281" s="105"/>
      <c r="R281" s="105"/>
      <c r="S281" s="105"/>
    </row>
    <row r="282" spans="1:19" ht="12.75" customHeight="1">
      <c r="A282" s="105"/>
      <c r="B282" s="105"/>
      <c r="C282" s="105"/>
      <c r="D282" s="105"/>
      <c r="E282" s="105"/>
      <c r="F282" s="105"/>
      <c r="G282" s="105"/>
      <c r="H282" s="105"/>
      <c r="I282" s="105"/>
      <c r="J282" s="105"/>
      <c r="K282" s="105"/>
      <c r="L282" s="105"/>
      <c r="M282" s="105"/>
      <c r="N282" s="105"/>
      <c r="O282" s="105"/>
      <c r="P282" s="105"/>
      <c r="Q282" s="105"/>
      <c r="R282" s="105"/>
      <c r="S282" s="105"/>
    </row>
    <row r="283" spans="1:19" ht="12.75" customHeight="1">
      <c r="A283" s="105"/>
      <c r="B283" s="105"/>
      <c r="C283" s="105"/>
      <c r="D283" s="105"/>
      <c r="E283" s="105"/>
      <c r="F283" s="105"/>
      <c r="G283" s="105"/>
      <c r="H283" s="105"/>
      <c r="I283" s="105"/>
      <c r="J283" s="105"/>
      <c r="K283" s="105"/>
      <c r="L283" s="105"/>
      <c r="M283" s="105"/>
      <c r="N283" s="105"/>
      <c r="O283" s="105"/>
      <c r="P283" s="105"/>
      <c r="Q283" s="105"/>
      <c r="R283" s="105"/>
      <c r="S283" s="105"/>
    </row>
    <row r="284" spans="1:19" ht="12.75" customHeight="1">
      <c r="A284" s="105"/>
      <c r="B284" s="105"/>
      <c r="C284" s="105"/>
      <c r="D284" s="105"/>
      <c r="E284" s="105"/>
      <c r="F284" s="105"/>
      <c r="G284" s="105"/>
      <c r="H284" s="105"/>
      <c r="I284" s="105"/>
      <c r="J284" s="105"/>
      <c r="K284" s="105"/>
      <c r="L284" s="105"/>
      <c r="M284" s="105"/>
      <c r="N284" s="105"/>
      <c r="O284" s="105"/>
      <c r="P284" s="105"/>
      <c r="Q284" s="105"/>
      <c r="R284" s="105"/>
      <c r="S284" s="105"/>
    </row>
    <row r="285" spans="1:19" ht="12.75" customHeight="1">
      <c r="A285" s="105"/>
      <c r="B285" s="105"/>
      <c r="C285" s="105"/>
      <c r="D285" s="105"/>
      <c r="E285" s="105"/>
      <c r="F285" s="105"/>
      <c r="G285" s="105"/>
      <c r="H285" s="105"/>
      <c r="I285" s="105"/>
      <c r="J285" s="105"/>
      <c r="K285" s="105"/>
      <c r="L285" s="105"/>
      <c r="M285" s="105"/>
      <c r="N285" s="105"/>
      <c r="O285" s="105"/>
      <c r="P285" s="105"/>
      <c r="Q285" s="105"/>
      <c r="R285" s="105"/>
      <c r="S285" s="105"/>
    </row>
    <row r="286" spans="1:19" ht="12.75" customHeight="1">
      <c r="A286" s="105"/>
      <c r="B286" s="105"/>
      <c r="C286" s="105"/>
      <c r="D286" s="105"/>
      <c r="E286" s="105"/>
      <c r="F286" s="105"/>
      <c r="G286" s="105"/>
      <c r="H286" s="105"/>
      <c r="I286" s="105"/>
      <c r="J286" s="105"/>
      <c r="K286" s="105"/>
      <c r="L286" s="105"/>
      <c r="M286" s="105"/>
      <c r="N286" s="105"/>
      <c r="O286" s="105"/>
      <c r="P286" s="105"/>
      <c r="Q286" s="105"/>
      <c r="R286" s="105"/>
      <c r="S286" s="105"/>
    </row>
    <row r="287" spans="1:19" ht="12.75" customHeight="1">
      <c r="A287" s="105"/>
      <c r="B287" s="105"/>
      <c r="C287" s="105"/>
      <c r="D287" s="105"/>
      <c r="E287" s="105"/>
      <c r="F287" s="105"/>
      <c r="G287" s="105"/>
      <c r="H287" s="105"/>
      <c r="I287" s="105"/>
      <c r="J287" s="105"/>
      <c r="K287" s="105"/>
      <c r="L287" s="105"/>
      <c r="M287" s="105"/>
      <c r="N287" s="105"/>
      <c r="O287" s="105"/>
      <c r="P287" s="105"/>
      <c r="Q287" s="105"/>
      <c r="R287" s="105"/>
      <c r="S287" s="105"/>
    </row>
    <row r="288" spans="1:19" ht="12.75" customHeight="1">
      <c r="A288" s="105"/>
      <c r="B288" s="105"/>
      <c r="C288" s="105"/>
      <c r="D288" s="105"/>
      <c r="E288" s="105"/>
      <c r="F288" s="105"/>
      <c r="G288" s="105"/>
      <c r="H288" s="105"/>
      <c r="I288" s="105"/>
      <c r="J288" s="105"/>
      <c r="K288" s="105"/>
      <c r="L288" s="105"/>
      <c r="M288" s="105"/>
      <c r="N288" s="105"/>
      <c r="O288" s="105"/>
      <c r="P288" s="105"/>
      <c r="Q288" s="105"/>
      <c r="R288" s="105"/>
      <c r="S288" s="105"/>
    </row>
    <row r="289" spans="1:19" ht="12.75" customHeight="1">
      <c r="A289" s="105"/>
      <c r="B289" s="105"/>
      <c r="C289" s="105"/>
      <c r="D289" s="105"/>
      <c r="E289" s="105"/>
      <c r="F289" s="105"/>
      <c r="G289" s="105"/>
      <c r="H289" s="105"/>
      <c r="I289" s="105"/>
      <c r="J289" s="105"/>
      <c r="K289" s="105"/>
      <c r="L289" s="105"/>
      <c r="M289" s="105"/>
      <c r="N289" s="105"/>
      <c r="O289" s="105"/>
      <c r="P289" s="105"/>
      <c r="Q289" s="105"/>
      <c r="R289" s="105"/>
      <c r="S289" s="105"/>
    </row>
    <row r="290" spans="1:19" ht="12.75" customHeight="1">
      <c r="A290" s="105"/>
      <c r="B290" s="105"/>
      <c r="C290" s="105"/>
      <c r="D290" s="105"/>
      <c r="E290" s="105"/>
      <c r="F290" s="105"/>
      <c r="G290" s="105"/>
      <c r="H290" s="105"/>
      <c r="I290" s="105"/>
      <c r="J290" s="105"/>
      <c r="K290" s="105"/>
      <c r="L290" s="105"/>
      <c r="M290" s="105"/>
      <c r="N290" s="105"/>
      <c r="O290" s="105"/>
      <c r="P290" s="105"/>
      <c r="Q290" s="105"/>
      <c r="R290" s="105"/>
      <c r="S290" s="105"/>
    </row>
    <row r="291" spans="1:19" ht="12.75" customHeight="1">
      <c r="A291" s="105"/>
      <c r="B291" s="105"/>
      <c r="C291" s="105"/>
      <c r="D291" s="105"/>
      <c r="E291" s="105"/>
      <c r="F291" s="105"/>
      <c r="G291" s="105"/>
      <c r="H291" s="105"/>
      <c r="I291" s="105"/>
      <c r="J291" s="105"/>
      <c r="K291" s="105"/>
      <c r="L291" s="105"/>
      <c r="M291" s="105"/>
      <c r="N291" s="105"/>
      <c r="O291" s="105"/>
      <c r="P291" s="105"/>
      <c r="Q291" s="105"/>
      <c r="R291" s="105"/>
      <c r="S291" s="105"/>
    </row>
    <row r="292" spans="1:19" ht="12.75" customHeight="1">
      <c r="A292" s="105"/>
      <c r="B292" s="105"/>
      <c r="C292" s="105"/>
      <c r="D292" s="105"/>
      <c r="E292" s="105"/>
      <c r="F292" s="105"/>
      <c r="G292" s="105"/>
      <c r="H292" s="105"/>
      <c r="I292" s="105"/>
      <c r="J292" s="105"/>
      <c r="K292" s="105"/>
      <c r="L292" s="105"/>
      <c r="M292" s="105"/>
      <c r="N292" s="105"/>
      <c r="O292" s="105"/>
      <c r="P292" s="105"/>
      <c r="Q292" s="105"/>
      <c r="R292" s="105"/>
      <c r="S292" s="105"/>
    </row>
    <row r="293" spans="1:19" ht="12.75" customHeight="1">
      <c r="A293" s="105"/>
      <c r="B293" s="105"/>
      <c r="C293" s="105"/>
      <c r="D293" s="105"/>
      <c r="E293" s="105"/>
      <c r="F293" s="105"/>
      <c r="G293" s="105"/>
      <c r="H293" s="105"/>
      <c r="I293" s="105"/>
      <c r="J293" s="105"/>
      <c r="K293" s="105"/>
      <c r="L293" s="105"/>
      <c r="M293" s="105"/>
      <c r="N293" s="105"/>
      <c r="O293" s="105"/>
      <c r="P293" s="105"/>
      <c r="Q293" s="105"/>
      <c r="R293" s="105"/>
      <c r="S293" s="105"/>
    </row>
    <row r="294" spans="1:19" ht="12.75" customHeight="1">
      <c r="A294" s="105"/>
      <c r="B294" s="105"/>
      <c r="C294" s="105"/>
      <c r="D294" s="105"/>
      <c r="E294" s="105"/>
      <c r="F294" s="105"/>
      <c r="G294" s="105"/>
      <c r="H294" s="105"/>
      <c r="I294" s="105"/>
      <c r="J294" s="105"/>
      <c r="K294" s="105"/>
      <c r="L294" s="105"/>
      <c r="M294" s="105"/>
      <c r="N294" s="105"/>
      <c r="O294" s="105"/>
      <c r="P294" s="105"/>
      <c r="Q294" s="105"/>
      <c r="R294" s="105"/>
      <c r="S294" s="105"/>
    </row>
    <row r="295" spans="1:19" ht="12.75" customHeight="1">
      <c r="A295" s="105"/>
      <c r="B295" s="105"/>
      <c r="C295" s="105"/>
      <c r="D295" s="105"/>
      <c r="E295" s="105"/>
      <c r="F295" s="105"/>
      <c r="G295" s="105"/>
      <c r="H295" s="105"/>
      <c r="I295" s="105"/>
      <c r="J295" s="105"/>
      <c r="K295" s="105"/>
      <c r="L295" s="105"/>
      <c r="M295" s="105"/>
      <c r="N295" s="105"/>
      <c r="O295" s="105"/>
      <c r="P295" s="105"/>
      <c r="Q295" s="105"/>
      <c r="R295" s="105"/>
      <c r="S295" s="105"/>
    </row>
    <row r="296" spans="1:19" ht="12.75" customHeight="1">
      <c r="A296" s="105"/>
      <c r="B296" s="105"/>
      <c r="C296" s="105"/>
      <c r="D296" s="105"/>
      <c r="E296" s="105"/>
      <c r="F296" s="105"/>
      <c r="G296" s="105"/>
      <c r="H296" s="105"/>
      <c r="I296" s="105"/>
      <c r="J296" s="105"/>
      <c r="K296" s="105"/>
      <c r="L296" s="105"/>
      <c r="M296" s="105"/>
      <c r="N296" s="105"/>
      <c r="O296" s="105"/>
      <c r="P296" s="105"/>
      <c r="Q296" s="105"/>
      <c r="R296" s="105"/>
      <c r="S296" s="105"/>
    </row>
    <row r="297" spans="1:19" ht="12.75" customHeight="1">
      <c r="A297" s="105"/>
      <c r="B297" s="105"/>
      <c r="C297" s="105"/>
      <c r="D297" s="105"/>
      <c r="E297" s="105"/>
      <c r="F297" s="105"/>
      <c r="G297" s="105"/>
      <c r="H297" s="105"/>
      <c r="I297" s="105"/>
      <c r="J297" s="105"/>
      <c r="K297" s="105"/>
      <c r="L297" s="105"/>
      <c r="M297" s="105"/>
      <c r="N297" s="105"/>
      <c r="O297" s="105"/>
      <c r="P297" s="105"/>
      <c r="Q297" s="105"/>
      <c r="R297" s="105"/>
      <c r="S297" s="105"/>
    </row>
    <row r="298" spans="1:19" ht="12.75" customHeight="1">
      <c r="A298" s="105"/>
      <c r="B298" s="105"/>
      <c r="C298" s="105"/>
      <c r="D298" s="105"/>
      <c r="E298" s="105"/>
      <c r="F298" s="105"/>
      <c r="G298" s="105"/>
      <c r="H298" s="105"/>
      <c r="I298" s="105"/>
      <c r="J298" s="105"/>
      <c r="K298" s="105"/>
      <c r="L298" s="105"/>
      <c r="M298" s="105"/>
      <c r="N298" s="105"/>
      <c r="O298" s="105"/>
      <c r="P298" s="105"/>
      <c r="Q298" s="105"/>
      <c r="R298" s="105"/>
      <c r="S298" s="105"/>
    </row>
    <row r="299" spans="1:19" ht="12.75" customHeight="1">
      <c r="A299" s="105"/>
      <c r="B299" s="105"/>
      <c r="C299" s="105"/>
      <c r="D299" s="105"/>
      <c r="E299" s="105"/>
      <c r="F299" s="105"/>
      <c r="G299" s="105"/>
      <c r="H299" s="105"/>
      <c r="I299" s="105"/>
      <c r="J299" s="105"/>
      <c r="K299" s="105"/>
      <c r="L299" s="105"/>
      <c r="M299" s="105"/>
      <c r="N299" s="105"/>
      <c r="O299" s="105"/>
      <c r="P299" s="105"/>
      <c r="Q299" s="105"/>
      <c r="R299" s="105"/>
      <c r="S299" s="105"/>
    </row>
    <row r="300" spans="1:19" ht="12.75" customHeight="1">
      <c r="A300" s="105"/>
      <c r="B300" s="105"/>
      <c r="C300" s="105"/>
      <c r="D300" s="105"/>
      <c r="E300" s="105"/>
      <c r="F300" s="105"/>
      <c r="G300" s="105"/>
      <c r="H300" s="105"/>
      <c r="I300" s="105"/>
      <c r="J300" s="105"/>
      <c r="K300" s="105"/>
      <c r="L300" s="105"/>
      <c r="M300" s="105"/>
      <c r="N300" s="105"/>
      <c r="O300" s="105"/>
      <c r="P300" s="105"/>
      <c r="Q300" s="105"/>
      <c r="R300" s="105"/>
      <c r="S300" s="105"/>
    </row>
    <row r="301" spans="1:19" ht="12.75" customHeight="1">
      <c r="A301" s="105"/>
      <c r="B301" s="105"/>
      <c r="C301" s="105"/>
      <c r="D301" s="105"/>
      <c r="E301" s="105"/>
      <c r="F301" s="105"/>
      <c r="G301" s="105"/>
      <c r="H301" s="105"/>
      <c r="I301" s="105"/>
      <c r="J301" s="105"/>
      <c r="K301" s="105"/>
      <c r="L301" s="105"/>
      <c r="M301" s="105"/>
      <c r="N301" s="105"/>
      <c r="O301" s="105"/>
      <c r="P301" s="105"/>
      <c r="Q301" s="105"/>
      <c r="R301" s="105"/>
      <c r="S301" s="105"/>
    </row>
    <row r="302" spans="1:19" ht="12.75" customHeight="1">
      <c r="A302" s="105"/>
      <c r="B302" s="105"/>
      <c r="C302" s="105"/>
      <c r="D302" s="105"/>
      <c r="E302" s="105"/>
      <c r="F302" s="105"/>
      <c r="G302" s="105"/>
      <c r="H302" s="105"/>
      <c r="I302" s="105"/>
      <c r="J302" s="105"/>
      <c r="K302" s="105"/>
      <c r="L302" s="105"/>
      <c r="M302" s="105"/>
      <c r="N302" s="105"/>
      <c r="O302" s="105"/>
      <c r="P302" s="105"/>
      <c r="Q302" s="105"/>
      <c r="R302" s="105"/>
      <c r="S302" s="105"/>
    </row>
    <row r="303" spans="1:19" ht="12.75" customHeight="1">
      <c r="A303" s="105"/>
      <c r="B303" s="105"/>
      <c r="C303" s="105"/>
      <c r="D303" s="105"/>
      <c r="E303" s="105"/>
      <c r="F303" s="105"/>
      <c r="G303" s="105"/>
      <c r="H303" s="105"/>
      <c r="I303" s="105"/>
      <c r="J303" s="105"/>
      <c r="K303" s="105"/>
      <c r="L303" s="105"/>
      <c r="M303" s="105"/>
      <c r="N303" s="105"/>
      <c r="O303" s="105"/>
      <c r="P303" s="105"/>
      <c r="Q303" s="105"/>
      <c r="R303" s="105"/>
      <c r="S303" s="105"/>
    </row>
    <row r="304" spans="1:19" ht="12.75" customHeight="1">
      <c r="A304" s="105"/>
      <c r="B304" s="105"/>
      <c r="C304" s="105"/>
      <c r="D304" s="105"/>
      <c r="E304" s="105"/>
      <c r="F304" s="105"/>
      <c r="G304" s="105"/>
      <c r="H304" s="105"/>
      <c r="I304" s="105"/>
      <c r="J304" s="105"/>
      <c r="K304" s="105"/>
      <c r="L304" s="105"/>
      <c r="M304" s="105"/>
      <c r="N304" s="105"/>
      <c r="O304" s="105"/>
      <c r="P304" s="105"/>
      <c r="Q304" s="105"/>
      <c r="R304" s="105"/>
      <c r="S304" s="105"/>
    </row>
    <row r="305" spans="1:19" ht="12.75" customHeight="1">
      <c r="A305" s="105"/>
      <c r="B305" s="105"/>
      <c r="C305" s="105"/>
      <c r="D305" s="105"/>
      <c r="E305" s="105"/>
      <c r="F305" s="105"/>
      <c r="G305" s="105"/>
      <c r="H305" s="105"/>
      <c r="I305" s="105"/>
      <c r="J305" s="105"/>
      <c r="K305" s="105"/>
      <c r="L305" s="105"/>
      <c r="M305" s="105"/>
      <c r="N305" s="105"/>
      <c r="O305" s="105"/>
      <c r="P305" s="105"/>
      <c r="Q305" s="105"/>
      <c r="R305" s="105"/>
      <c r="S305" s="105"/>
    </row>
    <row r="306" spans="1:19" ht="12.75" customHeight="1">
      <c r="A306" s="105"/>
      <c r="B306" s="105"/>
      <c r="C306" s="105"/>
      <c r="D306" s="105"/>
      <c r="E306" s="105"/>
      <c r="F306" s="105"/>
      <c r="G306" s="105"/>
      <c r="H306" s="105"/>
      <c r="I306" s="105"/>
      <c r="J306" s="105"/>
      <c r="K306" s="105"/>
      <c r="L306" s="105"/>
      <c r="M306" s="105"/>
      <c r="N306" s="105"/>
      <c r="O306" s="105"/>
      <c r="P306" s="105"/>
      <c r="Q306" s="105"/>
      <c r="R306" s="105"/>
      <c r="S306" s="105"/>
    </row>
    <row r="307" spans="1:19" ht="12.75" customHeight="1">
      <c r="A307" s="105"/>
      <c r="B307" s="105"/>
      <c r="C307" s="105"/>
      <c r="D307" s="105"/>
      <c r="E307" s="105"/>
      <c r="F307" s="105"/>
      <c r="G307" s="105"/>
      <c r="H307" s="105"/>
      <c r="I307" s="105"/>
      <c r="J307" s="105"/>
      <c r="K307" s="105"/>
      <c r="L307" s="105"/>
      <c r="M307" s="105"/>
      <c r="N307" s="105"/>
      <c r="O307" s="105"/>
      <c r="P307" s="105"/>
      <c r="Q307" s="105"/>
      <c r="R307" s="105"/>
      <c r="S307" s="105"/>
    </row>
    <row r="308" spans="1:19" ht="12.75" customHeight="1">
      <c r="A308" s="105"/>
      <c r="B308" s="105"/>
      <c r="C308" s="105"/>
      <c r="D308" s="105"/>
      <c r="E308" s="105"/>
      <c r="F308" s="105"/>
      <c r="G308" s="105"/>
      <c r="H308" s="105"/>
      <c r="I308" s="105"/>
      <c r="J308" s="105"/>
      <c r="K308" s="105"/>
      <c r="L308" s="105"/>
      <c r="M308" s="105"/>
      <c r="N308" s="105"/>
      <c r="O308" s="105"/>
      <c r="P308" s="105"/>
      <c r="Q308" s="105"/>
      <c r="R308" s="105"/>
      <c r="S308" s="105"/>
    </row>
    <row r="309" spans="1:19" ht="12.75" customHeight="1">
      <c r="A309" s="105"/>
      <c r="B309" s="105"/>
      <c r="C309" s="105"/>
      <c r="D309" s="105"/>
      <c r="E309" s="105"/>
      <c r="F309" s="105"/>
      <c r="G309" s="105"/>
      <c r="H309" s="105"/>
      <c r="I309" s="105"/>
      <c r="J309" s="105"/>
      <c r="K309" s="105"/>
      <c r="L309" s="105"/>
      <c r="M309" s="105"/>
      <c r="N309" s="105"/>
      <c r="O309" s="105"/>
      <c r="P309" s="105"/>
      <c r="Q309" s="105"/>
      <c r="R309" s="105"/>
      <c r="S309" s="105"/>
    </row>
    <row r="310" spans="1:19" ht="12.75" customHeight="1">
      <c r="A310" s="105"/>
      <c r="B310" s="105"/>
      <c r="C310" s="105"/>
      <c r="D310" s="105"/>
      <c r="E310" s="105"/>
      <c r="F310" s="105"/>
      <c r="G310" s="105"/>
      <c r="H310" s="105"/>
      <c r="I310" s="105"/>
      <c r="J310" s="105"/>
      <c r="K310" s="105"/>
      <c r="L310" s="105"/>
      <c r="M310" s="105"/>
      <c r="N310" s="105"/>
      <c r="O310" s="105"/>
      <c r="P310" s="105"/>
      <c r="Q310" s="105"/>
      <c r="R310" s="105"/>
      <c r="S310" s="105"/>
    </row>
    <row r="311" spans="1:19" ht="12.75" customHeight="1">
      <c r="A311" s="105"/>
      <c r="B311" s="105"/>
      <c r="C311" s="105"/>
      <c r="D311" s="105"/>
      <c r="E311" s="105"/>
      <c r="F311" s="105"/>
      <c r="G311" s="105"/>
      <c r="H311" s="105"/>
      <c r="I311" s="105"/>
      <c r="J311" s="105"/>
      <c r="K311" s="105"/>
      <c r="L311" s="105"/>
      <c r="M311" s="105"/>
      <c r="N311" s="105"/>
      <c r="O311" s="105"/>
      <c r="P311" s="105"/>
      <c r="Q311" s="105"/>
      <c r="R311" s="105"/>
      <c r="S311" s="105"/>
    </row>
    <row r="312" spans="1:19" ht="12.75" customHeight="1">
      <c r="A312" s="105"/>
      <c r="B312" s="105"/>
      <c r="C312" s="105"/>
      <c r="D312" s="105"/>
      <c r="E312" s="105"/>
      <c r="F312" s="105"/>
      <c r="G312" s="105"/>
      <c r="H312" s="105"/>
      <c r="I312" s="105"/>
      <c r="J312" s="105"/>
      <c r="K312" s="105"/>
      <c r="L312" s="105"/>
      <c r="M312" s="105"/>
      <c r="N312" s="105"/>
      <c r="O312" s="105"/>
      <c r="P312" s="105"/>
      <c r="Q312" s="105"/>
      <c r="R312" s="105"/>
      <c r="S312" s="105"/>
    </row>
    <row r="313" spans="1:19" ht="12.75" customHeight="1">
      <c r="A313" s="105"/>
      <c r="B313" s="105"/>
      <c r="C313" s="105"/>
      <c r="D313" s="105"/>
      <c r="E313" s="105"/>
      <c r="F313" s="105"/>
      <c r="G313" s="105"/>
      <c r="H313" s="105"/>
      <c r="I313" s="105"/>
      <c r="J313" s="105"/>
      <c r="K313" s="105"/>
      <c r="L313" s="105"/>
      <c r="M313" s="105"/>
      <c r="N313" s="105"/>
      <c r="O313" s="105"/>
      <c r="P313" s="105"/>
      <c r="Q313" s="105"/>
      <c r="R313" s="105"/>
      <c r="S313" s="105"/>
    </row>
    <row r="314" spans="1:19" ht="12.75" customHeight="1">
      <c r="A314" s="105"/>
      <c r="B314" s="105"/>
      <c r="C314" s="105"/>
      <c r="D314" s="105"/>
      <c r="E314" s="105"/>
      <c r="F314" s="105"/>
      <c r="G314" s="105"/>
      <c r="H314" s="105"/>
      <c r="I314" s="105"/>
      <c r="J314" s="105"/>
      <c r="K314" s="105"/>
      <c r="L314" s="105"/>
      <c r="M314" s="105"/>
      <c r="N314" s="105"/>
      <c r="O314" s="105"/>
      <c r="P314" s="105"/>
      <c r="Q314" s="105"/>
      <c r="R314" s="105"/>
      <c r="S314" s="105"/>
    </row>
    <row r="315" spans="1:19" ht="12.75" customHeight="1">
      <c r="A315" s="105"/>
      <c r="B315" s="105"/>
      <c r="C315" s="105"/>
      <c r="D315" s="105"/>
      <c r="E315" s="105"/>
      <c r="F315" s="105"/>
      <c r="G315" s="105"/>
      <c r="H315" s="105"/>
      <c r="I315" s="105"/>
      <c r="J315" s="105"/>
      <c r="K315" s="105"/>
      <c r="L315" s="105"/>
      <c r="M315" s="105"/>
      <c r="N315" s="105"/>
      <c r="O315" s="105"/>
      <c r="P315" s="105"/>
      <c r="Q315" s="105"/>
      <c r="R315" s="105"/>
      <c r="S315" s="105"/>
    </row>
    <row r="316" spans="1:19" ht="12.75" customHeight="1">
      <c r="A316" s="105"/>
      <c r="B316" s="105"/>
      <c r="C316" s="105"/>
      <c r="D316" s="105"/>
      <c r="E316" s="105"/>
      <c r="F316" s="105"/>
      <c r="G316" s="105"/>
      <c r="H316" s="105"/>
      <c r="I316" s="105"/>
      <c r="J316" s="105"/>
      <c r="K316" s="105"/>
      <c r="L316" s="105"/>
      <c r="M316" s="105"/>
      <c r="N316" s="105"/>
      <c r="O316" s="105"/>
      <c r="P316" s="105"/>
      <c r="Q316" s="105"/>
      <c r="R316" s="105"/>
      <c r="S316" s="105"/>
    </row>
    <row r="317" spans="1:19" ht="12.75" customHeight="1">
      <c r="A317" s="105"/>
      <c r="B317" s="105"/>
      <c r="C317" s="105"/>
      <c r="D317" s="105"/>
      <c r="E317" s="105"/>
      <c r="F317" s="105"/>
      <c r="G317" s="105"/>
      <c r="H317" s="105"/>
      <c r="I317" s="105"/>
      <c r="J317" s="105"/>
      <c r="K317" s="105"/>
      <c r="L317" s="105"/>
      <c r="M317" s="105"/>
      <c r="N317" s="105"/>
      <c r="O317" s="105"/>
      <c r="P317" s="105"/>
      <c r="Q317" s="105"/>
      <c r="R317" s="105"/>
      <c r="S317" s="105"/>
    </row>
    <row r="318" spans="1:19" ht="12.75" customHeight="1">
      <c r="A318" s="105"/>
      <c r="B318" s="105"/>
      <c r="C318" s="105"/>
      <c r="D318" s="105"/>
      <c r="E318" s="105"/>
      <c r="F318" s="105"/>
      <c r="G318" s="105"/>
      <c r="H318" s="105"/>
      <c r="I318" s="105"/>
      <c r="J318" s="105"/>
      <c r="K318" s="105"/>
      <c r="L318" s="105"/>
      <c r="M318" s="105"/>
      <c r="N318" s="105"/>
      <c r="O318" s="105"/>
      <c r="P318" s="105"/>
      <c r="Q318" s="105"/>
      <c r="R318" s="105"/>
      <c r="S318" s="105"/>
    </row>
    <row r="319" spans="1:19" ht="12.75" customHeight="1">
      <c r="A319" s="105"/>
      <c r="B319" s="105"/>
      <c r="C319" s="105"/>
      <c r="D319" s="105"/>
      <c r="E319" s="105"/>
      <c r="F319" s="105"/>
      <c r="G319" s="105"/>
      <c r="H319" s="105"/>
      <c r="I319" s="105"/>
      <c r="J319" s="105"/>
      <c r="K319" s="105"/>
      <c r="L319" s="105"/>
      <c r="M319" s="105"/>
      <c r="N319" s="105"/>
      <c r="O319" s="105"/>
      <c r="P319" s="105"/>
      <c r="Q319" s="105"/>
      <c r="R319" s="105"/>
      <c r="S319" s="105"/>
    </row>
    <row r="320" spans="1:19" ht="12.75" customHeight="1">
      <c r="A320" s="105"/>
      <c r="B320" s="105"/>
      <c r="C320" s="105"/>
      <c r="D320" s="105"/>
      <c r="E320" s="105"/>
      <c r="F320" s="105"/>
      <c r="G320" s="105"/>
      <c r="H320" s="105"/>
      <c r="I320" s="105"/>
      <c r="J320" s="105"/>
      <c r="K320" s="105"/>
      <c r="L320" s="105"/>
      <c r="M320" s="105"/>
      <c r="N320" s="105"/>
      <c r="O320" s="105"/>
      <c r="P320" s="105"/>
      <c r="Q320" s="105"/>
      <c r="R320" s="105"/>
      <c r="S320" s="105"/>
    </row>
    <row r="321" spans="1:19" ht="12.75" customHeight="1">
      <c r="A321" s="105"/>
      <c r="B321" s="105"/>
      <c r="C321" s="105"/>
      <c r="D321" s="105"/>
      <c r="E321" s="105"/>
      <c r="F321" s="105"/>
      <c r="G321" s="105"/>
      <c r="H321" s="105"/>
      <c r="I321" s="105"/>
      <c r="J321" s="105"/>
      <c r="K321" s="105"/>
      <c r="L321" s="105"/>
      <c r="M321" s="105"/>
      <c r="N321" s="105"/>
      <c r="O321" s="105"/>
      <c r="P321" s="105"/>
      <c r="Q321" s="105"/>
      <c r="R321" s="105"/>
      <c r="S321" s="105"/>
    </row>
    <row r="322" spans="1:19" ht="12.75" customHeight="1">
      <c r="A322" s="105"/>
      <c r="B322" s="105"/>
      <c r="C322" s="105"/>
      <c r="D322" s="105"/>
      <c r="E322" s="105"/>
      <c r="F322" s="105"/>
      <c r="G322" s="105"/>
      <c r="H322" s="105"/>
      <c r="I322" s="105"/>
      <c r="J322" s="105"/>
      <c r="K322" s="105"/>
      <c r="L322" s="105"/>
      <c r="M322" s="105"/>
      <c r="N322" s="105"/>
      <c r="O322" s="105"/>
      <c r="P322" s="105"/>
      <c r="Q322" s="105"/>
      <c r="R322" s="105"/>
      <c r="S322" s="105"/>
    </row>
    <row r="323" spans="1:19" ht="12.75" customHeight="1">
      <c r="A323" s="105"/>
      <c r="B323" s="105"/>
      <c r="C323" s="105"/>
      <c r="D323" s="105"/>
      <c r="E323" s="105"/>
      <c r="F323" s="105"/>
      <c r="G323" s="105"/>
      <c r="H323" s="105"/>
      <c r="I323" s="105"/>
      <c r="J323" s="105"/>
      <c r="K323" s="105"/>
      <c r="L323" s="105"/>
      <c r="M323" s="105"/>
      <c r="N323" s="105"/>
      <c r="O323" s="105"/>
      <c r="P323" s="105"/>
      <c r="Q323" s="105"/>
      <c r="R323" s="105"/>
      <c r="S323" s="105"/>
    </row>
    <row r="324" spans="1:19" ht="12.75" customHeight="1">
      <c r="A324" s="105"/>
      <c r="B324" s="105"/>
      <c r="C324" s="105"/>
      <c r="D324" s="105"/>
      <c r="E324" s="105"/>
      <c r="F324" s="105"/>
      <c r="G324" s="105"/>
      <c r="H324" s="105"/>
      <c r="I324" s="105"/>
      <c r="J324" s="105"/>
      <c r="K324" s="105"/>
      <c r="L324" s="105"/>
      <c r="M324" s="105"/>
      <c r="N324" s="105"/>
      <c r="O324" s="105"/>
      <c r="P324" s="105"/>
      <c r="Q324" s="105"/>
      <c r="R324" s="105"/>
      <c r="S324" s="105"/>
    </row>
    <row r="325" spans="1:19" ht="12.75" customHeight="1">
      <c r="A325" s="105"/>
      <c r="B325" s="105"/>
      <c r="C325" s="105"/>
      <c r="D325" s="105"/>
      <c r="E325" s="105"/>
      <c r="F325" s="105"/>
      <c r="G325" s="105"/>
      <c r="H325" s="105"/>
      <c r="I325" s="105"/>
      <c r="J325" s="105"/>
      <c r="K325" s="105"/>
      <c r="L325" s="105"/>
      <c r="M325" s="105"/>
      <c r="N325" s="105"/>
      <c r="O325" s="105"/>
      <c r="P325" s="105"/>
      <c r="Q325" s="105"/>
      <c r="R325" s="105"/>
      <c r="S325" s="105"/>
    </row>
    <row r="326" spans="1:19" ht="12.75" customHeight="1">
      <c r="A326" s="105"/>
      <c r="B326" s="105"/>
      <c r="C326" s="105"/>
      <c r="D326" s="105"/>
      <c r="E326" s="105"/>
      <c r="F326" s="105"/>
      <c r="G326" s="105"/>
      <c r="H326" s="105"/>
      <c r="I326" s="105"/>
      <c r="J326" s="105"/>
      <c r="K326" s="105"/>
      <c r="L326" s="105"/>
      <c r="M326" s="105"/>
      <c r="N326" s="105"/>
      <c r="O326" s="105"/>
      <c r="P326" s="105"/>
      <c r="Q326" s="105"/>
      <c r="R326" s="105"/>
      <c r="S326" s="105"/>
    </row>
    <row r="327" spans="1:19" ht="12.75" customHeight="1">
      <c r="A327" s="105"/>
      <c r="B327" s="105"/>
      <c r="C327" s="105"/>
      <c r="D327" s="105"/>
      <c r="E327" s="105"/>
      <c r="F327" s="105"/>
      <c r="G327" s="105"/>
      <c r="H327" s="105"/>
      <c r="I327" s="105"/>
      <c r="J327" s="105"/>
      <c r="K327" s="105"/>
      <c r="L327" s="105"/>
      <c r="M327" s="105"/>
      <c r="N327" s="105"/>
      <c r="O327" s="105"/>
      <c r="P327" s="105"/>
      <c r="Q327" s="105"/>
      <c r="R327" s="105"/>
      <c r="S327" s="105"/>
    </row>
    <row r="328" spans="1:19" ht="12.75" customHeight="1">
      <c r="A328" s="105"/>
      <c r="B328" s="105"/>
      <c r="C328" s="105"/>
      <c r="D328" s="105"/>
      <c r="E328" s="105"/>
      <c r="F328" s="105"/>
      <c r="G328" s="105"/>
      <c r="H328" s="105"/>
      <c r="I328" s="105"/>
      <c r="J328" s="105"/>
      <c r="K328" s="105"/>
      <c r="L328" s="105"/>
      <c r="M328" s="105"/>
      <c r="N328" s="105"/>
      <c r="O328" s="105"/>
      <c r="P328" s="105"/>
      <c r="Q328" s="105"/>
      <c r="R328" s="105"/>
      <c r="S328" s="105"/>
    </row>
    <row r="329" spans="1:19" ht="12.75" customHeight="1">
      <c r="A329" s="105"/>
      <c r="B329" s="105"/>
      <c r="C329" s="105"/>
      <c r="D329" s="105"/>
      <c r="E329" s="105"/>
      <c r="F329" s="105"/>
      <c r="G329" s="105"/>
      <c r="H329" s="105"/>
      <c r="I329" s="105"/>
      <c r="J329" s="105"/>
      <c r="K329" s="105"/>
      <c r="L329" s="105"/>
      <c r="M329" s="105"/>
      <c r="N329" s="105"/>
      <c r="O329" s="105"/>
      <c r="P329" s="105"/>
      <c r="Q329" s="105"/>
      <c r="R329" s="105"/>
      <c r="S329" s="105"/>
    </row>
    <row r="330" spans="1:19" ht="12.75" customHeight="1">
      <c r="A330" s="105"/>
      <c r="B330" s="105"/>
      <c r="C330" s="105"/>
      <c r="D330" s="105"/>
      <c r="E330" s="105"/>
      <c r="F330" s="105"/>
      <c r="G330" s="105"/>
      <c r="H330" s="105"/>
      <c r="I330" s="105"/>
      <c r="J330" s="105"/>
      <c r="K330" s="105"/>
      <c r="L330" s="105"/>
      <c r="M330" s="105"/>
      <c r="N330" s="105"/>
      <c r="O330" s="105"/>
      <c r="P330" s="105"/>
      <c r="Q330" s="105"/>
      <c r="R330" s="105"/>
      <c r="S330" s="105"/>
    </row>
    <row r="331" spans="1:19" ht="12.75" customHeight="1">
      <c r="A331" s="105"/>
      <c r="B331" s="105"/>
      <c r="C331" s="105"/>
      <c r="D331" s="105"/>
      <c r="E331" s="105"/>
      <c r="F331" s="105"/>
      <c r="G331" s="105"/>
      <c r="H331" s="105"/>
      <c r="I331" s="105"/>
      <c r="J331" s="105"/>
      <c r="K331" s="105"/>
      <c r="L331" s="105"/>
      <c r="M331" s="105"/>
      <c r="N331" s="105"/>
      <c r="O331" s="105"/>
      <c r="P331" s="105"/>
      <c r="Q331" s="105"/>
      <c r="R331" s="105"/>
      <c r="S331" s="105"/>
    </row>
    <row r="332" spans="1:19" ht="12.75" customHeight="1">
      <c r="A332" s="105"/>
      <c r="B332" s="105"/>
      <c r="C332" s="105"/>
      <c r="D332" s="105"/>
      <c r="E332" s="105"/>
      <c r="F332" s="105"/>
      <c r="G332" s="105"/>
      <c r="H332" s="105"/>
      <c r="I332" s="105"/>
      <c r="J332" s="105"/>
      <c r="K332" s="105"/>
      <c r="L332" s="105"/>
      <c r="M332" s="105"/>
      <c r="N332" s="105"/>
      <c r="O332" s="105"/>
      <c r="P332" s="105"/>
      <c r="Q332" s="105"/>
      <c r="R332" s="105"/>
      <c r="S332" s="105"/>
    </row>
    <row r="333" spans="1:19" ht="12.75" customHeight="1">
      <c r="A333" s="105"/>
      <c r="B333" s="105"/>
      <c r="C333" s="105"/>
      <c r="D333" s="105"/>
      <c r="E333" s="105"/>
      <c r="F333" s="105"/>
      <c r="G333" s="105"/>
      <c r="H333" s="105"/>
      <c r="I333" s="105"/>
      <c r="J333" s="105"/>
      <c r="K333" s="105"/>
      <c r="L333" s="105"/>
      <c r="M333" s="105"/>
      <c r="N333" s="105"/>
      <c r="O333" s="105"/>
      <c r="P333" s="105"/>
      <c r="Q333" s="105"/>
      <c r="R333" s="105"/>
      <c r="S333" s="105"/>
    </row>
    <row r="334" spans="1:19" ht="12.75" customHeight="1">
      <c r="A334" s="105"/>
      <c r="B334" s="105"/>
      <c r="C334" s="105"/>
      <c r="D334" s="105"/>
      <c r="E334" s="105"/>
      <c r="F334" s="105"/>
      <c r="G334" s="105"/>
      <c r="H334" s="105"/>
      <c r="I334" s="105"/>
      <c r="J334" s="105"/>
      <c r="K334" s="105"/>
      <c r="L334" s="105"/>
      <c r="M334" s="105"/>
      <c r="N334" s="105"/>
      <c r="O334" s="105"/>
      <c r="P334" s="105"/>
      <c r="Q334" s="105"/>
      <c r="R334" s="105"/>
      <c r="S334" s="105"/>
    </row>
    <row r="335" spans="1:19" ht="12.75" customHeight="1">
      <c r="A335" s="105"/>
      <c r="B335" s="105"/>
      <c r="C335" s="105"/>
      <c r="D335" s="105"/>
      <c r="E335" s="105"/>
      <c r="F335" s="105"/>
      <c r="G335" s="105"/>
      <c r="H335" s="105"/>
      <c r="I335" s="105"/>
      <c r="J335" s="105"/>
      <c r="K335" s="105"/>
      <c r="L335" s="105"/>
      <c r="M335" s="105"/>
      <c r="N335" s="105"/>
      <c r="O335" s="105"/>
      <c r="P335" s="105"/>
      <c r="Q335" s="105"/>
      <c r="R335" s="105"/>
      <c r="S335" s="105"/>
    </row>
    <row r="336" spans="1:19" ht="12.75" customHeight="1">
      <c r="A336" s="105"/>
      <c r="B336" s="105"/>
      <c r="C336" s="105"/>
      <c r="D336" s="105"/>
      <c r="E336" s="105"/>
      <c r="F336" s="105"/>
      <c r="G336" s="105"/>
      <c r="H336" s="105"/>
      <c r="I336" s="105"/>
      <c r="J336" s="105"/>
      <c r="K336" s="105"/>
      <c r="L336" s="105"/>
      <c r="M336" s="105"/>
      <c r="N336" s="105"/>
      <c r="O336" s="105"/>
      <c r="P336" s="105"/>
      <c r="Q336" s="105"/>
      <c r="R336" s="105"/>
      <c r="S336" s="105"/>
    </row>
    <row r="337" spans="1:19" ht="12.75" customHeight="1">
      <c r="A337" s="105"/>
      <c r="B337" s="105"/>
      <c r="C337" s="105"/>
      <c r="D337" s="105"/>
      <c r="E337" s="105"/>
      <c r="F337" s="105"/>
      <c r="G337" s="105"/>
      <c r="H337" s="105"/>
      <c r="I337" s="105"/>
      <c r="J337" s="105"/>
      <c r="K337" s="105"/>
      <c r="L337" s="105"/>
      <c r="M337" s="105"/>
      <c r="N337" s="105"/>
      <c r="O337" s="105"/>
      <c r="P337" s="105"/>
      <c r="Q337" s="105"/>
      <c r="R337" s="105"/>
      <c r="S337" s="105"/>
    </row>
    <row r="338" spans="1:19" ht="12.75" customHeight="1">
      <c r="A338" s="105"/>
      <c r="B338" s="105"/>
      <c r="C338" s="105"/>
      <c r="D338" s="105"/>
      <c r="E338" s="105"/>
      <c r="F338" s="105"/>
      <c r="G338" s="105"/>
      <c r="H338" s="105"/>
      <c r="I338" s="105"/>
      <c r="J338" s="105"/>
      <c r="K338" s="105"/>
      <c r="L338" s="105"/>
      <c r="M338" s="105"/>
      <c r="N338" s="105"/>
      <c r="O338" s="105"/>
      <c r="P338" s="105"/>
      <c r="Q338" s="105"/>
      <c r="R338" s="105"/>
      <c r="S338" s="105"/>
    </row>
    <row r="339" spans="1:19" ht="12.75" customHeight="1">
      <c r="A339" s="105"/>
      <c r="B339" s="105"/>
      <c r="C339" s="105"/>
      <c r="D339" s="105"/>
      <c r="E339" s="105"/>
      <c r="F339" s="105"/>
      <c r="G339" s="105"/>
      <c r="H339" s="105"/>
      <c r="I339" s="105"/>
      <c r="J339" s="105"/>
      <c r="K339" s="105"/>
      <c r="L339" s="105"/>
      <c r="M339" s="105"/>
      <c r="N339" s="105"/>
      <c r="O339" s="105"/>
      <c r="P339" s="105"/>
      <c r="Q339" s="105"/>
      <c r="R339" s="105"/>
      <c r="S339" s="105"/>
    </row>
    <row r="340" spans="1:19" ht="12.75" customHeight="1">
      <c r="A340" s="105"/>
      <c r="B340" s="105"/>
      <c r="C340" s="105"/>
      <c r="D340" s="105"/>
      <c r="E340" s="105"/>
      <c r="F340" s="105"/>
      <c r="G340" s="105"/>
      <c r="H340" s="105"/>
      <c r="I340" s="105"/>
      <c r="J340" s="105"/>
      <c r="K340" s="105"/>
      <c r="L340" s="105"/>
      <c r="M340" s="105"/>
      <c r="N340" s="105"/>
      <c r="O340" s="105"/>
      <c r="P340" s="105"/>
      <c r="Q340" s="105"/>
      <c r="R340" s="105"/>
      <c r="S340" s="105"/>
    </row>
    <row r="341" spans="1:19" ht="12.75" customHeight="1">
      <c r="A341" s="105"/>
      <c r="B341" s="105"/>
      <c r="C341" s="105"/>
      <c r="D341" s="105"/>
      <c r="E341" s="105"/>
      <c r="F341" s="105"/>
      <c r="G341" s="105"/>
      <c r="H341" s="105"/>
      <c r="I341" s="105"/>
      <c r="J341" s="105"/>
      <c r="K341" s="105"/>
      <c r="L341" s="105"/>
      <c r="M341" s="105"/>
      <c r="N341" s="105"/>
      <c r="O341" s="105"/>
      <c r="P341" s="105"/>
      <c r="Q341" s="105"/>
      <c r="R341" s="105"/>
      <c r="S341" s="105"/>
    </row>
    <row r="342" spans="1:19" ht="12.75" customHeight="1">
      <c r="A342" s="105"/>
      <c r="B342" s="105"/>
      <c r="C342" s="105"/>
      <c r="D342" s="105"/>
      <c r="E342" s="105"/>
      <c r="F342" s="105"/>
      <c r="G342" s="105"/>
      <c r="H342" s="105"/>
      <c r="I342" s="105"/>
      <c r="J342" s="105"/>
      <c r="K342" s="105"/>
      <c r="L342" s="105"/>
      <c r="M342" s="105"/>
      <c r="N342" s="105"/>
      <c r="O342" s="105"/>
      <c r="P342" s="105"/>
      <c r="Q342" s="105"/>
      <c r="R342" s="105"/>
      <c r="S342" s="105"/>
    </row>
    <row r="343" spans="1:19" ht="12.75" customHeight="1">
      <c r="A343" s="105"/>
      <c r="B343" s="105"/>
      <c r="C343" s="105"/>
      <c r="D343" s="105"/>
      <c r="E343" s="105"/>
      <c r="F343" s="105"/>
      <c r="G343" s="105"/>
      <c r="H343" s="105"/>
      <c r="I343" s="105"/>
      <c r="J343" s="105"/>
      <c r="K343" s="105"/>
      <c r="L343" s="105"/>
      <c r="M343" s="105"/>
      <c r="N343" s="105"/>
      <c r="O343" s="105"/>
      <c r="P343" s="105"/>
      <c r="Q343" s="105"/>
      <c r="R343" s="105"/>
      <c r="S343" s="105"/>
    </row>
    <row r="344" spans="1:19" ht="12.75" customHeight="1">
      <c r="A344" s="105"/>
      <c r="B344" s="105"/>
      <c r="C344" s="105"/>
      <c r="D344" s="105"/>
      <c r="E344" s="105"/>
      <c r="F344" s="105"/>
      <c r="G344" s="105"/>
      <c r="H344" s="105"/>
      <c r="I344" s="105"/>
      <c r="J344" s="105"/>
      <c r="K344" s="105"/>
      <c r="L344" s="105"/>
      <c r="M344" s="105"/>
      <c r="N344" s="105"/>
      <c r="O344" s="105"/>
      <c r="P344" s="105"/>
      <c r="Q344" s="105"/>
      <c r="R344" s="105"/>
      <c r="S344" s="105"/>
    </row>
    <row r="345" spans="1:19" ht="12.75" customHeight="1">
      <c r="A345" s="105"/>
      <c r="B345" s="105"/>
      <c r="C345" s="105"/>
      <c r="D345" s="105"/>
      <c r="E345" s="105"/>
      <c r="F345" s="105"/>
      <c r="G345" s="105"/>
      <c r="H345" s="105"/>
      <c r="I345" s="105"/>
      <c r="J345" s="105"/>
      <c r="K345" s="105"/>
      <c r="L345" s="105"/>
      <c r="M345" s="105"/>
      <c r="N345" s="105"/>
      <c r="O345" s="105"/>
      <c r="P345" s="105"/>
      <c r="Q345" s="105"/>
      <c r="R345" s="105"/>
      <c r="S345" s="105"/>
    </row>
    <row r="346" spans="1:19" ht="12.75" customHeight="1">
      <c r="A346" s="105"/>
      <c r="B346" s="105"/>
      <c r="C346" s="105"/>
      <c r="D346" s="105"/>
      <c r="E346" s="105"/>
      <c r="F346" s="105"/>
      <c r="G346" s="105"/>
      <c r="H346" s="105"/>
      <c r="I346" s="105"/>
      <c r="J346" s="105"/>
      <c r="K346" s="105"/>
      <c r="L346" s="105"/>
      <c r="M346" s="105"/>
      <c r="N346" s="105"/>
      <c r="O346" s="105"/>
      <c r="P346" s="105"/>
      <c r="Q346" s="105"/>
      <c r="R346" s="105"/>
      <c r="S346" s="105"/>
    </row>
    <row r="347" spans="1:19" ht="12.75" customHeight="1">
      <c r="A347" s="105"/>
      <c r="B347" s="105"/>
      <c r="C347" s="105"/>
      <c r="D347" s="105"/>
      <c r="E347" s="105"/>
      <c r="F347" s="105"/>
      <c r="G347" s="105"/>
      <c r="H347" s="105"/>
      <c r="I347" s="105"/>
      <c r="J347" s="105"/>
      <c r="K347" s="105"/>
      <c r="L347" s="105"/>
      <c r="M347" s="105"/>
      <c r="N347" s="105"/>
      <c r="O347" s="105"/>
      <c r="P347" s="105"/>
      <c r="Q347" s="105"/>
      <c r="R347" s="105"/>
      <c r="S347" s="105"/>
    </row>
    <row r="348" spans="1:19" ht="12.75" customHeight="1">
      <c r="A348" s="105"/>
      <c r="B348" s="105"/>
      <c r="C348" s="105"/>
      <c r="D348" s="105"/>
      <c r="E348" s="105"/>
      <c r="F348" s="105"/>
      <c r="G348" s="105"/>
      <c r="H348" s="105"/>
      <c r="I348" s="105"/>
      <c r="J348" s="105"/>
      <c r="K348" s="105"/>
      <c r="L348" s="105"/>
      <c r="M348" s="105"/>
      <c r="N348" s="105"/>
      <c r="O348" s="105"/>
      <c r="P348" s="105"/>
      <c r="Q348" s="105"/>
      <c r="R348" s="105"/>
      <c r="S348" s="105"/>
    </row>
    <row r="349" spans="1:19" ht="12.75" customHeight="1">
      <c r="A349" s="105"/>
      <c r="B349" s="105"/>
      <c r="C349" s="105"/>
      <c r="D349" s="105"/>
      <c r="E349" s="105"/>
      <c r="F349" s="105"/>
      <c r="G349" s="105"/>
      <c r="H349" s="105"/>
      <c r="I349" s="105"/>
      <c r="J349" s="105"/>
      <c r="K349" s="105"/>
      <c r="L349" s="105"/>
      <c r="M349" s="105"/>
      <c r="N349" s="105"/>
      <c r="O349" s="105"/>
      <c r="P349" s="105"/>
      <c r="Q349" s="105"/>
      <c r="R349" s="105"/>
      <c r="S349" s="105"/>
    </row>
    <row r="350" spans="1:19" ht="12.75" customHeight="1">
      <c r="A350" s="105"/>
      <c r="B350" s="105"/>
      <c r="C350" s="105"/>
      <c r="D350" s="105"/>
      <c r="E350" s="105"/>
      <c r="F350" s="105"/>
      <c r="G350" s="105"/>
      <c r="H350" s="105"/>
      <c r="I350" s="105"/>
      <c r="J350" s="105"/>
      <c r="K350" s="105"/>
      <c r="L350" s="105"/>
      <c r="M350" s="105"/>
      <c r="N350" s="105"/>
      <c r="O350" s="105"/>
      <c r="P350" s="105"/>
      <c r="Q350" s="105"/>
      <c r="R350" s="105"/>
      <c r="S350" s="105"/>
    </row>
    <row r="351" spans="1:19" ht="12.75" customHeight="1">
      <c r="A351" s="105"/>
      <c r="B351" s="105"/>
      <c r="C351" s="105"/>
      <c r="D351" s="105"/>
      <c r="E351" s="105"/>
      <c r="F351" s="105"/>
      <c r="G351" s="105"/>
      <c r="H351" s="105"/>
      <c r="I351" s="105"/>
      <c r="J351" s="105"/>
      <c r="K351" s="105"/>
      <c r="L351" s="105"/>
      <c r="M351" s="105"/>
      <c r="N351" s="105"/>
      <c r="O351" s="105"/>
      <c r="P351" s="105"/>
      <c r="Q351" s="105"/>
      <c r="R351" s="105"/>
      <c r="S351" s="105"/>
    </row>
    <row r="352" spans="1:19" ht="12.75" customHeight="1">
      <c r="A352" s="105"/>
      <c r="B352" s="105"/>
      <c r="C352" s="105"/>
      <c r="D352" s="105"/>
      <c r="E352" s="105"/>
      <c r="F352" s="105"/>
      <c r="G352" s="105"/>
      <c r="H352" s="105"/>
      <c r="I352" s="105"/>
      <c r="J352" s="105"/>
      <c r="K352" s="105"/>
      <c r="L352" s="105"/>
      <c r="M352" s="105"/>
      <c r="N352" s="105"/>
      <c r="O352" s="105"/>
      <c r="P352" s="105"/>
      <c r="Q352" s="105"/>
      <c r="R352" s="105"/>
      <c r="S352" s="105"/>
    </row>
    <row r="353" spans="1:19" ht="12.75" customHeight="1">
      <c r="A353" s="105"/>
      <c r="B353" s="105"/>
      <c r="C353" s="105"/>
      <c r="D353" s="105"/>
      <c r="E353" s="105"/>
      <c r="F353" s="105"/>
      <c r="G353" s="105"/>
      <c r="H353" s="105"/>
      <c r="I353" s="105"/>
      <c r="J353" s="105"/>
      <c r="K353" s="105"/>
      <c r="L353" s="105"/>
      <c r="M353" s="105"/>
      <c r="N353" s="105"/>
      <c r="O353" s="105"/>
      <c r="P353" s="105"/>
      <c r="Q353" s="105"/>
      <c r="R353" s="105"/>
      <c r="S353" s="105"/>
    </row>
    <row r="354" spans="1:19" ht="12.75" customHeight="1">
      <c r="A354" s="105"/>
      <c r="B354" s="105"/>
      <c r="C354" s="105"/>
      <c r="D354" s="105"/>
      <c r="E354" s="105"/>
      <c r="F354" s="105"/>
      <c r="G354" s="105"/>
      <c r="H354" s="105"/>
      <c r="I354" s="105"/>
      <c r="J354" s="105"/>
      <c r="K354" s="105"/>
      <c r="L354" s="105"/>
      <c r="M354" s="105"/>
      <c r="N354" s="105"/>
      <c r="O354" s="105"/>
      <c r="P354" s="105"/>
      <c r="Q354" s="105"/>
      <c r="R354" s="105"/>
      <c r="S354" s="105"/>
    </row>
    <row r="355" spans="1:19" ht="12.75" customHeight="1">
      <c r="A355" s="105"/>
      <c r="B355" s="105"/>
      <c r="C355" s="105"/>
      <c r="D355" s="105"/>
      <c r="E355" s="105"/>
      <c r="F355" s="105"/>
      <c r="G355" s="105"/>
      <c r="H355" s="105"/>
      <c r="I355" s="105"/>
      <c r="J355" s="105"/>
      <c r="K355" s="105"/>
      <c r="L355" s="105"/>
      <c r="M355" s="105"/>
      <c r="N355" s="105"/>
      <c r="O355" s="105"/>
      <c r="P355" s="105"/>
      <c r="Q355" s="105"/>
      <c r="R355" s="105"/>
      <c r="S355" s="105"/>
    </row>
    <row r="356" spans="1:19" ht="12.75" customHeight="1">
      <c r="A356" s="105"/>
      <c r="B356" s="105"/>
      <c r="C356" s="105"/>
      <c r="D356" s="105"/>
      <c r="E356" s="105"/>
      <c r="F356" s="105"/>
      <c r="G356" s="105"/>
      <c r="H356" s="105"/>
      <c r="I356" s="105"/>
      <c r="J356" s="105"/>
      <c r="K356" s="105"/>
      <c r="L356" s="105"/>
      <c r="M356" s="105"/>
      <c r="N356" s="105"/>
      <c r="O356" s="105"/>
      <c r="P356" s="105"/>
      <c r="Q356" s="105"/>
      <c r="R356" s="105"/>
      <c r="S356" s="105"/>
    </row>
    <row r="357" spans="1:19" ht="12.75" customHeight="1">
      <c r="A357" s="105"/>
      <c r="B357" s="105"/>
      <c r="C357" s="105"/>
      <c r="D357" s="105"/>
      <c r="E357" s="105"/>
      <c r="F357" s="105"/>
      <c r="G357" s="105"/>
      <c r="H357" s="105"/>
      <c r="I357" s="105"/>
      <c r="J357" s="105"/>
      <c r="K357" s="105"/>
      <c r="L357" s="105"/>
      <c r="M357" s="105"/>
      <c r="N357" s="105"/>
      <c r="O357" s="105"/>
      <c r="P357" s="105"/>
      <c r="Q357" s="105"/>
      <c r="R357" s="105"/>
      <c r="S357" s="105"/>
    </row>
    <row r="358" spans="1:19" ht="12.75" customHeight="1">
      <c r="A358" s="105"/>
      <c r="B358" s="105"/>
      <c r="C358" s="105"/>
      <c r="D358" s="105"/>
      <c r="E358" s="105"/>
      <c r="F358" s="105"/>
      <c r="G358" s="105"/>
      <c r="H358" s="105"/>
      <c r="I358" s="105"/>
      <c r="J358" s="105"/>
      <c r="K358" s="105"/>
      <c r="L358" s="105"/>
      <c r="M358" s="105"/>
      <c r="N358" s="105"/>
      <c r="O358" s="105"/>
      <c r="P358" s="105"/>
      <c r="Q358" s="105"/>
      <c r="R358" s="105"/>
      <c r="S358" s="105"/>
    </row>
    <row r="359" spans="1:19" ht="12.75" customHeight="1">
      <c r="A359" s="105"/>
      <c r="B359" s="105"/>
      <c r="C359" s="105"/>
      <c r="D359" s="105"/>
      <c r="E359" s="105"/>
      <c r="F359" s="105"/>
      <c r="G359" s="105"/>
      <c r="H359" s="105"/>
      <c r="I359" s="105"/>
      <c r="J359" s="105"/>
      <c r="K359" s="105"/>
      <c r="L359" s="105"/>
      <c r="M359" s="105"/>
      <c r="N359" s="105"/>
      <c r="O359" s="105"/>
      <c r="P359" s="105"/>
      <c r="Q359" s="105"/>
      <c r="R359" s="105"/>
      <c r="S359" s="105"/>
    </row>
    <row r="360" spans="1:19" ht="12.75" customHeight="1">
      <c r="A360" s="105"/>
      <c r="B360" s="105"/>
      <c r="C360" s="105"/>
      <c r="D360" s="105"/>
      <c r="E360" s="105"/>
      <c r="F360" s="105"/>
      <c r="G360" s="105"/>
      <c r="H360" s="105"/>
      <c r="I360" s="105"/>
      <c r="J360" s="105"/>
      <c r="K360" s="105"/>
      <c r="L360" s="105"/>
      <c r="M360" s="105"/>
      <c r="N360" s="105"/>
      <c r="O360" s="105"/>
      <c r="P360" s="105"/>
      <c r="Q360" s="105"/>
      <c r="R360" s="105"/>
      <c r="S360" s="105"/>
    </row>
    <row r="361" spans="1:19" ht="12.75" customHeight="1">
      <c r="A361" s="105"/>
      <c r="B361" s="105"/>
      <c r="C361" s="105"/>
      <c r="D361" s="105"/>
      <c r="E361" s="105"/>
      <c r="F361" s="105"/>
      <c r="G361" s="105"/>
      <c r="H361" s="105"/>
      <c r="I361" s="105"/>
      <c r="J361" s="105"/>
      <c r="K361" s="105"/>
      <c r="L361" s="105"/>
      <c r="M361" s="105"/>
      <c r="N361" s="105"/>
      <c r="O361" s="105"/>
      <c r="P361" s="105"/>
      <c r="Q361" s="105"/>
      <c r="R361" s="105"/>
      <c r="S361" s="105"/>
    </row>
    <row r="362" spans="1:19" ht="12.75" customHeight="1">
      <c r="A362" s="105"/>
      <c r="B362" s="105"/>
      <c r="C362" s="105"/>
      <c r="D362" s="105"/>
      <c r="E362" s="105"/>
      <c r="F362" s="105"/>
      <c r="G362" s="105"/>
      <c r="H362" s="105"/>
      <c r="I362" s="105"/>
      <c r="J362" s="105"/>
      <c r="K362" s="105"/>
      <c r="L362" s="105"/>
      <c r="M362" s="105"/>
      <c r="N362" s="105"/>
      <c r="O362" s="105"/>
      <c r="P362" s="105"/>
      <c r="Q362" s="105"/>
      <c r="R362" s="105"/>
      <c r="S362" s="105"/>
    </row>
    <row r="363" spans="1:19" ht="12.75" customHeight="1">
      <c r="A363" s="105"/>
      <c r="B363" s="105"/>
      <c r="C363" s="105"/>
      <c r="D363" s="105"/>
      <c r="E363" s="105"/>
      <c r="F363" s="105"/>
      <c r="G363" s="105"/>
      <c r="H363" s="105"/>
      <c r="I363" s="105"/>
      <c r="J363" s="105"/>
      <c r="K363" s="105"/>
      <c r="L363" s="105"/>
      <c r="M363" s="105"/>
      <c r="N363" s="105"/>
      <c r="O363" s="105"/>
      <c r="P363" s="105"/>
      <c r="Q363" s="105"/>
      <c r="R363" s="105"/>
      <c r="S363" s="105"/>
    </row>
    <row r="364" spans="1:19" ht="12.75" customHeight="1">
      <c r="A364" s="105"/>
      <c r="B364" s="105"/>
      <c r="C364" s="105"/>
      <c r="D364" s="105"/>
      <c r="E364" s="105"/>
      <c r="F364" s="105"/>
      <c r="G364" s="105"/>
      <c r="H364" s="105"/>
      <c r="I364" s="105"/>
      <c r="J364" s="105"/>
      <c r="K364" s="105"/>
      <c r="L364" s="105"/>
      <c r="M364" s="105"/>
      <c r="N364" s="105"/>
      <c r="O364" s="105"/>
      <c r="P364" s="105"/>
      <c r="Q364" s="105"/>
      <c r="R364" s="105"/>
      <c r="S364" s="105"/>
    </row>
    <row r="365" spans="1:19" ht="12.75" customHeight="1">
      <c r="A365" s="105"/>
      <c r="B365" s="105"/>
      <c r="C365" s="105"/>
      <c r="D365" s="105"/>
      <c r="E365" s="105"/>
      <c r="F365" s="105"/>
      <c r="G365" s="105"/>
      <c r="H365" s="105"/>
      <c r="I365" s="105"/>
      <c r="J365" s="105"/>
      <c r="K365" s="105"/>
      <c r="L365" s="105"/>
      <c r="M365" s="105"/>
      <c r="N365" s="105"/>
      <c r="O365" s="105"/>
      <c r="P365" s="105"/>
      <c r="Q365" s="105"/>
      <c r="R365" s="105"/>
      <c r="S365" s="105"/>
    </row>
    <row r="366" spans="1:19" ht="12.75" customHeight="1">
      <c r="A366" s="105"/>
      <c r="B366" s="105"/>
      <c r="C366" s="105"/>
      <c r="D366" s="105"/>
      <c r="E366" s="105"/>
      <c r="F366" s="105"/>
      <c r="G366" s="105"/>
      <c r="H366" s="105"/>
      <c r="I366" s="105"/>
      <c r="J366" s="105"/>
      <c r="K366" s="105"/>
      <c r="L366" s="105"/>
      <c r="M366" s="105"/>
      <c r="N366" s="105"/>
      <c r="O366" s="105"/>
      <c r="P366" s="105"/>
      <c r="Q366" s="105"/>
      <c r="R366" s="105"/>
      <c r="S366" s="105"/>
    </row>
    <row r="367" spans="1:19" ht="12.75" customHeight="1">
      <c r="A367" s="105"/>
      <c r="B367" s="105"/>
      <c r="C367" s="105"/>
      <c r="D367" s="105"/>
      <c r="E367" s="105"/>
      <c r="F367" s="105"/>
      <c r="G367" s="105"/>
      <c r="H367" s="105"/>
      <c r="I367" s="105"/>
      <c r="J367" s="105"/>
      <c r="K367" s="105"/>
      <c r="L367" s="105"/>
      <c r="M367" s="105"/>
      <c r="N367" s="105"/>
      <c r="O367" s="105"/>
      <c r="P367" s="105"/>
      <c r="Q367" s="105"/>
      <c r="R367" s="105"/>
      <c r="S367" s="105"/>
    </row>
    <row r="368" spans="1:19" ht="12.75" customHeight="1">
      <c r="A368" s="105"/>
      <c r="B368" s="105"/>
      <c r="C368" s="105"/>
      <c r="D368" s="105"/>
      <c r="E368" s="105"/>
      <c r="F368" s="105"/>
      <c r="G368" s="105"/>
      <c r="H368" s="105"/>
      <c r="I368" s="105"/>
      <c r="J368" s="105"/>
      <c r="K368" s="105"/>
      <c r="L368" s="105"/>
      <c r="M368" s="105"/>
      <c r="N368" s="105"/>
      <c r="O368" s="105"/>
      <c r="P368" s="105"/>
      <c r="Q368" s="105"/>
      <c r="R368" s="105"/>
      <c r="S368" s="105"/>
    </row>
    <row r="369" spans="1:19" ht="12.75" customHeight="1">
      <c r="A369" s="105"/>
      <c r="B369" s="105"/>
      <c r="C369" s="105"/>
      <c r="D369" s="105"/>
      <c r="E369" s="105"/>
      <c r="F369" s="105"/>
      <c r="G369" s="105"/>
      <c r="H369" s="105"/>
      <c r="I369" s="105"/>
      <c r="J369" s="105"/>
      <c r="K369" s="105"/>
      <c r="L369" s="105"/>
      <c r="M369" s="105"/>
      <c r="N369" s="105"/>
      <c r="O369" s="105"/>
      <c r="P369" s="105"/>
      <c r="Q369" s="105"/>
      <c r="R369" s="105"/>
      <c r="S369" s="105"/>
    </row>
    <row r="370" spans="1:19" ht="12.75" customHeight="1">
      <c r="A370" s="105"/>
      <c r="B370" s="105"/>
      <c r="C370" s="105"/>
      <c r="D370" s="105"/>
      <c r="E370" s="105"/>
      <c r="F370" s="105"/>
      <c r="G370" s="105"/>
      <c r="H370" s="105"/>
      <c r="I370" s="105"/>
      <c r="J370" s="105"/>
      <c r="K370" s="105"/>
      <c r="L370" s="105"/>
      <c r="M370" s="105"/>
      <c r="N370" s="105"/>
      <c r="O370" s="105"/>
      <c r="P370" s="105"/>
      <c r="Q370" s="105"/>
      <c r="R370" s="105"/>
      <c r="S370" s="105"/>
    </row>
    <row r="371" spans="1:19" ht="12.75" customHeight="1">
      <c r="A371" s="105"/>
      <c r="B371" s="105"/>
      <c r="C371" s="105"/>
      <c r="D371" s="105"/>
      <c r="E371" s="105"/>
      <c r="F371" s="105"/>
      <c r="G371" s="105"/>
      <c r="H371" s="105"/>
      <c r="I371" s="105"/>
      <c r="J371" s="105"/>
      <c r="K371" s="105"/>
      <c r="L371" s="105"/>
      <c r="M371" s="105"/>
      <c r="N371" s="105"/>
      <c r="O371" s="105"/>
      <c r="P371" s="105"/>
      <c r="Q371" s="105"/>
      <c r="R371" s="105"/>
      <c r="S371" s="105"/>
    </row>
    <row r="372" spans="1:19" ht="12.75" customHeight="1">
      <c r="A372" s="105"/>
      <c r="B372" s="105"/>
      <c r="C372" s="105"/>
      <c r="D372" s="105"/>
      <c r="E372" s="105"/>
      <c r="F372" s="105"/>
      <c r="G372" s="105"/>
      <c r="H372" s="105"/>
      <c r="I372" s="105"/>
      <c r="J372" s="105"/>
      <c r="K372" s="105"/>
      <c r="L372" s="105"/>
      <c r="M372" s="105"/>
      <c r="N372" s="105"/>
      <c r="O372" s="105"/>
      <c r="P372" s="105"/>
      <c r="Q372" s="105"/>
      <c r="R372" s="105"/>
      <c r="S372" s="105"/>
    </row>
    <row r="373" spans="1:19" ht="12.75" customHeight="1">
      <c r="A373" s="105"/>
      <c r="B373" s="105"/>
      <c r="C373" s="105"/>
      <c r="D373" s="105"/>
      <c r="E373" s="105"/>
      <c r="F373" s="105"/>
      <c r="G373" s="105"/>
      <c r="H373" s="105"/>
      <c r="I373" s="105"/>
      <c r="J373" s="105"/>
      <c r="K373" s="105"/>
      <c r="L373" s="105"/>
      <c r="M373" s="105"/>
      <c r="N373" s="105"/>
      <c r="O373" s="105"/>
      <c r="P373" s="105"/>
      <c r="Q373" s="105"/>
      <c r="R373" s="105"/>
      <c r="S373" s="105"/>
    </row>
    <row r="374" spans="1:19" ht="12.75" customHeight="1">
      <c r="A374" s="105"/>
      <c r="B374" s="105"/>
      <c r="C374" s="105"/>
      <c r="D374" s="105"/>
      <c r="E374" s="105"/>
      <c r="F374" s="105"/>
      <c r="G374" s="105"/>
      <c r="H374" s="105"/>
      <c r="I374" s="105"/>
      <c r="J374" s="105"/>
      <c r="K374" s="105"/>
      <c r="L374" s="105"/>
      <c r="M374" s="105"/>
      <c r="N374" s="105"/>
      <c r="O374" s="105"/>
      <c r="P374" s="105"/>
      <c r="Q374" s="105"/>
      <c r="R374" s="105"/>
      <c r="S374" s="105"/>
    </row>
    <row r="375" spans="1:19" ht="12.75" customHeight="1">
      <c r="A375" s="105"/>
      <c r="B375" s="105"/>
      <c r="C375" s="105"/>
      <c r="D375" s="105"/>
      <c r="E375" s="105"/>
      <c r="F375" s="105"/>
      <c r="G375" s="105"/>
      <c r="H375" s="105"/>
      <c r="I375" s="105"/>
      <c r="J375" s="105"/>
      <c r="K375" s="105"/>
      <c r="L375" s="105"/>
      <c r="M375" s="105"/>
      <c r="N375" s="105"/>
      <c r="O375" s="105"/>
      <c r="P375" s="105"/>
      <c r="Q375" s="105"/>
      <c r="R375" s="105"/>
      <c r="S375" s="105"/>
    </row>
    <row r="376" spans="1:19" ht="12.75" customHeight="1">
      <c r="A376" s="105"/>
      <c r="B376" s="105"/>
      <c r="C376" s="105"/>
      <c r="D376" s="105"/>
      <c r="E376" s="105"/>
      <c r="F376" s="105"/>
      <c r="G376" s="105"/>
      <c r="H376" s="105"/>
      <c r="I376" s="105"/>
      <c r="J376" s="105"/>
      <c r="K376" s="105"/>
      <c r="L376" s="105"/>
      <c r="M376" s="105"/>
      <c r="N376" s="105"/>
      <c r="O376" s="105"/>
      <c r="P376" s="105"/>
      <c r="Q376" s="105"/>
      <c r="R376" s="105"/>
      <c r="S376" s="105"/>
    </row>
    <row r="377" spans="1:19" ht="12.75" customHeight="1">
      <c r="A377" s="105"/>
      <c r="B377" s="105"/>
      <c r="C377" s="105"/>
      <c r="D377" s="105"/>
      <c r="E377" s="105"/>
      <c r="F377" s="105"/>
      <c r="G377" s="105"/>
      <c r="H377" s="105"/>
      <c r="I377" s="105"/>
      <c r="J377" s="105"/>
      <c r="K377" s="105"/>
      <c r="L377" s="105"/>
      <c r="M377" s="105"/>
      <c r="N377" s="105"/>
      <c r="O377" s="105"/>
      <c r="P377" s="105"/>
      <c r="Q377" s="105"/>
      <c r="R377" s="105"/>
      <c r="S377" s="105"/>
    </row>
    <row r="378" spans="1:19" ht="12.75" customHeight="1">
      <c r="A378" s="105"/>
      <c r="B378" s="105"/>
      <c r="C378" s="105"/>
      <c r="D378" s="105"/>
      <c r="E378" s="105"/>
      <c r="F378" s="105"/>
      <c r="G378" s="105"/>
      <c r="H378" s="105"/>
      <c r="I378" s="105"/>
      <c r="J378" s="105"/>
      <c r="K378" s="105"/>
      <c r="L378" s="105"/>
      <c r="M378" s="105"/>
      <c r="N378" s="105"/>
      <c r="O378" s="105"/>
      <c r="P378" s="105"/>
      <c r="Q378" s="105"/>
      <c r="R378" s="105"/>
      <c r="S378" s="105"/>
    </row>
    <row r="379" spans="1:19" ht="12.75" customHeight="1">
      <c r="A379" s="105"/>
      <c r="B379" s="105"/>
      <c r="C379" s="105"/>
      <c r="D379" s="105"/>
      <c r="E379" s="105"/>
      <c r="F379" s="105"/>
      <c r="G379" s="105"/>
      <c r="H379" s="105"/>
      <c r="I379" s="105"/>
      <c r="J379" s="105"/>
      <c r="K379" s="105"/>
      <c r="L379" s="105"/>
      <c r="M379" s="105"/>
      <c r="N379" s="105"/>
      <c r="O379" s="105"/>
      <c r="P379" s="105"/>
      <c r="Q379" s="105"/>
      <c r="R379" s="105"/>
      <c r="S379" s="105"/>
    </row>
    <row r="380" spans="1:19" ht="12.75" customHeight="1">
      <c r="A380" s="105"/>
      <c r="B380" s="105"/>
      <c r="C380" s="105"/>
      <c r="D380" s="105"/>
      <c r="E380" s="105"/>
      <c r="F380" s="105"/>
      <c r="G380" s="105"/>
      <c r="H380" s="105"/>
      <c r="I380" s="105"/>
      <c r="J380" s="105"/>
      <c r="K380" s="105"/>
      <c r="L380" s="105"/>
      <c r="M380" s="105"/>
      <c r="N380" s="105"/>
      <c r="O380" s="105"/>
      <c r="P380" s="105"/>
      <c r="Q380" s="105"/>
      <c r="R380" s="105"/>
      <c r="S380" s="105"/>
    </row>
    <row r="381" spans="1:19" ht="12.75" customHeight="1">
      <c r="A381" s="105"/>
      <c r="B381" s="105"/>
      <c r="C381" s="105"/>
      <c r="D381" s="105"/>
      <c r="E381" s="105"/>
      <c r="F381" s="105"/>
      <c r="G381" s="105"/>
      <c r="H381" s="105"/>
      <c r="I381" s="105"/>
      <c r="J381" s="105"/>
      <c r="K381" s="105"/>
      <c r="L381" s="105"/>
      <c r="M381" s="105"/>
      <c r="N381" s="105"/>
      <c r="O381" s="105"/>
      <c r="P381" s="105"/>
      <c r="Q381" s="105"/>
      <c r="R381" s="105"/>
      <c r="S381" s="105"/>
    </row>
    <row r="382" spans="1:19" ht="12.75" customHeight="1">
      <c r="A382" s="105"/>
      <c r="B382" s="105"/>
      <c r="C382" s="105"/>
      <c r="D382" s="105"/>
      <c r="E382" s="105"/>
      <c r="F382" s="105"/>
      <c r="G382" s="105"/>
      <c r="H382" s="105"/>
      <c r="I382" s="105"/>
      <c r="J382" s="105"/>
      <c r="K382" s="105"/>
      <c r="L382" s="105"/>
      <c r="M382" s="105"/>
      <c r="N382" s="105"/>
      <c r="O382" s="105"/>
      <c r="P382" s="105"/>
      <c r="Q382" s="105"/>
      <c r="R382" s="105"/>
      <c r="S382" s="105"/>
    </row>
    <row r="383" spans="1:19" ht="12.75" customHeight="1">
      <c r="A383" s="105"/>
      <c r="B383" s="105"/>
      <c r="C383" s="105"/>
      <c r="D383" s="105"/>
      <c r="E383" s="105"/>
      <c r="F383" s="105"/>
      <c r="G383" s="105"/>
      <c r="H383" s="105"/>
      <c r="I383" s="105"/>
      <c r="J383" s="105"/>
      <c r="K383" s="105"/>
      <c r="L383" s="105"/>
      <c r="M383" s="105"/>
      <c r="N383" s="105"/>
      <c r="O383" s="105"/>
      <c r="P383" s="105"/>
      <c r="Q383" s="105"/>
      <c r="R383" s="105"/>
      <c r="S383" s="105"/>
    </row>
    <row r="384" spans="1:19" ht="12.75" customHeight="1">
      <c r="A384" s="105"/>
      <c r="B384" s="105"/>
      <c r="C384" s="105"/>
      <c r="D384" s="105"/>
      <c r="E384" s="105"/>
      <c r="F384" s="105"/>
      <c r="G384" s="105"/>
      <c r="H384" s="105"/>
      <c r="I384" s="105"/>
      <c r="J384" s="105"/>
      <c r="K384" s="105"/>
      <c r="L384" s="105"/>
      <c r="M384" s="105"/>
      <c r="N384" s="105"/>
      <c r="O384" s="105"/>
      <c r="P384" s="105"/>
      <c r="Q384" s="105"/>
      <c r="R384" s="105"/>
      <c r="S384" s="105"/>
    </row>
    <row r="385" spans="1:19" ht="12.75" customHeight="1">
      <c r="A385" s="105"/>
      <c r="B385" s="105"/>
      <c r="C385" s="105"/>
      <c r="D385" s="105"/>
      <c r="E385" s="105"/>
      <c r="F385" s="105"/>
      <c r="G385" s="105"/>
      <c r="H385" s="105"/>
      <c r="I385" s="105"/>
      <c r="J385" s="105"/>
      <c r="K385" s="105"/>
      <c r="L385" s="105"/>
      <c r="M385" s="105"/>
      <c r="N385" s="105"/>
      <c r="O385" s="105"/>
      <c r="P385" s="105"/>
      <c r="Q385" s="105"/>
      <c r="R385" s="105"/>
      <c r="S385" s="105"/>
    </row>
    <row r="386" spans="1:19" ht="12.75" customHeight="1">
      <c r="A386" s="105"/>
      <c r="B386" s="105"/>
      <c r="C386" s="105"/>
      <c r="D386" s="105"/>
      <c r="E386" s="105"/>
      <c r="F386" s="105"/>
      <c r="G386" s="105"/>
      <c r="H386" s="105"/>
      <c r="I386" s="105"/>
      <c r="J386" s="105"/>
      <c r="K386" s="105"/>
      <c r="L386" s="105"/>
      <c r="M386" s="105"/>
      <c r="N386" s="105"/>
      <c r="O386" s="105"/>
      <c r="P386" s="105"/>
      <c r="Q386" s="105"/>
      <c r="R386" s="105"/>
      <c r="S386" s="105"/>
    </row>
    <row r="387" spans="1:19" ht="12.75" customHeight="1">
      <c r="A387" s="105"/>
      <c r="B387" s="105"/>
      <c r="C387" s="105"/>
      <c r="D387" s="105"/>
      <c r="E387" s="105"/>
      <c r="F387" s="105"/>
      <c r="G387" s="105"/>
      <c r="H387" s="105"/>
      <c r="I387" s="105"/>
      <c r="J387" s="105"/>
      <c r="K387" s="105"/>
      <c r="L387" s="105"/>
      <c r="M387" s="105"/>
      <c r="N387" s="105"/>
      <c r="O387" s="105"/>
      <c r="P387" s="105"/>
      <c r="Q387" s="105"/>
      <c r="R387" s="105"/>
      <c r="S387" s="105"/>
    </row>
    <row r="388" spans="1:19" ht="12.75" customHeight="1">
      <c r="A388" s="105"/>
      <c r="B388" s="105"/>
      <c r="C388" s="105"/>
      <c r="D388" s="105"/>
      <c r="E388" s="105"/>
      <c r="F388" s="105"/>
      <c r="G388" s="105"/>
      <c r="H388" s="105"/>
      <c r="I388" s="105"/>
      <c r="J388" s="105"/>
      <c r="K388" s="105"/>
      <c r="L388" s="105"/>
      <c r="M388" s="105"/>
      <c r="N388" s="105"/>
      <c r="O388" s="105"/>
      <c r="P388" s="105"/>
      <c r="Q388" s="105"/>
      <c r="R388" s="105"/>
      <c r="S388" s="105"/>
    </row>
    <row r="389" spans="1:19" ht="12.75" customHeight="1">
      <c r="A389" s="105"/>
      <c r="B389" s="105"/>
      <c r="C389" s="105"/>
      <c r="D389" s="105"/>
      <c r="E389" s="105"/>
      <c r="F389" s="105"/>
      <c r="G389" s="105"/>
      <c r="H389" s="105"/>
      <c r="I389" s="105"/>
      <c r="J389" s="105"/>
      <c r="K389" s="105"/>
      <c r="L389" s="105"/>
      <c r="M389" s="105"/>
      <c r="N389" s="105"/>
      <c r="O389" s="105"/>
      <c r="P389" s="105"/>
      <c r="Q389" s="105"/>
      <c r="R389" s="105"/>
      <c r="S389" s="105"/>
    </row>
    <row r="390" spans="1:19" ht="12.75" customHeight="1">
      <c r="A390" s="105"/>
      <c r="B390" s="105"/>
      <c r="C390" s="105"/>
      <c r="D390" s="105"/>
      <c r="E390" s="105"/>
      <c r="F390" s="105"/>
      <c r="G390" s="105"/>
      <c r="H390" s="105"/>
      <c r="I390" s="105"/>
      <c r="J390" s="105"/>
      <c r="K390" s="105"/>
      <c r="L390" s="105"/>
      <c r="M390" s="105"/>
      <c r="N390" s="105"/>
      <c r="O390" s="105"/>
      <c r="P390" s="105"/>
      <c r="Q390" s="105"/>
      <c r="R390" s="105"/>
      <c r="S390" s="105"/>
    </row>
    <row r="391" spans="1:19" ht="12.75" customHeight="1">
      <c r="A391" s="105"/>
      <c r="B391" s="105"/>
      <c r="C391" s="105"/>
      <c r="D391" s="105"/>
      <c r="E391" s="105"/>
      <c r="F391" s="105"/>
      <c r="G391" s="105"/>
      <c r="H391" s="105"/>
      <c r="I391" s="105"/>
      <c r="J391" s="105"/>
      <c r="K391" s="105"/>
      <c r="L391" s="105"/>
      <c r="M391" s="105"/>
      <c r="N391" s="105"/>
      <c r="O391" s="105"/>
      <c r="P391" s="105"/>
      <c r="Q391" s="105"/>
      <c r="R391" s="105"/>
      <c r="S391" s="105"/>
    </row>
    <row r="392" spans="1:19" ht="12.75" customHeight="1">
      <c r="A392" s="105"/>
      <c r="B392" s="105"/>
      <c r="C392" s="105"/>
      <c r="D392" s="105"/>
      <c r="E392" s="105"/>
      <c r="F392" s="105"/>
      <c r="G392" s="105"/>
      <c r="H392" s="105"/>
      <c r="I392" s="105"/>
      <c r="J392" s="105"/>
      <c r="K392" s="105"/>
      <c r="L392" s="105"/>
      <c r="M392" s="105"/>
      <c r="N392" s="105"/>
      <c r="O392" s="105"/>
      <c r="P392" s="105"/>
      <c r="Q392" s="105"/>
      <c r="R392" s="105"/>
      <c r="S392" s="105"/>
    </row>
    <row r="393" spans="1:19" ht="12.75" customHeight="1">
      <c r="A393" s="105"/>
      <c r="B393" s="105"/>
      <c r="C393" s="105"/>
      <c r="D393" s="105"/>
      <c r="E393" s="105"/>
      <c r="F393" s="105"/>
      <c r="G393" s="105"/>
      <c r="H393" s="105"/>
      <c r="I393" s="105"/>
      <c r="J393" s="105"/>
      <c r="K393" s="105"/>
      <c r="L393" s="105"/>
      <c r="M393" s="105"/>
      <c r="N393" s="105"/>
      <c r="O393" s="105"/>
      <c r="P393" s="105"/>
      <c r="Q393" s="105"/>
      <c r="R393" s="105"/>
      <c r="S393" s="105"/>
    </row>
    <row r="394" spans="1:19" ht="12.75" customHeight="1">
      <c r="A394" s="105"/>
      <c r="B394" s="105"/>
      <c r="C394" s="105"/>
      <c r="D394" s="105"/>
      <c r="E394" s="105"/>
      <c r="F394" s="105"/>
      <c r="G394" s="105"/>
      <c r="H394" s="105"/>
      <c r="I394" s="105"/>
      <c r="J394" s="105"/>
      <c r="K394" s="105"/>
      <c r="L394" s="105"/>
      <c r="M394" s="105"/>
      <c r="N394" s="105"/>
      <c r="O394" s="105"/>
      <c r="P394" s="105"/>
      <c r="Q394" s="105"/>
      <c r="R394" s="105"/>
      <c r="S394" s="105"/>
    </row>
    <row r="395" spans="1:19" ht="12.75" customHeight="1">
      <c r="A395" s="105"/>
      <c r="B395" s="105"/>
      <c r="C395" s="105"/>
      <c r="D395" s="105"/>
      <c r="E395" s="105"/>
      <c r="F395" s="105"/>
      <c r="G395" s="105"/>
      <c r="H395" s="105"/>
      <c r="I395" s="105"/>
      <c r="J395" s="105"/>
      <c r="K395" s="105"/>
      <c r="L395" s="105"/>
      <c r="M395" s="105"/>
      <c r="N395" s="105"/>
      <c r="O395" s="105"/>
      <c r="P395" s="105"/>
      <c r="Q395" s="105"/>
      <c r="R395" s="105"/>
      <c r="S395" s="105"/>
    </row>
    <row r="396" spans="1:19" ht="12.75" customHeight="1">
      <c r="A396" s="105"/>
      <c r="B396" s="105"/>
      <c r="C396" s="105"/>
      <c r="D396" s="105"/>
      <c r="E396" s="105"/>
      <c r="F396" s="105"/>
      <c r="G396" s="105"/>
      <c r="H396" s="105"/>
      <c r="I396" s="105"/>
      <c r="J396" s="105"/>
      <c r="K396" s="105"/>
      <c r="L396" s="105"/>
      <c r="M396" s="105"/>
      <c r="N396" s="105"/>
      <c r="O396" s="105"/>
      <c r="P396" s="105"/>
      <c r="Q396" s="105"/>
      <c r="R396" s="105"/>
      <c r="S396" s="105"/>
    </row>
    <row r="397" spans="1:19" ht="12.75" customHeight="1">
      <c r="A397" s="105"/>
      <c r="B397" s="105"/>
      <c r="C397" s="105"/>
      <c r="D397" s="105"/>
      <c r="E397" s="105"/>
      <c r="F397" s="105"/>
      <c r="G397" s="105"/>
      <c r="H397" s="105"/>
      <c r="I397" s="105"/>
      <c r="J397" s="105"/>
      <c r="K397" s="105"/>
      <c r="L397" s="105"/>
      <c r="M397" s="105"/>
      <c r="N397" s="105"/>
      <c r="O397" s="105"/>
      <c r="P397" s="105"/>
      <c r="Q397" s="105"/>
      <c r="R397" s="105"/>
      <c r="S397" s="105"/>
    </row>
    <row r="398" spans="1:19" ht="12.75" customHeight="1">
      <c r="A398" s="105"/>
      <c r="B398" s="105"/>
      <c r="C398" s="105"/>
      <c r="D398" s="105"/>
      <c r="E398" s="105"/>
      <c r="F398" s="105"/>
      <c r="G398" s="105"/>
      <c r="H398" s="105"/>
      <c r="I398" s="105"/>
      <c r="J398" s="105"/>
      <c r="K398" s="105"/>
      <c r="L398" s="105"/>
      <c r="M398" s="105"/>
      <c r="N398" s="105"/>
      <c r="O398" s="105"/>
      <c r="P398" s="105"/>
      <c r="Q398" s="105"/>
      <c r="R398" s="105"/>
      <c r="S398" s="105"/>
    </row>
    <row r="399" spans="1:19" ht="12.75" customHeight="1">
      <c r="A399" s="105"/>
      <c r="B399" s="105"/>
      <c r="C399" s="105"/>
      <c r="D399" s="105"/>
      <c r="E399" s="105"/>
      <c r="F399" s="105"/>
      <c r="G399" s="105"/>
      <c r="H399" s="105"/>
      <c r="I399" s="105"/>
      <c r="J399" s="105"/>
      <c r="K399" s="105"/>
      <c r="L399" s="105"/>
      <c r="M399" s="105"/>
      <c r="N399" s="105"/>
      <c r="O399" s="105"/>
      <c r="P399" s="105"/>
      <c r="Q399" s="105"/>
      <c r="R399" s="105"/>
      <c r="S399" s="105"/>
    </row>
    <row r="400" spans="1:19" ht="12.75" customHeight="1">
      <c r="A400" s="105"/>
      <c r="B400" s="105"/>
      <c r="C400" s="105"/>
      <c r="D400" s="105"/>
      <c r="E400" s="105"/>
      <c r="F400" s="105"/>
      <c r="G400" s="105"/>
      <c r="H400" s="105"/>
      <c r="I400" s="105"/>
      <c r="J400" s="105"/>
      <c r="K400" s="105"/>
      <c r="L400" s="105"/>
      <c r="M400" s="105"/>
      <c r="N400" s="105"/>
      <c r="O400" s="105"/>
      <c r="P400" s="105"/>
      <c r="Q400" s="105"/>
      <c r="R400" s="105"/>
      <c r="S400" s="105"/>
    </row>
    <row r="401" spans="1:19" ht="12.75" customHeight="1">
      <c r="A401" s="105"/>
      <c r="B401" s="105"/>
      <c r="C401" s="105"/>
      <c r="D401" s="105"/>
      <c r="E401" s="105"/>
      <c r="F401" s="105"/>
      <c r="G401" s="105"/>
      <c r="H401" s="105"/>
      <c r="I401" s="105"/>
      <c r="J401" s="105"/>
      <c r="K401" s="105"/>
      <c r="L401" s="105"/>
      <c r="M401" s="105"/>
      <c r="N401" s="105"/>
      <c r="O401" s="105"/>
      <c r="P401" s="105"/>
      <c r="Q401" s="105"/>
      <c r="R401" s="105"/>
      <c r="S401" s="105"/>
    </row>
    <row r="402" spans="1:19" ht="12.75" customHeight="1">
      <c r="A402" s="105"/>
      <c r="B402" s="105"/>
      <c r="C402" s="105"/>
      <c r="D402" s="105"/>
      <c r="E402" s="105"/>
      <c r="F402" s="105"/>
      <c r="G402" s="105"/>
      <c r="H402" s="105"/>
      <c r="I402" s="105"/>
      <c r="J402" s="105"/>
      <c r="K402" s="105"/>
      <c r="L402" s="105"/>
      <c r="M402" s="105"/>
      <c r="N402" s="105"/>
      <c r="O402" s="105"/>
      <c r="P402" s="105"/>
      <c r="Q402" s="105"/>
      <c r="R402" s="105"/>
      <c r="S402" s="105"/>
    </row>
    <row r="403" spans="1:19" ht="12.75" customHeight="1">
      <c r="A403" s="105"/>
      <c r="B403" s="105"/>
      <c r="C403" s="105"/>
      <c r="D403" s="105"/>
      <c r="E403" s="105"/>
      <c r="F403" s="105"/>
      <c r="G403" s="105"/>
      <c r="H403" s="105"/>
      <c r="I403" s="105"/>
      <c r="J403" s="105"/>
      <c r="K403" s="105"/>
      <c r="L403" s="105"/>
      <c r="M403" s="105"/>
      <c r="N403" s="105"/>
      <c r="O403" s="105"/>
      <c r="P403" s="105"/>
      <c r="Q403" s="105"/>
      <c r="R403" s="105"/>
      <c r="S403" s="105"/>
    </row>
    <row r="404" spans="1:19" ht="12.75" customHeight="1">
      <c r="A404" s="105"/>
      <c r="B404" s="105"/>
      <c r="C404" s="105"/>
      <c r="D404" s="105"/>
      <c r="E404" s="105"/>
      <c r="F404" s="105"/>
      <c r="G404" s="105"/>
      <c r="H404" s="105"/>
      <c r="I404" s="105"/>
      <c r="J404" s="105"/>
      <c r="K404" s="105"/>
      <c r="L404" s="105"/>
      <c r="M404" s="105"/>
      <c r="N404" s="105"/>
      <c r="O404" s="105"/>
      <c r="P404" s="105"/>
      <c r="Q404" s="105"/>
      <c r="R404" s="105"/>
      <c r="S404" s="105"/>
    </row>
    <row r="405" spans="1:19" ht="12.75" customHeight="1">
      <c r="A405" s="105"/>
      <c r="B405" s="105"/>
      <c r="C405" s="105"/>
      <c r="D405" s="105"/>
      <c r="E405" s="105"/>
      <c r="F405" s="105"/>
      <c r="G405" s="105"/>
      <c r="H405" s="105"/>
      <c r="I405" s="105"/>
      <c r="J405" s="105"/>
      <c r="K405" s="105"/>
      <c r="L405" s="105"/>
      <c r="M405" s="105"/>
      <c r="N405" s="105"/>
      <c r="O405" s="105"/>
      <c r="P405" s="105"/>
      <c r="Q405" s="105"/>
      <c r="R405" s="105"/>
      <c r="S405" s="105"/>
    </row>
    <row r="406" spans="1:19" ht="12.75" customHeight="1">
      <c r="A406" s="105"/>
      <c r="B406" s="105"/>
      <c r="C406" s="105"/>
      <c r="D406" s="105"/>
      <c r="E406" s="105"/>
      <c r="F406" s="105"/>
      <c r="G406" s="105"/>
      <c r="H406" s="105"/>
      <c r="I406" s="105"/>
      <c r="J406" s="105"/>
      <c r="K406" s="105"/>
      <c r="L406" s="105"/>
      <c r="M406" s="105"/>
      <c r="N406" s="105"/>
      <c r="O406" s="105"/>
      <c r="P406" s="105"/>
      <c r="Q406" s="105"/>
      <c r="R406" s="105"/>
      <c r="S406" s="105"/>
    </row>
    <row r="407" spans="1:19" ht="12.75" customHeight="1">
      <c r="A407" s="105"/>
      <c r="B407" s="105"/>
      <c r="C407" s="105"/>
      <c r="D407" s="105"/>
      <c r="E407" s="105"/>
      <c r="F407" s="105"/>
      <c r="G407" s="105"/>
      <c r="H407" s="105"/>
      <c r="I407" s="105"/>
      <c r="J407" s="105"/>
      <c r="K407" s="105"/>
      <c r="L407" s="105"/>
      <c r="M407" s="105"/>
      <c r="N407" s="105"/>
      <c r="O407" s="105"/>
      <c r="P407" s="105"/>
      <c r="Q407" s="105"/>
      <c r="R407" s="105"/>
      <c r="S407" s="105"/>
    </row>
    <row r="408" spans="1:19" ht="12.75" customHeight="1">
      <c r="A408" s="105"/>
      <c r="B408" s="105"/>
      <c r="C408" s="105"/>
      <c r="D408" s="105"/>
      <c r="E408" s="105"/>
      <c r="F408" s="105"/>
      <c r="G408" s="105"/>
      <c r="H408" s="105"/>
      <c r="I408" s="105"/>
      <c r="J408" s="105"/>
      <c r="K408" s="105"/>
      <c r="L408" s="105"/>
      <c r="M408" s="105"/>
      <c r="N408" s="105"/>
      <c r="O408" s="105"/>
      <c r="P408" s="105"/>
      <c r="Q408" s="105"/>
      <c r="R408" s="105"/>
      <c r="S408" s="105"/>
    </row>
    <row r="409" spans="1:19" ht="12.75" customHeight="1">
      <c r="A409" s="105"/>
      <c r="B409" s="105"/>
      <c r="C409" s="105"/>
      <c r="D409" s="105"/>
      <c r="E409" s="105"/>
      <c r="F409" s="105"/>
      <c r="G409" s="105"/>
      <c r="H409" s="105"/>
      <c r="I409" s="105"/>
      <c r="J409" s="105"/>
      <c r="K409" s="105"/>
      <c r="L409" s="105"/>
      <c r="M409" s="105"/>
      <c r="N409" s="105"/>
      <c r="O409" s="105"/>
      <c r="P409" s="105"/>
      <c r="Q409" s="105"/>
      <c r="R409" s="105"/>
      <c r="S409" s="105"/>
    </row>
    <row r="410" spans="1:19" ht="12.75" customHeight="1">
      <c r="A410" s="105"/>
      <c r="B410" s="105"/>
      <c r="C410" s="105"/>
      <c r="D410" s="105"/>
      <c r="E410" s="105"/>
      <c r="F410" s="105"/>
      <c r="G410" s="105"/>
      <c r="H410" s="105"/>
      <c r="I410" s="105"/>
      <c r="J410" s="105"/>
      <c r="K410" s="105"/>
      <c r="L410" s="105"/>
      <c r="M410" s="105"/>
      <c r="N410" s="105"/>
      <c r="O410" s="105"/>
      <c r="P410" s="105"/>
      <c r="Q410" s="105"/>
      <c r="R410" s="105"/>
      <c r="S410" s="105"/>
    </row>
    <row r="411" spans="1:19" ht="12.75" customHeight="1">
      <c r="A411" s="105"/>
      <c r="B411" s="105"/>
      <c r="C411" s="105"/>
      <c r="D411" s="105"/>
      <c r="E411" s="105"/>
      <c r="F411" s="105"/>
      <c r="G411" s="105"/>
      <c r="H411" s="105"/>
      <c r="I411" s="105"/>
      <c r="J411" s="105"/>
      <c r="K411" s="105"/>
      <c r="L411" s="105"/>
      <c r="M411" s="105"/>
      <c r="N411" s="105"/>
      <c r="O411" s="105"/>
      <c r="P411" s="105"/>
      <c r="Q411" s="105"/>
      <c r="R411" s="105"/>
      <c r="S411" s="105"/>
    </row>
    <row r="412" spans="1:19" ht="12.75" customHeight="1">
      <c r="A412" s="105"/>
      <c r="B412" s="105"/>
      <c r="C412" s="105"/>
      <c r="D412" s="105"/>
      <c r="E412" s="105"/>
      <c r="F412" s="105"/>
      <c r="G412" s="105"/>
      <c r="H412" s="105"/>
      <c r="I412" s="105"/>
      <c r="J412" s="105"/>
      <c r="K412" s="105"/>
      <c r="L412" s="105"/>
      <c r="M412" s="105"/>
      <c r="N412" s="105"/>
      <c r="O412" s="105"/>
      <c r="P412" s="105"/>
      <c r="Q412" s="105"/>
      <c r="R412" s="105"/>
      <c r="S412" s="105"/>
    </row>
    <row r="413" spans="1:19" ht="12.75" customHeight="1">
      <c r="A413" s="105"/>
      <c r="B413" s="105"/>
      <c r="C413" s="105"/>
      <c r="D413" s="105"/>
      <c r="E413" s="105"/>
      <c r="F413" s="105"/>
      <c r="G413" s="105"/>
      <c r="H413" s="105"/>
      <c r="I413" s="105"/>
      <c r="J413" s="105"/>
      <c r="K413" s="105"/>
      <c r="L413" s="105"/>
      <c r="M413" s="105"/>
      <c r="N413" s="105"/>
      <c r="O413" s="105"/>
      <c r="P413" s="105"/>
      <c r="Q413" s="105"/>
      <c r="R413" s="105"/>
      <c r="S413" s="105"/>
    </row>
    <row r="414" spans="1:19" ht="12.75" customHeight="1">
      <c r="A414" s="105"/>
      <c r="B414" s="105"/>
      <c r="C414" s="105"/>
      <c r="D414" s="105"/>
      <c r="E414" s="105"/>
      <c r="F414" s="105"/>
      <c r="G414" s="105"/>
      <c r="H414" s="105"/>
      <c r="I414" s="105"/>
      <c r="J414" s="105"/>
      <c r="K414" s="105"/>
      <c r="L414" s="105"/>
      <c r="M414" s="105"/>
      <c r="N414" s="105"/>
      <c r="O414" s="105"/>
      <c r="P414" s="105"/>
      <c r="Q414" s="105"/>
      <c r="R414" s="105"/>
      <c r="S414" s="105"/>
    </row>
    <row r="415" spans="1:19" ht="12.75" customHeight="1">
      <c r="A415" s="105"/>
      <c r="B415" s="105"/>
      <c r="C415" s="105"/>
      <c r="D415" s="105"/>
      <c r="E415" s="105"/>
      <c r="F415" s="105"/>
      <c r="G415" s="105"/>
      <c r="H415" s="105"/>
      <c r="I415" s="105"/>
      <c r="J415" s="105"/>
      <c r="K415" s="105"/>
      <c r="L415" s="105"/>
      <c r="M415" s="105"/>
      <c r="N415" s="105"/>
      <c r="O415" s="105"/>
      <c r="P415" s="105"/>
      <c r="Q415" s="105"/>
      <c r="R415" s="105"/>
      <c r="S415" s="105"/>
    </row>
    <row r="416" spans="1:19" ht="12.75" customHeight="1">
      <c r="A416" s="105"/>
      <c r="B416" s="105"/>
      <c r="C416" s="105"/>
      <c r="D416" s="105"/>
      <c r="E416" s="105"/>
      <c r="F416" s="105"/>
      <c r="G416" s="105"/>
      <c r="H416" s="105"/>
      <c r="I416" s="105"/>
      <c r="J416" s="105"/>
      <c r="K416" s="105"/>
      <c r="L416" s="105"/>
      <c r="M416" s="105"/>
      <c r="N416" s="105"/>
      <c r="O416" s="105"/>
      <c r="P416" s="105"/>
      <c r="Q416" s="105"/>
      <c r="R416" s="105"/>
      <c r="S416" s="105"/>
    </row>
    <row r="417" spans="1:19" ht="12.75" customHeight="1">
      <c r="A417" s="105"/>
      <c r="B417" s="105"/>
      <c r="C417" s="105"/>
      <c r="D417" s="105"/>
      <c r="E417" s="105"/>
      <c r="F417" s="105"/>
      <c r="G417" s="105"/>
      <c r="H417" s="105"/>
      <c r="I417" s="105"/>
      <c r="J417" s="105"/>
      <c r="K417" s="105"/>
      <c r="L417" s="105"/>
      <c r="M417" s="105"/>
      <c r="N417" s="105"/>
      <c r="O417" s="105"/>
      <c r="P417" s="105"/>
      <c r="Q417" s="105"/>
      <c r="R417" s="105"/>
      <c r="S417" s="105"/>
    </row>
    <row r="418" spans="1:19" ht="12.75" customHeight="1">
      <c r="A418" s="105"/>
      <c r="B418" s="105"/>
      <c r="C418" s="105"/>
      <c r="D418" s="105"/>
      <c r="E418" s="105"/>
      <c r="F418" s="105"/>
      <c r="G418" s="105"/>
      <c r="H418" s="105"/>
      <c r="I418" s="105"/>
      <c r="J418" s="105"/>
      <c r="K418" s="105"/>
      <c r="L418" s="105"/>
      <c r="M418" s="105"/>
      <c r="N418" s="105"/>
      <c r="O418" s="105"/>
      <c r="P418" s="105"/>
      <c r="Q418" s="105"/>
      <c r="R418" s="105"/>
      <c r="S418" s="105"/>
    </row>
    <row r="419" spans="1:19" ht="12.75" customHeight="1">
      <c r="A419" s="105"/>
      <c r="B419" s="105"/>
      <c r="C419" s="105"/>
      <c r="D419" s="105"/>
      <c r="E419" s="105"/>
      <c r="F419" s="105"/>
      <c r="G419" s="105"/>
      <c r="H419" s="105"/>
      <c r="I419" s="105"/>
      <c r="J419" s="105"/>
      <c r="K419" s="105"/>
      <c r="L419" s="105"/>
      <c r="M419" s="105"/>
      <c r="N419" s="105"/>
      <c r="O419" s="105"/>
      <c r="P419" s="105"/>
      <c r="Q419" s="105"/>
      <c r="R419" s="105"/>
      <c r="S419" s="105"/>
    </row>
    <row r="420" spans="1:19" ht="12.75" customHeight="1">
      <c r="A420" s="105"/>
      <c r="B420" s="105"/>
      <c r="C420" s="105"/>
      <c r="D420" s="105"/>
      <c r="E420" s="105"/>
      <c r="F420" s="105"/>
      <c r="G420" s="105"/>
      <c r="H420" s="105"/>
      <c r="I420" s="105"/>
      <c r="J420" s="105"/>
      <c r="K420" s="105"/>
      <c r="L420" s="105"/>
      <c r="M420" s="105"/>
      <c r="N420" s="105"/>
      <c r="O420" s="105"/>
      <c r="P420" s="105"/>
      <c r="Q420" s="105"/>
      <c r="R420" s="105"/>
      <c r="S420" s="105"/>
    </row>
    <row r="421" spans="1:19" ht="12.75" customHeight="1">
      <c r="A421" s="105"/>
      <c r="B421" s="105"/>
      <c r="C421" s="105"/>
      <c r="D421" s="105"/>
      <c r="E421" s="105"/>
      <c r="F421" s="105"/>
      <c r="G421" s="105"/>
      <c r="H421" s="105"/>
      <c r="I421" s="105"/>
      <c r="J421" s="105"/>
      <c r="K421" s="105"/>
      <c r="L421" s="105"/>
      <c r="M421" s="105"/>
      <c r="N421" s="105"/>
      <c r="O421" s="105"/>
      <c r="P421" s="105"/>
      <c r="Q421" s="105"/>
      <c r="R421" s="105"/>
      <c r="S421" s="105"/>
    </row>
    <row r="422" spans="1:19" ht="12.75" customHeight="1">
      <c r="A422" s="105"/>
      <c r="B422" s="105"/>
      <c r="C422" s="105"/>
      <c r="D422" s="105"/>
      <c r="E422" s="105"/>
      <c r="F422" s="105"/>
      <c r="G422" s="105"/>
      <c r="H422" s="105"/>
      <c r="I422" s="105"/>
      <c r="J422" s="105"/>
      <c r="K422" s="105"/>
      <c r="L422" s="105"/>
      <c r="M422" s="105"/>
      <c r="N422" s="105"/>
      <c r="O422" s="105"/>
      <c r="P422" s="105"/>
      <c r="Q422" s="105"/>
      <c r="R422" s="105"/>
      <c r="S422" s="105"/>
    </row>
    <row r="423" spans="1:19" ht="12.75" customHeight="1">
      <c r="A423" s="105"/>
      <c r="B423" s="105"/>
      <c r="C423" s="105"/>
      <c r="D423" s="105"/>
      <c r="E423" s="105"/>
      <c r="F423" s="105"/>
      <c r="G423" s="105"/>
      <c r="H423" s="105"/>
      <c r="I423" s="105"/>
      <c r="J423" s="105"/>
      <c r="K423" s="105"/>
      <c r="L423" s="105"/>
      <c r="M423" s="105"/>
      <c r="N423" s="105"/>
      <c r="O423" s="105"/>
      <c r="P423" s="105"/>
      <c r="Q423" s="105"/>
      <c r="R423" s="105"/>
      <c r="S423" s="105"/>
    </row>
    <row r="424" spans="1:19" ht="12.75" customHeight="1">
      <c r="A424" s="105"/>
      <c r="B424" s="105"/>
      <c r="C424" s="105"/>
      <c r="D424" s="105"/>
      <c r="E424" s="105"/>
      <c r="F424" s="105"/>
      <c r="G424" s="105"/>
      <c r="H424" s="105"/>
      <c r="I424" s="105"/>
      <c r="J424" s="105"/>
      <c r="K424" s="105"/>
      <c r="L424" s="105"/>
      <c r="M424" s="105"/>
      <c r="N424" s="105"/>
      <c r="O424" s="105"/>
      <c r="P424" s="105"/>
      <c r="Q424" s="105"/>
      <c r="R424" s="105"/>
      <c r="S424" s="105"/>
    </row>
    <row r="425" spans="1:19" ht="12.75" customHeight="1">
      <c r="A425" s="105"/>
      <c r="B425" s="105"/>
      <c r="C425" s="105"/>
      <c r="D425" s="105"/>
      <c r="E425" s="105"/>
      <c r="F425" s="105"/>
      <c r="G425" s="105"/>
      <c r="H425" s="105"/>
      <c r="I425" s="105"/>
      <c r="J425" s="105"/>
      <c r="K425" s="105"/>
      <c r="L425" s="105"/>
      <c r="M425" s="105"/>
      <c r="N425" s="105"/>
      <c r="O425" s="105"/>
      <c r="P425" s="105"/>
      <c r="Q425" s="105"/>
      <c r="R425" s="105"/>
      <c r="S425" s="105"/>
    </row>
    <row r="426" spans="1:19" ht="12.75" customHeight="1">
      <c r="A426" s="105"/>
      <c r="B426" s="105"/>
      <c r="C426" s="105"/>
      <c r="D426" s="105"/>
      <c r="E426" s="105"/>
      <c r="F426" s="105"/>
      <c r="G426" s="105"/>
      <c r="H426" s="105"/>
      <c r="I426" s="105"/>
      <c r="J426" s="105"/>
      <c r="K426" s="105"/>
      <c r="L426" s="105"/>
      <c r="M426" s="105"/>
      <c r="N426" s="105"/>
      <c r="O426" s="105"/>
      <c r="P426" s="105"/>
      <c r="Q426" s="105"/>
      <c r="R426" s="105"/>
      <c r="S426" s="105"/>
    </row>
    <row r="427" spans="1:19" ht="12.75" customHeight="1">
      <c r="A427" s="105"/>
      <c r="B427" s="105"/>
      <c r="C427" s="105"/>
      <c r="D427" s="105"/>
      <c r="E427" s="105"/>
      <c r="F427" s="105"/>
      <c r="G427" s="105"/>
      <c r="H427" s="105"/>
      <c r="I427" s="105"/>
      <c r="J427" s="105"/>
      <c r="K427" s="105"/>
      <c r="L427" s="105"/>
      <c r="M427" s="105"/>
      <c r="N427" s="105"/>
      <c r="O427" s="105"/>
      <c r="P427" s="105"/>
      <c r="Q427" s="105"/>
      <c r="R427" s="105"/>
      <c r="S427" s="105"/>
    </row>
    <row r="428" spans="1:19" ht="12.75" customHeight="1">
      <c r="A428" s="105"/>
      <c r="B428" s="105"/>
      <c r="C428" s="105"/>
      <c r="D428" s="105"/>
      <c r="E428" s="105"/>
      <c r="F428" s="105"/>
      <c r="G428" s="105"/>
      <c r="H428" s="105"/>
      <c r="I428" s="105"/>
      <c r="J428" s="105"/>
      <c r="K428" s="105"/>
      <c r="L428" s="105"/>
      <c r="M428" s="105"/>
      <c r="N428" s="105"/>
      <c r="O428" s="105"/>
      <c r="P428" s="105"/>
      <c r="Q428" s="105"/>
      <c r="R428" s="105"/>
      <c r="S428" s="105"/>
    </row>
    <row r="429" spans="1:19" ht="12.75" customHeight="1">
      <c r="A429" s="105"/>
      <c r="B429" s="105"/>
      <c r="C429" s="105"/>
      <c r="D429" s="105"/>
      <c r="E429" s="105"/>
      <c r="F429" s="105"/>
      <c r="G429" s="105"/>
      <c r="H429" s="105"/>
      <c r="I429" s="105"/>
      <c r="J429" s="105"/>
      <c r="K429" s="105"/>
      <c r="L429" s="105"/>
      <c r="M429" s="105"/>
      <c r="N429" s="105"/>
      <c r="O429" s="105"/>
      <c r="P429" s="105"/>
      <c r="Q429" s="105"/>
      <c r="R429" s="105"/>
      <c r="S429" s="105"/>
    </row>
    <row r="430" spans="1:19" ht="12.75" customHeight="1">
      <c r="A430" s="105"/>
      <c r="B430" s="105"/>
      <c r="C430" s="105"/>
      <c r="D430" s="105"/>
      <c r="E430" s="105"/>
      <c r="F430" s="105"/>
      <c r="G430" s="105"/>
      <c r="H430" s="105"/>
      <c r="I430" s="105"/>
      <c r="J430" s="105"/>
      <c r="K430" s="105"/>
      <c r="L430" s="105"/>
      <c r="M430" s="105"/>
      <c r="N430" s="105"/>
      <c r="O430" s="105"/>
      <c r="P430" s="105"/>
      <c r="Q430" s="105"/>
      <c r="R430" s="105"/>
      <c r="S430" s="105"/>
    </row>
    <row r="431" spans="1:19" ht="12.75" customHeight="1">
      <c r="A431" s="105"/>
      <c r="B431" s="105"/>
      <c r="C431" s="105"/>
      <c r="D431" s="105"/>
      <c r="E431" s="105"/>
      <c r="F431" s="105"/>
      <c r="G431" s="105"/>
      <c r="H431" s="105"/>
      <c r="I431" s="105"/>
      <c r="J431" s="105"/>
      <c r="K431" s="105"/>
      <c r="L431" s="105"/>
      <c r="M431" s="105"/>
      <c r="N431" s="105"/>
      <c r="O431" s="105"/>
      <c r="P431" s="105"/>
      <c r="Q431" s="105"/>
      <c r="R431" s="105"/>
      <c r="S431" s="105"/>
    </row>
    <row r="432" spans="1:19" ht="12.75" customHeight="1">
      <c r="A432" s="105"/>
      <c r="B432" s="105"/>
      <c r="C432" s="105"/>
      <c r="D432" s="105"/>
      <c r="E432" s="105"/>
      <c r="F432" s="105"/>
      <c r="G432" s="105"/>
      <c r="H432" s="105"/>
      <c r="I432" s="105"/>
      <c r="J432" s="105"/>
      <c r="K432" s="105"/>
      <c r="L432" s="105"/>
      <c r="M432" s="105"/>
      <c r="N432" s="105"/>
      <c r="O432" s="105"/>
      <c r="P432" s="105"/>
      <c r="Q432" s="105"/>
      <c r="R432" s="105"/>
      <c r="S432" s="105"/>
    </row>
    <row r="433" spans="1:19" ht="12.75" customHeight="1">
      <c r="A433" s="105"/>
      <c r="B433" s="105"/>
      <c r="C433" s="105"/>
      <c r="D433" s="105"/>
      <c r="E433" s="105"/>
      <c r="F433" s="105"/>
      <c r="G433" s="105"/>
      <c r="H433" s="105"/>
      <c r="I433" s="105"/>
      <c r="J433" s="105"/>
      <c r="K433" s="105"/>
      <c r="L433" s="105"/>
      <c r="M433" s="105"/>
      <c r="N433" s="105"/>
      <c r="O433" s="105"/>
      <c r="P433" s="105"/>
      <c r="Q433" s="105"/>
      <c r="R433" s="105"/>
      <c r="S433" s="105"/>
    </row>
    <row r="434" spans="1:19" ht="12.75" customHeight="1">
      <c r="A434" s="105"/>
      <c r="B434" s="105"/>
      <c r="C434" s="105"/>
      <c r="D434" s="105"/>
      <c r="E434" s="105"/>
      <c r="F434" s="105"/>
      <c r="G434" s="105"/>
      <c r="H434" s="105"/>
      <c r="I434" s="105"/>
      <c r="J434" s="105"/>
      <c r="K434" s="105"/>
      <c r="L434" s="105"/>
      <c r="M434" s="105"/>
      <c r="N434" s="105"/>
      <c r="O434" s="105"/>
      <c r="P434" s="105"/>
      <c r="Q434" s="105"/>
      <c r="R434" s="105"/>
      <c r="S434" s="105"/>
    </row>
    <row r="435" spans="1:19" ht="12.75" customHeight="1">
      <c r="A435" s="105"/>
      <c r="B435" s="105"/>
      <c r="C435" s="105"/>
      <c r="D435" s="105"/>
      <c r="E435" s="105"/>
      <c r="F435" s="105"/>
      <c r="G435" s="105"/>
      <c r="H435" s="105"/>
      <c r="I435" s="105"/>
      <c r="J435" s="105"/>
      <c r="K435" s="105"/>
      <c r="L435" s="105"/>
      <c r="M435" s="105"/>
      <c r="N435" s="105"/>
      <c r="O435" s="105"/>
      <c r="P435" s="105"/>
      <c r="Q435" s="105"/>
      <c r="R435" s="105"/>
      <c r="S435" s="105"/>
    </row>
    <row r="436" spans="1:19" ht="12.75" customHeight="1">
      <c r="A436" s="105"/>
      <c r="B436" s="105"/>
      <c r="C436" s="105"/>
      <c r="D436" s="105"/>
      <c r="E436" s="105"/>
      <c r="F436" s="105"/>
      <c r="G436" s="105"/>
      <c r="H436" s="105"/>
      <c r="I436" s="105"/>
      <c r="J436" s="105"/>
      <c r="K436" s="105"/>
      <c r="L436" s="105"/>
      <c r="M436" s="105"/>
      <c r="N436" s="105"/>
      <c r="O436" s="105"/>
      <c r="P436" s="105"/>
      <c r="Q436" s="105"/>
      <c r="R436" s="105"/>
      <c r="S436" s="105"/>
    </row>
    <row r="437" spans="1:19" ht="12.75" customHeight="1">
      <c r="A437" s="105"/>
      <c r="B437" s="105"/>
      <c r="C437" s="105"/>
      <c r="D437" s="105"/>
      <c r="E437" s="105"/>
      <c r="F437" s="105"/>
      <c r="G437" s="105"/>
      <c r="H437" s="105"/>
      <c r="I437" s="105"/>
      <c r="J437" s="105"/>
      <c r="K437" s="105"/>
      <c r="L437" s="105"/>
      <c r="M437" s="105"/>
      <c r="N437" s="105"/>
      <c r="O437" s="105"/>
      <c r="P437" s="105"/>
      <c r="Q437" s="105"/>
      <c r="R437" s="105"/>
      <c r="S437" s="105"/>
    </row>
    <row r="438" spans="1:19" ht="12.75" customHeight="1">
      <c r="A438" s="105"/>
      <c r="B438" s="105"/>
      <c r="C438" s="105"/>
      <c r="D438" s="105"/>
      <c r="E438" s="105"/>
      <c r="F438" s="105"/>
      <c r="G438" s="105"/>
      <c r="H438" s="105"/>
      <c r="I438" s="105"/>
      <c r="J438" s="105"/>
      <c r="K438" s="105"/>
      <c r="L438" s="105"/>
      <c r="M438" s="105"/>
      <c r="N438" s="105"/>
      <c r="O438" s="105"/>
      <c r="P438" s="105"/>
      <c r="Q438" s="105"/>
      <c r="R438" s="105"/>
      <c r="S438" s="105"/>
    </row>
    <row r="439" spans="1:19" ht="12.75" customHeight="1">
      <c r="A439" s="105"/>
      <c r="B439" s="105"/>
      <c r="C439" s="105"/>
      <c r="D439" s="105"/>
      <c r="E439" s="105"/>
      <c r="F439" s="105"/>
      <c r="G439" s="105"/>
      <c r="H439" s="105"/>
      <c r="I439" s="105"/>
      <c r="J439" s="105"/>
      <c r="K439" s="105"/>
      <c r="L439" s="105"/>
      <c r="M439" s="105"/>
      <c r="N439" s="105"/>
      <c r="O439" s="105"/>
      <c r="P439" s="105"/>
      <c r="Q439" s="105"/>
      <c r="R439" s="105"/>
      <c r="S439" s="105"/>
    </row>
    <row r="440" spans="1:19" ht="12.75" customHeight="1">
      <c r="A440" s="105"/>
      <c r="B440" s="105"/>
      <c r="C440" s="105"/>
      <c r="D440" s="105"/>
      <c r="E440" s="105"/>
      <c r="F440" s="105"/>
      <c r="G440" s="105"/>
      <c r="H440" s="105"/>
      <c r="I440" s="105"/>
      <c r="J440" s="105"/>
      <c r="K440" s="105"/>
      <c r="L440" s="105"/>
      <c r="M440" s="105"/>
      <c r="N440" s="105"/>
      <c r="O440" s="105"/>
      <c r="P440" s="105"/>
      <c r="Q440" s="105"/>
      <c r="R440" s="105"/>
      <c r="S440" s="105"/>
    </row>
    <row r="441" spans="1:19" ht="12.75" customHeight="1">
      <c r="A441" s="105"/>
      <c r="B441" s="105"/>
      <c r="C441" s="105"/>
      <c r="D441" s="105"/>
      <c r="E441" s="105"/>
      <c r="F441" s="105"/>
      <c r="G441" s="105"/>
      <c r="H441" s="105"/>
      <c r="I441" s="105"/>
      <c r="J441" s="105"/>
      <c r="K441" s="105"/>
      <c r="L441" s="105"/>
      <c r="M441" s="105"/>
      <c r="N441" s="105"/>
      <c r="O441" s="105"/>
      <c r="P441" s="105"/>
      <c r="Q441" s="105"/>
      <c r="R441" s="105"/>
      <c r="S441" s="105"/>
    </row>
    <row r="442" spans="1:19" ht="12.75" customHeight="1">
      <c r="A442" s="105"/>
      <c r="B442" s="105"/>
      <c r="C442" s="105"/>
      <c r="D442" s="105"/>
      <c r="E442" s="105"/>
      <c r="F442" s="105"/>
      <c r="G442" s="105"/>
      <c r="H442" s="105"/>
      <c r="I442" s="105"/>
      <c r="J442" s="105"/>
      <c r="K442" s="105"/>
      <c r="L442" s="105"/>
      <c r="M442" s="105"/>
      <c r="N442" s="105"/>
      <c r="O442" s="105"/>
      <c r="P442" s="105"/>
      <c r="Q442" s="105"/>
      <c r="R442" s="105"/>
      <c r="S442" s="105"/>
    </row>
    <row r="443" spans="1:19" ht="12.75" customHeight="1">
      <c r="A443" s="105"/>
      <c r="B443" s="105"/>
      <c r="C443" s="105"/>
      <c r="D443" s="105"/>
      <c r="E443" s="105"/>
      <c r="F443" s="105"/>
      <c r="G443" s="105"/>
      <c r="H443" s="105"/>
      <c r="I443" s="105"/>
      <c r="J443" s="105"/>
      <c r="K443" s="105"/>
      <c r="L443" s="105"/>
      <c r="M443" s="105"/>
      <c r="N443" s="105"/>
      <c r="O443" s="105"/>
      <c r="P443" s="105"/>
      <c r="Q443" s="105"/>
      <c r="R443" s="105"/>
      <c r="S443" s="105"/>
    </row>
    <row r="444" spans="1:19" ht="12.75" customHeight="1">
      <c r="A444" s="105"/>
      <c r="B444" s="105"/>
      <c r="C444" s="105"/>
      <c r="D444" s="105"/>
      <c r="E444" s="105"/>
      <c r="F444" s="105"/>
      <c r="G444" s="105"/>
      <c r="H444" s="105"/>
      <c r="I444" s="105"/>
      <c r="J444" s="105"/>
      <c r="K444" s="105"/>
      <c r="L444" s="105"/>
      <c r="M444" s="105"/>
      <c r="N444" s="105"/>
      <c r="O444" s="105"/>
      <c r="P444" s="105"/>
      <c r="Q444" s="105"/>
      <c r="R444" s="105"/>
      <c r="S444" s="105"/>
    </row>
    <row r="445" spans="1:19" ht="12.75" customHeight="1">
      <c r="A445" s="105"/>
      <c r="B445" s="105"/>
      <c r="C445" s="105"/>
      <c r="D445" s="105"/>
      <c r="E445" s="105"/>
      <c r="F445" s="105"/>
      <c r="G445" s="105"/>
      <c r="H445" s="105"/>
      <c r="I445" s="105"/>
      <c r="J445" s="105"/>
      <c r="K445" s="105"/>
      <c r="L445" s="105"/>
      <c r="M445" s="105"/>
      <c r="N445" s="105"/>
      <c r="O445" s="105"/>
      <c r="P445" s="105"/>
      <c r="Q445" s="105"/>
      <c r="R445" s="105"/>
      <c r="S445" s="105"/>
    </row>
    <row r="446" spans="1:19" ht="12.75" customHeight="1">
      <c r="A446" s="105"/>
      <c r="B446" s="105"/>
      <c r="C446" s="105"/>
      <c r="D446" s="105"/>
      <c r="E446" s="105"/>
      <c r="F446" s="105"/>
      <c r="G446" s="105"/>
      <c r="H446" s="105"/>
      <c r="I446" s="105"/>
      <c r="J446" s="105"/>
      <c r="K446" s="105"/>
      <c r="L446" s="105"/>
      <c r="M446" s="105"/>
      <c r="N446" s="105"/>
      <c r="O446" s="105"/>
      <c r="P446" s="105"/>
      <c r="Q446" s="105"/>
      <c r="R446" s="105"/>
      <c r="S446" s="105"/>
    </row>
    <row r="447" spans="1:19" ht="12.75" customHeight="1">
      <c r="A447" s="105"/>
      <c r="B447" s="105"/>
      <c r="C447" s="105"/>
      <c r="D447" s="105"/>
      <c r="E447" s="105"/>
      <c r="F447" s="105"/>
      <c r="G447" s="105"/>
      <c r="H447" s="105"/>
      <c r="I447" s="105"/>
      <c r="J447" s="105"/>
      <c r="K447" s="105"/>
      <c r="L447" s="105"/>
      <c r="M447" s="105"/>
      <c r="N447" s="105"/>
      <c r="O447" s="105"/>
      <c r="P447" s="105"/>
      <c r="Q447" s="105"/>
      <c r="R447" s="105"/>
      <c r="S447" s="105"/>
    </row>
    <row r="448" spans="1:19" ht="12.75" customHeight="1">
      <c r="A448" s="105"/>
      <c r="B448" s="105"/>
      <c r="C448" s="105"/>
      <c r="D448" s="105"/>
      <c r="E448" s="105"/>
      <c r="F448" s="105"/>
      <c r="G448" s="105"/>
      <c r="H448" s="105"/>
      <c r="I448" s="105"/>
      <c r="J448" s="105"/>
      <c r="K448" s="105"/>
      <c r="L448" s="105"/>
      <c r="M448" s="105"/>
      <c r="N448" s="105"/>
      <c r="O448" s="105"/>
      <c r="P448" s="105"/>
      <c r="Q448" s="105"/>
      <c r="R448" s="105"/>
      <c r="S448" s="105"/>
    </row>
    <row r="449" spans="1:19" ht="12.75" customHeight="1">
      <c r="A449" s="105"/>
      <c r="B449" s="105"/>
      <c r="C449" s="105"/>
      <c r="D449" s="105"/>
      <c r="E449" s="105"/>
      <c r="F449" s="105"/>
      <c r="G449" s="105"/>
      <c r="H449" s="105"/>
      <c r="I449" s="105"/>
      <c r="J449" s="105"/>
      <c r="K449" s="105"/>
      <c r="L449" s="105"/>
      <c r="M449" s="105"/>
      <c r="N449" s="105"/>
      <c r="O449" s="105"/>
      <c r="P449" s="105"/>
      <c r="Q449" s="105"/>
      <c r="R449" s="105"/>
      <c r="S449" s="105"/>
    </row>
    <row r="450" spans="1:19" ht="12.75" customHeight="1">
      <c r="A450" s="105"/>
      <c r="B450" s="105"/>
      <c r="C450" s="105"/>
      <c r="D450" s="105"/>
      <c r="E450" s="105"/>
      <c r="F450" s="105"/>
      <c r="G450" s="105"/>
      <c r="H450" s="105"/>
      <c r="I450" s="105"/>
      <c r="J450" s="105"/>
      <c r="K450" s="105"/>
      <c r="L450" s="105"/>
      <c r="M450" s="105"/>
      <c r="N450" s="105"/>
      <c r="O450" s="105"/>
      <c r="P450" s="105"/>
      <c r="Q450" s="105"/>
      <c r="R450" s="105"/>
      <c r="S450" s="105"/>
    </row>
    <row r="451" spans="1:19" ht="12.75" customHeight="1">
      <c r="A451" s="105"/>
      <c r="B451" s="105"/>
      <c r="C451" s="105"/>
      <c r="D451" s="105"/>
      <c r="E451" s="105"/>
      <c r="F451" s="105"/>
      <c r="G451" s="105"/>
      <c r="H451" s="105"/>
      <c r="I451" s="105"/>
      <c r="J451" s="105"/>
      <c r="K451" s="105"/>
      <c r="L451" s="105"/>
      <c r="M451" s="105"/>
      <c r="N451" s="105"/>
      <c r="O451" s="105"/>
      <c r="P451" s="105"/>
      <c r="Q451" s="105"/>
      <c r="R451" s="105"/>
      <c r="S451" s="105"/>
    </row>
    <row r="452" spans="1:19" ht="12.75" customHeight="1">
      <c r="A452" s="105"/>
      <c r="B452" s="105"/>
      <c r="C452" s="105"/>
      <c r="D452" s="105"/>
      <c r="E452" s="105"/>
      <c r="F452" s="105"/>
      <c r="G452" s="105"/>
      <c r="H452" s="105"/>
      <c r="I452" s="105"/>
      <c r="J452" s="105"/>
      <c r="K452" s="105"/>
      <c r="L452" s="105"/>
      <c r="M452" s="105"/>
      <c r="N452" s="105"/>
      <c r="O452" s="105"/>
      <c r="P452" s="105"/>
      <c r="Q452" s="105"/>
      <c r="R452" s="105"/>
      <c r="S452" s="105"/>
    </row>
    <row r="453" spans="1:19" ht="12.75" customHeight="1">
      <c r="A453" s="105"/>
      <c r="B453" s="105"/>
      <c r="C453" s="105"/>
      <c r="D453" s="105"/>
      <c r="E453" s="105"/>
      <c r="F453" s="105"/>
      <c r="G453" s="105"/>
      <c r="H453" s="105"/>
      <c r="I453" s="105"/>
      <c r="J453" s="105"/>
      <c r="K453" s="105"/>
      <c r="L453" s="105"/>
      <c r="M453" s="105"/>
      <c r="N453" s="105"/>
      <c r="O453" s="105"/>
      <c r="P453" s="105"/>
      <c r="Q453" s="105"/>
      <c r="R453" s="105"/>
      <c r="S453" s="105"/>
    </row>
    <row r="454" spans="1:19" ht="12.75" customHeight="1">
      <c r="A454" s="105"/>
      <c r="B454" s="105"/>
      <c r="C454" s="105"/>
      <c r="D454" s="105"/>
      <c r="E454" s="105"/>
      <c r="F454" s="105"/>
      <c r="G454" s="105"/>
      <c r="H454" s="105"/>
      <c r="I454" s="105"/>
      <c r="J454" s="105"/>
      <c r="K454" s="105"/>
      <c r="L454" s="105"/>
      <c r="M454" s="105"/>
      <c r="N454" s="105"/>
      <c r="O454" s="105"/>
      <c r="P454" s="105"/>
      <c r="Q454" s="105"/>
      <c r="R454" s="105"/>
      <c r="S454" s="105"/>
    </row>
    <row r="455" spans="1:19" ht="12.75" customHeight="1">
      <c r="A455" s="105"/>
      <c r="B455" s="105"/>
      <c r="C455" s="105"/>
      <c r="D455" s="105"/>
      <c r="E455" s="105"/>
      <c r="F455" s="105"/>
      <c r="G455" s="105"/>
      <c r="H455" s="105"/>
      <c r="I455" s="105"/>
      <c r="J455" s="105"/>
      <c r="K455" s="105"/>
      <c r="L455" s="105"/>
      <c r="M455" s="105"/>
      <c r="N455" s="105"/>
      <c r="O455" s="105"/>
      <c r="P455" s="105"/>
      <c r="Q455" s="105"/>
      <c r="R455" s="105"/>
      <c r="S455" s="105"/>
    </row>
    <row r="456" spans="1:19" ht="12.75" customHeight="1">
      <c r="A456" s="105"/>
      <c r="B456" s="105"/>
      <c r="C456" s="105"/>
      <c r="D456" s="105"/>
      <c r="E456" s="105"/>
      <c r="F456" s="105"/>
      <c r="G456" s="105"/>
      <c r="H456" s="105"/>
      <c r="I456" s="105"/>
      <c r="J456" s="105"/>
      <c r="K456" s="105"/>
      <c r="L456" s="105"/>
      <c r="M456" s="105"/>
      <c r="N456" s="105"/>
      <c r="O456" s="105"/>
      <c r="P456" s="105"/>
      <c r="Q456" s="105"/>
      <c r="R456" s="105"/>
      <c r="S456" s="105"/>
    </row>
    <row r="457" spans="1:19" ht="12.75" customHeight="1">
      <c r="A457" s="105"/>
      <c r="B457" s="105"/>
      <c r="C457" s="105"/>
      <c r="D457" s="105"/>
      <c r="E457" s="105"/>
      <c r="F457" s="105"/>
      <c r="G457" s="105"/>
      <c r="H457" s="105"/>
      <c r="I457" s="105"/>
      <c r="J457" s="105"/>
      <c r="K457" s="105"/>
      <c r="L457" s="105"/>
      <c r="M457" s="105"/>
      <c r="N457" s="105"/>
      <c r="O457" s="105"/>
      <c r="P457" s="105"/>
      <c r="Q457" s="105"/>
      <c r="R457" s="105"/>
      <c r="S457" s="105"/>
    </row>
    <row r="458" spans="1:19" ht="12.75" customHeight="1">
      <c r="A458" s="105"/>
      <c r="B458" s="105"/>
      <c r="C458" s="105"/>
      <c r="D458" s="105"/>
      <c r="E458" s="105"/>
      <c r="F458" s="105"/>
      <c r="G458" s="105"/>
      <c r="H458" s="105"/>
      <c r="I458" s="105"/>
      <c r="J458" s="105"/>
      <c r="K458" s="105"/>
      <c r="L458" s="105"/>
      <c r="M458" s="105"/>
      <c r="N458" s="105"/>
      <c r="O458" s="105"/>
      <c r="P458" s="105"/>
      <c r="Q458" s="105"/>
      <c r="R458" s="105"/>
      <c r="S458" s="105"/>
    </row>
    <row r="459" spans="1:19" ht="12.75" customHeight="1">
      <c r="A459" s="105"/>
      <c r="B459" s="105"/>
      <c r="C459" s="105"/>
      <c r="D459" s="105"/>
      <c r="E459" s="105"/>
      <c r="F459" s="105"/>
      <c r="G459" s="105"/>
      <c r="H459" s="105"/>
      <c r="I459" s="105"/>
      <c r="J459" s="105"/>
      <c r="K459" s="105"/>
      <c r="L459" s="105"/>
      <c r="M459" s="105"/>
      <c r="N459" s="105"/>
      <c r="O459" s="105"/>
      <c r="P459" s="105"/>
      <c r="Q459" s="105"/>
      <c r="R459" s="105"/>
      <c r="S459" s="105"/>
    </row>
    <row r="460" spans="1:19" ht="12.75" customHeight="1">
      <c r="A460" s="105"/>
      <c r="B460" s="105"/>
      <c r="C460" s="105"/>
      <c r="D460" s="105"/>
      <c r="E460" s="105"/>
      <c r="F460" s="105"/>
      <c r="G460" s="105"/>
      <c r="H460" s="105"/>
      <c r="I460" s="105"/>
      <c r="J460" s="105"/>
      <c r="K460" s="105"/>
      <c r="L460" s="105"/>
      <c r="M460" s="105"/>
      <c r="N460" s="105"/>
      <c r="O460" s="105"/>
      <c r="P460" s="105"/>
      <c r="Q460" s="105"/>
      <c r="R460" s="105"/>
      <c r="S460" s="105"/>
    </row>
    <row r="461" spans="1:19" ht="12.75" customHeight="1">
      <c r="A461" s="105"/>
      <c r="B461" s="105"/>
      <c r="C461" s="105"/>
      <c r="D461" s="105"/>
      <c r="E461" s="105"/>
      <c r="F461" s="105"/>
      <c r="G461" s="105"/>
      <c r="H461" s="105"/>
      <c r="I461" s="105"/>
      <c r="J461" s="105"/>
      <c r="K461" s="105"/>
      <c r="L461" s="105"/>
      <c r="M461" s="105"/>
      <c r="N461" s="105"/>
      <c r="O461" s="105"/>
      <c r="P461" s="105"/>
      <c r="Q461" s="105"/>
      <c r="R461" s="105"/>
      <c r="S461" s="105"/>
    </row>
    <row r="462" spans="1:19" ht="12.75" customHeight="1">
      <c r="A462" s="105"/>
      <c r="B462" s="105"/>
      <c r="C462" s="105"/>
      <c r="D462" s="105"/>
      <c r="E462" s="105"/>
      <c r="F462" s="105"/>
      <c r="G462" s="105"/>
      <c r="H462" s="105"/>
      <c r="I462" s="105"/>
      <c r="J462" s="105"/>
      <c r="K462" s="105"/>
      <c r="L462" s="105"/>
      <c r="M462" s="105"/>
      <c r="N462" s="105"/>
      <c r="O462" s="105"/>
      <c r="P462" s="105"/>
      <c r="Q462" s="105"/>
      <c r="R462" s="105"/>
      <c r="S462" s="105"/>
    </row>
    <row r="463" spans="1:19" ht="12.75" customHeight="1">
      <c r="A463" s="105"/>
      <c r="B463" s="105"/>
      <c r="C463" s="105"/>
      <c r="D463" s="105"/>
      <c r="E463" s="105"/>
      <c r="F463" s="105"/>
      <c r="G463" s="105"/>
      <c r="H463" s="105"/>
      <c r="I463" s="105"/>
      <c r="J463" s="105"/>
      <c r="K463" s="105"/>
      <c r="L463" s="105"/>
      <c r="M463" s="105"/>
      <c r="N463" s="105"/>
      <c r="O463" s="105"/>
      <c r="P463" s="105"/>
      <c r="Q463" s="105"/>
      <c r="R463" s="105"/>
      <c r="S463" s="105"/>
    </row>
    <row r="464" spans="1:19" ht="12.75" customHeight="1">
      <c r="A464" s="105"/>
      <c r="B464" s="105"/>
      <c r="C464" s="105"/>
      <c r="D464" s="105"/>
      <c r="E464" s="105"/>
      <c r="F464" s="105"/>
      <c r="G464" s="105"/>
      <c r="H464" s="105"/>
      <c r="I464" s="105"/>
      <c r="J464" s="105"/>
      <c r="K464" s="105"/>
      <c r="L464" s="105"/>
      <c r="M464" s="105"/>
      <c r="N464" s="105"/>
      <c r="O464" s="105"/>
      <c r="P464" s="105"/>
      <c r="Q464" s="105"/>
      <c r="R464" s="105"/>
      <c r="S464" s="105"/>
    </row>
    <row r="465" spans="1:19" ht="12.75" customHeight="1">
      <c r="A465" s="105"/>
      <c r="B465" s="105"/>
      <c r="C465" s="105"/>
      <c r="D465" s="105"/>
      <c r="E465" s="105"/>
      <c r="F465" s="105"/>
      <c r="G465" s="105"/>
      <c r="H465" s="105"/>
      <c r="I465" s="105"/>
      <c r="J465" s="105"/>
      <c r="K465" s="105"/>
      <c r="L465" s="105"/>
      <c r="M465" s="105"/>
      <c r="N465" s="105"/>
      <c r="O465" s="105"/>
      <c r="P465" s="105"/>
      <c r="Q465" s="105"/>
      <c r="R465" s="105"/>
      <c r="S465" s="105"/>
    </row>
    <row r="466" spans="1:19" ht="12.75" customHeight="1">
      <c r="A466" s="105"/>
      <c r="B466" s="105"/>
      <c r="C466" s="105"/>
      <c r="D466" s="105"/>
      <c r="E466" s="105"/>
      <c r="F466" s="105"/>
      <c r="G466" s="105"/>
      <c r="H466" s="105"/>
      <c r="I466" s="105"/>
      <c r="J466" s="105"/>
      <c r="K466" s="105"/>
      <c r="L466" s="105"/>
      <c r="M466" s="105"/>
      <c r="N466" s="105"/>
      <c r="O466" s="105"/>
      <c r="P466" s="105"/>
      <c r="Q466" s="105"/>
      <c r="R466" s="105"/>
      <c r="S466" s="105"/>
    </row>
    <row r="467" spans="1:19" ht="12.75" customHeight="1">
      <c r="A467" s="105"/>
      <c r="B467" s="105"/>
      <c r="C467" s="105"/>
      <c r="D467" s="105"/>
      <c r="E467" s="105"/>
      <c r="F467" s="105"/>
      <c r="G467" s="105"/>
      <c r="H467" s="105"/>
      <c r="I467" s="105"/>
      <c r="J467" s="105"/>
      <c r="K467" s="105"/>
      <c r="L467" s="105"/>
      <c r="M467" s="105"/>
      <c r="N467" s="105"/>
      <c r="O467" s="105"/>
      <c r="P467" s="105"/>
      <c r="Q467" s="105"/>
      <c r="R467" s="105"/>
      <c r="S467" s="105"/>
    </row>
    <row r="468" spans="1:19" ht="12.75" customHeight="1">
      <c r="A468" s="105"/>
      <c r="B468" s="105"/>
      <c r="C468" s="105"/>
      <c r="D468" s="105"/>
      <c r="E468" s="105"/>
      <c r="F468" s="105"/>
      <c r="G468" s="105"/>
      <c r="H468" s="105"/>
      <c r="I468" s="105"/>
      <c r="J468" s="105"/>
      <c r="K468" s="105"/>
      <c r="L468" s="105"/>
      <c r="M468" s="105"/>
      <c r="N468" s="105"/>
      <c r="O468" s="105"/>
      <c r="P468" s="105"/>
      <c r="Q468" s="105"/>
      <c r="R468" s="105"/>
      <c r="S468" s="105"/>
    </row>
    <row r="469" spans="1:19" ht="12.75" customHeight="1">
      <c r="A469" s="105"/>
      <c r="B469" s="105"/>
      <c r="C469" s="105"/>
      <c r="D469" s="105"/>
      <c r="E469" s="105"/>
      <c r="F469" s="105"/>
      <c r="G469" s="105"/>
      <c r="H469" s="105"/>
      <c r="I469" s="105"/>
      <c r="J469" s="105"/>
      <c r="K469" s="105"/>
      <c r="L469" s="105"/>
      <c r="M469" s="105"/>
      <c r="N469" s="105"/>
      <c r="O469" s="105"/>
      <c r="P469" s="105"/>
      <c r="Q469" s="105"/>
      <c r="R469" s="105"/>
      <c r="S469" s="105"/>
    </row>
    <row r="470" spans="1:19" ht="12.75" customHeight="1">
      <c r="A470" s="105"/>
      <c r="B470" s="105"/>
      <c r="C470" s="105"/>
      <c r="D470" s="105"/>
      <c r="E470" s="105"/>
      <c r="F470" s="105"/>
      <c r="G470" s="105"/>
      <c r="H470" s="105"/>
      <c r="I470" s="105"/>
      <c r="J470" s="105"/>
      <c r="K470" s="105"/>
      <c r="L470" s="105"/>
      <c r="M470" s="105"/>
      <c r="N470" s="105"/>
      <c r="O470" s="105"/>
      <c r="P470" s="105"/>
      <c r="Q470" s="105"/>
      <c r="R470" s="105"/>
      <c r="S470" s="105"/>
    </row>
    <row r="471" spans="1:19" ht="12.75" customHeight="1">
      <c r="A471" s="105"/>
      <c r="B471" s="105"/>
      <c r="C471" s="105"/>
      <c r="D471" s="105"/>
      <c r="E471" s="105"/>
      <c r="F471" s="105"/>
      <c r="G471" s="105"/>
      <c r="H471" s="105"/>
      <c r="I471" s="105"/>
      <c r="J471" s="105"/>
      <c r="K471" s="105"/>
      <c r="L471" s="105"/>
      <c r="M471" s="105"/>
      <c r="N471" s="105"/>
      <c r="O471" s="105"/>
      <c r="P471" s="105"/>
      <c r="Q471" s="105"/>
      <c r="R471" s="105"/>
      <c r="S471" s="105"/>
    </row>
    <row r="472" spans="1:19" ht="12.75" customHeight="1">
      <c r="A472" s="105"/>
      <c r="B472" s="105"/>
      <c r="C472" s="105"/>
      <c r="D472" s="105"/>
      <c r="E472" s="105"/>
      <c r="F472" s="105"/>
      <c r="G472" s="105"/>
      <c r="H472" s="105"/>
      <c r="I472" s="105"/>
      <c r="J472" s="105"/>
      <c r="K472" s="105"/>
      <c r="L472" s="105"/>
      <c r="M472" s="105"/>
      <c r="N472" s="105"/>
      <c r="O472" s="105"/>
      <c r="P472" s="105"/>
      <c r="Q472" s="105"/>
      <c r="R472" s="105"/>
      <c r="S472" s="105"/>
    </row>
    <row r="473" spans="1:19" ht="12.75" customHeight="1">
      <c r="A473" s="105"/>
      <c r="B473" s="105"/>
      <c r="C473" s="105"/>
      <c r="D473" s="105"/>
      <c r="E473" s="105"/>
      <c r="F473" s="105"/>
      <c r="G473" s="105"/>
      <c r="H473" s="105"/>
      <c r="I473" s="105"/>
      <c r="J473" s="105"/>
      <c r="K473" s="105"/>
      <c r="L473" s="105"/>
      <c r="M473" s="105"/>
      <c r="N473" s="105"/>
      <c r="O473" s="105"/>
      <c r="P473" s="105"/>
      <c r="Q473" s="105"/>
      <c r="R473" s="105"/>
      <c r="S473" s="105"/>
    </row>
    <row r="474" spans="1:19" ht="12.75" customHeight="1">
      <c r="A474" s="105"/>
      <c r="B474" s="105"/>
      <c r="C474" s="105"/>
      <c r="D474" s="105"/>
      <c r="E474" s="105"/>
      <c r="F474" s="105"/>
      <c r="G474" s="105"/>
      <c r="H474" s="105"/>
      <c r="I474" s="105"/>
      <c r="J474" s="105"/>
      <c r="K474" s="105"/>
      <c r="L474" s="105"/>
      <c r="M474" s="105"/>
      <c r="N474" s="105"/>
      <c r="O474" s="105"/>
      <c r="P474" s="105"/>
      <c r="Q474" s="105"/>
      <c r="R474" s="105"/>
      <c r="S474" s="105"/>
    </row>
    <row r="475" spans="1:19" ht="12.75" customHeight="1">
      <c r="A475" s="105"/>
      <c r="B475" s="105"/>
      <c r="C475" s="105"/>
      <c r="D475" s="105"/>
      <c r="E475" s="105"/>
      <c r="F475" s="105"/>
      <c r="G475" s="105"/>
      <c r="H475" s="105"/>
      <c r="I475" s="105"/>
      <c r="J475" s="105"/>
      <c r="K475" s="105"/>
      <c r="L475" s="105"/>
      <c r="M475" s="105"/>
      <c r="N475" s="105"/>
      <c r="O475" s="105"/>
      <c r="P475" s="105"/>
      <c r="Q475" s="105"/>
      <c r="R475" s="105"/>
      <c r="S475" s="105"/>
    </row>
    <row r="476" spans="1:19" ht="12.75" customHeight="1">
      <c r="A476" s="105"/>
      <c r="B476" s="105"/>
      <c r="C476" s="105"/>
      <c r="D476" s="105"/>
      <c r="E476" s="105"/>
      <c r="F476" s="105"/>
      <c r="G476" s="105"/>
      <c r="H476" s="105"/>
      <c r="I476" s="105"/>
      <c r="J476" s="105"/>
      <c r="K476" s="105"/>
      <c r="L476" s="105"/>
      <c r="M476" s="105"/>
      <c r="N476" s="105"/>
      <c r="O476" s="105"/>
      <c r="P476" s="105"/>
      <c r="Q476" s="105"/>
      <c r="R476" s="105"/>
      <c r="S476" s="105"/>
    </row>
    <row r="477" spans="1:19" ht="12.75" customHeight="1">
      <c r="A477" s="105"/>
      <c r="B477" s="105"/>
      <c r="C477" s="105"/>
      <c r="D477" s="105"/>
      <c r="E477" s="105"/>
      <c r="F477" s="105"/>
      <c r="G477" s="105"/>
      <c r="H477" s="105"/>
      <c r="I477" s="105"/>
      <c r="J477" s="105"/>
      <c r="K477" s="105"/>
      <c r="L477" s="105"/>
      <c r="M477" s="105"/>
      <c r="N477" s="105"/>
      <c r="O477" s="105"/>
      <c r="P477" s="105"/>
      <c r="Q477" s="105"/>
      <c r="R477" s="105"/>
      <c r="S477" s="105"/>
    </row>
    <row r="478" spans="1:19" ht="12.75" customHeight="1">
      <c r="A478" s="105"/>
      <c r="B478" s="105"/>
      <c r="C478" s="105"/>
      <c r="D478" s="105"/>
      <c r="E478" s="105"/>
      <c r="F478" s="105"/>
      <c r="G478" s="105"/>
      <c r="H478" s="105"/>
      <c r="I478" s="105"/>
      <c r="J478" s="105"/>
      <c r="K478" s="105"/>
      <c r="L478" s="105"/>
      <c r="M478" s="105"/>
      <c r="N478" s="105"/>
      <c r="O478" s="105"/>
      <c r="P478" s="105"/>
      <c r="Q478" s="105"/>
      <c r="R478" s="105"/>
      <c r="S478" s="105"/>
    </row>
    <row r="479" spans="1:19" ht="12.75" customHeight="1">
      <c r="A479" s="105"/>
      <c r="B479" s="105"/>
      <c r="C479" s="105"/>
      <c r="D479" s="105"/>
      <c r="E479" s="105"/>
      <c r="F479" s="105"/>
      <c r="G479" s="105"/>
      <c r="H479" s="105"/>
      <c r="I479" s="105"/>
      <c r="J479" s="105"/>
      <c r="K479" s="105"/>
      <c r="L479" s="105"/>
      <c r="M479" s="105"/>
      <c r="N479" s="105"/>
      <c r="O479" s="105"/>
      <c r="P479" s="105"/>
      <c r="Q479" s="105"/>
      <c r="R479" s="105"/>
      <c r="S479" s="105"/>
    </row>
    <row r="480" spans="1:19" ht="12.75" customHeight="1">
      <c r="A480" s="105"/>
      <c r="B480" s="105"/>
      <c r="C480" s="105"/>
      <c r="D480" s="105"/>
      <c r="E480" s="105"/>
      <c r="F480" s="105"/>
      <c r="G480" s="105"/>
      <c r="H480" s="105"/>
      <c r="I480" s="105"/>
      <c r="J480" s="105"/>
      <c r="K480" s="105"/>
      <c r="L480" s="105"/>
      <c r="M480" s="105"/>
      <c r="N480" s="105"/>
      <c r="O480" s="105"/>
      <c r="P480" s="105"/>
      <c r="Q480" s="105"/>
      <c r="R480" s="105"/>
      <c r="S480" s="105"/>
    </row>
    <row r="481" spans="1:19" ht="12.75" customHeight="1">
      <c r="A481" s="105"/>
      <c r="B481" s="105"/>
      <c r="C481" s="105"/>
      <c r="D481" s="105"/>
      <c r="E481" s="105"/>
      <c r="F481" s="105"/>
      <c r="G481" s="105"/>
      <c r="H481" s="105"/>
      <c r="I481" s="105"/>
      <c r="J481" s="105"/>
      <c r="K481" s="105"/>
      <c r="L481" s="105"/>
      <c r="M481" s="105"/>
      <c r="N481" s="105"/>
      <c r="O481" s="105"/>
      <c r="P481" s="105"/>
      <c r="Q481" s="105"/>
      <c r="R481" s="105"/>
      <c r="S481" s="105"/>
    </row>
    <row r="482" spans="1:19" ht="12.75" customHeight="1">
      <c r="A482" s="105"/>
      <c r="B482" s="105"/>
      <c r="C482" s="105"/>
      <c r="D482" s="105"/>
      <c r="E482" s="105"/>
      <c r="F482" s="105"/>
      <c r="G482" s="105"/>
      <c r="H482" s="105"/>
      <c r="I482" s="105"/>
      <c r="J482" s="105"/>
      <c r="K482" s="105"/>
      <c r="L482" s="105"/>
      <c r="M482" s="105"/>
      <c r="N482" s="105"/>
      <c r="O482" s="105"/>
      <c r="P482" s="105"/>
      <c r="Q482" s="105"/>
      <c r="R482" s="105"/>
      <c r="S482" s="105"/>
    </row>
    <row r="483" spans="1:19" ht="12.75" customHeight="1">
      <c r="A483" s="105"/>
      <c r="B483" s="105"/>
      <c r="C483" s="105"/>
      <c r="D483" s="105"/>
      <c r="E483" s="105"/>
      <c r="F483" s="105"/>
      <c r="G483" s="105"/>
      <c r="H483" s="105"/>
      <c r="I483" s="105"/>
      <c r="J483" s="105"/>
      <c r="K483" s="105"/>
      <c r="L483" s="105"/>
      <c r="M483" s="105"/>
      <c r="N483" s="105"/>
      <c r="O483" s="105"/>
      <c r="P483" s="105"/>
      <c r="Q483" s="105"/>
      <c r="R483" s="105"/>
      <c r="S483" s="105"/>
    </row>
    <row r="484" spans="1:19" ht="12.75" customHeight="1">
      <c r="A484" s="105"/>
      <c r="B484" s="105"/>
      <c r="C484" s="105"/>
      <c r="D484" s="105"/>
      <c r="E484" s="105"/>
      <c r="F484" s="105"/>
      <c r="G484" s="105"/>
      <c r="H484" s="105"/>
      <c r="I484" s="105"/>
      <c r="J484" s="105"/>
      <c r="K484" s="105"/>
      <c r="L484" s="105"/>
      <c r="M484" s="105"/>
      <c r="N484" s="105"/>
      <c r="O484" s="105"/>
      <c r="P484" s="105"/>
      <c r="Q484" s="105"/>
      <c r="R484" s="105"/>
      <c r="S484" s="105"/>
    </row>
    <row r="485" spans="1:19" ht="12.75" customHeight="1">
      <c r="A485" s="105"/>
      <c r="B485" s="105"/>
      <c r="C485" s="105"/>
      <c r="D485" s="105"/>
      <c r="E485" s="105"/>
      <c r="F485" s="105"/>
      <c r="G485" s="105"/>
      <c r="H485" s="105"/>
      <c r="I485" s="105"/>
      <c r="J485" s="105"/>
      <c r="K485" s="105"/>
      <c r="L485" s="105"/>
      <c r="M485" s="105"/>
      <c r="N485" s="105"/>
      <c r="O485" s="105"/>
      <c r="P485" s="105"/>
      <c r="Q485" s="105"/>
      <c r="R485" s="105"/>
      <c r="S485" s="105"/>
    </row>
    <row r="486" spans="1:19" ht="12.75" customHeight="1">
      <c r="A486" s="105"/>
      <c r="B486" s="105"/>
      <c r="C486" s="105"/>
      <c r="D486" s="105"/>
      <c r="E486" s="105"/>
      <c r="F486" s="105"/>
      <c r="G486" s="105"/>
      <c r="H486" s="105"/>
      <c r="I486" s="105"/>
      <c r="J486" s="105"/>
      <c r="K486" s="105"/>
      <c r="L486" s="105"/>
      <c r="M486" s="105"/>
      <c r="N486" s="105"/>
      <c r="O486" s="105"/>
      <c r="P486" s="105"/>
      <c r="Q486" s="105"/>
      <c r="R486" s="105"/>
      <c r="S486" s="105"/>
    </row>
    <row r="487" spans="1:19" ht="12.75" customHeight="1">
      <c r="A487" s="105"/>
      <c r="B487" s="105"/>
      <c r="C487" s="105"/>
      <c r="D487" s="105"/>
      <c r="E487" s="105"/>
      <c r="F487" s="105"/>
      <c r="G487" s="105"/>
      <c r="H487" s="105"/>
      <c r="I487" s="105"/>
      <c r="J487" s="105"/>
      <c r="K487" s="105"/>
      <c r="L487" s="105"/>
      <c r="M487" s="105"/>
      <c r="N487" s="105"/>
      <c r="O487" s="105"/>
      <c r="P487" s="105"/>
      <c r="Q487" s="105"/>
      <c r="R487" s="105"/>
      <c r="S487" s="105"/>
    </row>
    <row r="488" spans="1:19" ht="12.75" customHeight="1">
      <c r="A488" s="105"/>
      <c r="B488" s="105"/>
      <c r="C488" s="105"/>
      <c r="D488" s="105"/>
      <c r="E488" s="105"/>
      <c r="F488" s="105"/>
      <c r="G488" s="105"/>
      <c r="H488" s="105"/>
      <c r="I488" s="105"/>
      <c r="J488" s="105"/>
      <c r="K488" s="105"/>
      <c r="L488" s="105"/>
      <c r="M488" s="105"/>
      <c r="N488" s="105"/>
      <c r="O488" s="105"/>
      <c r="P488" s="105"/>
      <c r="Q488" s="105"/>
      <c r="R488" s="105"/>
      <c r="S488" s="105"/>
    </row>
    <row r="489" spans="1:19" ht="12.75" customHeight="1">
      <c r="A489" s="105"/>
      <c r="B489" s="105"/>
      <c r="C489" s="105"/>
      <c r="D489" s="105"/>
      <c r="E489" s="105"/>
      <c r="F489" s="105"/>
      <c r="G489" s="105"/>
      <c r="H489" s="105"/>
      <c r="I489" s="105"/>
      <c r="J489" s="105"/>
      <c r="K489" s="105"/>
      <c r="L489" s="105"/>
      <c r="M489" s="105"/>
      <c r="N489" s="105"/>
      <c r="O489" s="105"/>
      <c r="P489" s="105"/>
      <c r="Q489" s="105"/>
      <c r="R489" s="105"/>
      <c r="S489" s="105"/>
    </row>
    <row r="490" spans="1:19" ht="12.75" customHeight="1">
      <c r="A490" s="105"/>
      <c r="B490" s="105"/>
      <c r="C490" s="105"/>
      <c r="D490" s="105"/>
      <c r="E490" s="105"/>
      <c r="F490" s="105"/>
      <c r="G490" s="105"/>
      <c r="H490" s="105"/>
      <c r="I490" s="105"/>
      <c r="J490" s="105"/>
      <c r="K490" s="105"/>
      <c r="L490" s="105"/>
      <c r="M490" s="105"/>
      <c r="N490" s="105"/>
      <c r="O490" s="105"/>
      <c r="P490" s="105"/>
      <c r="Q490" s="105"/>
      <c r="R490" s="105"/>
      <c r="S490" s="105"/>
    </row>
    <row r="491" spans="1:19" ht="12.75" customHeight="1">
      <c r="A491" s="105"/>
      <c r="B491" s="105"/>
      <c r="C491" s="105"/>
      <c r="D491" s="105"/>
      <c r="E491" s="105"/>
      <c r="F491" s="105"/>
      <c r="G491" s="105"/>
      <c r="H491" s="105"/>
      <c r="I491" s="105"/>
      <c r="J491" s="105"/>
      <c r="K491" s="105"/>
      <c r="L491" s="105"/>
      <c r="M491" s="105"/>
      <c r="N491" s="105"/>
      <c r="O491" s="105"/>
      <c r="P491" s="105"/>
      <c r="Q491" s="105"/>
      <c r="R491" s="105"/>
      <c r="S491" s="105"/>
    </row>
    <row r="492" spans="1:19" ht="12.75" customHeight="1">
      <c r="A492" s="105"/>
      <c r="B492" s="105"/>
      <c r="C492" s="105"/>
      <c r="D492" s="105"/>
      <c r="E492" s="105"/>
      <c r="F492" s="105"/>
      <c r="G492" s="105"/>
      <c r="H492" s="105"/>
      <c r="I492" s="105"/>
      <c r="J492" s="105"/>
      <c r="K492" s="105"/>
      <c r="L492" s="105"/>
      <c r="M492" s="105"/>
      <c r="N492" s="105"/>
      <c r="O492" s="105"/>
      <c r="P492" s="105"/>
      <c r="Q492" s="105"/>
      <c r="R492" s="105"/>
      <c r="S492" s="105"/>
    </row>
    <row r="493" spans="1:19" ht="12.75" customHeight="1">
      <c r="A493" s="105"/>
      <c r="B493" s="105"/>
      <c r="C493" s="105"/>
      <c r="D493" s="105"/>
      <c r="E493" s="105"/>
      <c r="F493" s="105"/>
      <c r="G493" s="105"/>
      <c r="H493" s="105"/>
      <c r="I493" s="105"/>
      <c r="J493" s="105"/>
      <c r="K493" s="105"/>
      <c r="L493" s="105"/>
      <c r="M493" s="105"/>
      <c r="N493" s="105"/>
      <c r="O493" s="105"/>
      <c r="P493" s="105"/>
      <c r="Q493" s="105"/>
      <c r="R493" s="105"/>
      <c r="S493" s="105"/>
    </row>
    <row r="494" spans="1:19" ht="12.75" customHeight="1">
      <c r="A494" s="105"/>
      <c r="B494" s="105"/>
      <c r="C494" s="105"/>
      <c r="D494" s="105"/>
      <c r="E494" s="105"/>
      <c r="F494" s="105"/>
      <c r="G494" s="105"/>
      <c r="H494" s="105"/>
      <c r="I494" s="105"/>
      <c r="J494" s="105"/>
      <c r="K494" s="105"/>
      <c r="L494" s="105"/>
      <c r="M494" s="105"/>
      <c r="N494" s="105"/>
      <c r="O494" s="105"/>
      <c r="P494" s="105"/>
      <c r="Q494" s="105"/>
      <c r="R494" s="105"/>
      <c r="S494" s="105"/>
    </row>
    <row r="495" spans="1:19" ht="12.75" customHeight="1">
      <c r="A495" s="105"/>
      <c r="B495" s="105"/>
      <c r="C495" s="105"/>
      <c r="D495" s="105"/>
      <c r="E495" s="105"/>
      <c r="F495" s="105"/>
      <c r="G495" s="105"/>
      <c r="H495" s="105"/>
      <c r="I495" s="105"/>
      <c r="J495" s="105"/>
      <c r="K495" s="105"/>
      <c r="L495" s="105"/>
      <c r="M495" s="105"/>
      <c r="N495" s="105"/>
      <c r="O495" s="105"/>
      <c r="P495" s="105"/>
      <c r="Q495" s="105"/>
      <c r="R495" s="105"/>
      <c r="S495" s="105"/>
    </row>
    <row r="496" spans="1:19" ht="12.75" customHeight="1">
      <c r="A496" s="105"/>
      <c r="B496" s="105"/>
      <c r="C496" s="105"/>
      <c r="D496" s="105"/>
      <c r="E496" s="105"/>
      <c r="F496" s="105"/>
      <c r="G496" s="105"/>
      <c r="H496" s="105"/>
      <c r="I496" s="105"/>
      <c r="J496" s="105"/>
      <c r="K496" s="105"/>
      <c r="L496" s="105"/>
      <c r="M496" s="105"/>
      <c r="N496" s="105"/>
      <c r="O496" s="105"/>
      <c r="P496" s="105"/>
      <c r="Q496" s="105"/>
      <c r="R496" s="105"/>
      <c r="S496" s="105"/>
    </row>
    <row r="497" spans="1:19" ht="12.75" customHeight="1">
      <c r="A497" s="105"/>
      <c r="B497" s="105"/>
      <c r="C497" s="105"/>
      <c r="D497" s="105"/>
      <c r="E497" s="105"/>
      <c r="F497" s="105"/>
      <c r="G497" s="105"/>
      <c r="H497" s="105"/>
      <c r="I497" s="105"/>
      <c r="J497" s="105"/>
      <c r="K497" s="105"/>
      <c r="L497" s="105"/>
      <c r="M497" s="105"/>
      <c r="N497" s="105"/>
      <c r="O497" s="105"/>
      <c r="P497" s="105"/>
      <c r="Q497" s="105"/>
      <c r="R497" s="105"/>
      <c r="S497" s="105"/>
    </row>
    <row r="498" spans="1:19" ht="12.75" customHeight="1">
      <c r="A498" s="105"/>
      <c r="B498" s="105"/>
      <c r="C498" s="105"/>
      <c r="D498" s="105"/>
      <c r="E498" s="105"/>
      <c r="F498" s="105"/>
      <c r="G498" s="105"/>
      <c r="H498" s="105"/>
      <c r="I498" s="105"/>
      <c r="J498" s="105"/>
      <c r="K498" s="105"/>
      <c r="L498" s="105"/>
      <c r="M498" s="105"/>
      <c r="N498" s="105"/>
      <c r="O498" s="105"/>
      <c r="P498" s="105"/>
      <c r="Q498" s="105"/>
      <c r="R498" s="105"/>
      <c r="S498" s="105"/>
    </row>
    <row r="499" spans="1:19" ht="12.75" customHeight="1">
      <c r="A499" s="105"/>
      <c r="B499" s="105"/>
      <c r="C499" s="105"/>
      <c r="D499" s="105"/>
      <c r="E499" s="105"/>
      <c r="F499" s="105"/>
      <c r="G499" s="105"/>
      <c r="H499" s="105"/>
      <c r="I499" s="105"/>
      <c r="J499" s="105"/>
      <c r="K499" s="105"/>
      <c r="L499" s="105"/>
      <c r="M499" s="105"/>
      <c r="N499" s="105"/>
      <c r="O499" s="105"/>
      <c r="P499" s="105"/>
      <c r="Q499" s="105"/>
      <c r="R499" s="105"/>
      <c r="S499" s="105"/>
    </row>
    <row r="500" spans="1:19" ht="12.75" customHeight="1">
      <c r="A500" s="105"/>
      <c r="B500" s="105"/>
      <c r="C500" s="105"/>
      <c r="D500" s="105"/>
      <c r="E500" s="105"/>
      <c r="F500" s="105"/>
      <c r="G500" s="105"/>
      <c r="H500" s="105"/>
      <c r="I500" s="105"/>
      <c r="J500" s="105"/>
      <c r="K500" s="105"/>
      <c r="L500" s="105"/>
      <c r="M500" s="105"/>
      <c r="N500" s="105"/>
      <c r="O500" s="105"/>
      <c r="P500" s="105"/>
      <c r="Q500" s="105"/>
      <c r="R500" s="105"/>
      <c r="S500" s="105"/>
    </row>
    <row r="501" spans="1:19" ht="12.75" customHeight="1">
      <c r="A501" s="105"/>
      <c r="B501" s="105"/>
      <c r="C501" s="105"/>
      <c r="D501" s="105"/>
      <c r="E501" s="105"/>
      <c r="F501" s="105"/>
      <c r="G501" s="105"/>
      <c r="H501" s="105"/>
      <c r="I501" s="105"/>
      <c r="J501" s="105"/>
      <c r="K501" s="105"/>
      <c r="L501" s="105"/>
      <c r="M501" s="105"/>
      <c r="N501" s="105"/>
      <c r="O501" s="105"/>
      <c r="P501" s="105"/>
      <c r="Q501" s="105"/>
      <c r="R501" s="105"/>
      <c r="S501" s="105"/>
    </row>
    <row r="502" spans="1:19" ht="12.75" customHeight="1">
      <c r="A502" s="105"/>
      <c r="B502" s="105"/>
      <c r="C502" s="105"/>
      <c r="D502" s="105"/>
      <c r="E502" s="105"/>
      <c r="F502" s="105"/>
      <c r="G502" s="105"/>
      <c r="H502" s="105"/>
      <c r="I502" s="105"/>
      <c r="J502" s="105"/>
      <c r="K502" s="105"/>
      <c r="L502" s="105"/>
      <c r="M502" s="105"/>
      <c r="N502" s="105"/>
      <c r="O502" s="105"/>
      <c r="P502" s="105"/>
      <c r="Q502" s="105"/>
      <c r="R502" s="105"/>
      <c r="S502" s="105"/>
    </row>
    <row r="503" spans="1:19" ht="12.75" customHeight="1">
      <c r="A503" s="105"/>
      <c r="B503" s="105"/>
      <c r="C503" s="105"/>
      <c r="D503" s="105"/>
      <c r="E503" s="105"/>
      <c r="F503" s="105"/>
      <c r="G503" s="105"/>
      <c r="H503" s="105"/>
      <c r="I503" s="105"/>
      <c r="J503" s="105"/>
      <c r="K503" s="105"/>
      <c r="L503" s="105"/>
      <c r="M503" s="105"/>
      <c r="N503" s="105"/>
      <c r="O503" s="105"/>
      <c r="P503" s="105"/>
      <c r="Q503" s="105"/>
      <c r="R503" s="105"/>
      <c r="S503" s="105"/>
    </row>
    <row r="504" spans="1:19" ht="12.75" customHeight="1">
      <c r="A504" s="105"/>
      <c r="B504" s="105"/>
      <c r="C504" s="105"/>
      <c r="D504" s="105"/>
      <c r="E504" s="105"/>
      <c r="F504" s="105"/>
      <c r="G504" s="105"/>
      <c r="H504" s="105"/>
      <c r="I504" s="105"/>
      <c r="J504" s="105"/>
      <c r="K504" s="105"/>
      <c r="L504" s="105"/>
      <c r="M504" s="105"/>
      <c r="N504" s="105"/>
      <c r="O504" s="105"/>
      <c r="P504" s="105"/>
      <c r="Q504" s="105"/>
      <c r="R504" s="105"/>
      <c r="S504" s="105"/>
    </row>
    <row r="505" spans="1:19" ht="12.75" customHeight="1">
      <c r="A505" s="105"/>
      <c r="B505" s="105"/>
      <c r="C505" s="105"/>
      <c r="D505" s="105"/>
      <c r="E505" s="105"/>
      <c r="F505" s="105"/>
      <c r="G505" s="105"/>
      <c r="H505" s="105"/>
      <c r="I505" s="105"/>
      <c r="J505" s="105"/>
      <c r="K505" s="105"/>
      <c r="L505" s="105"/>
      <c r="M505" s="105"/>
      <c r="N505" s="105"/>
      <c r="O505" s="105"/>
      <c r="P505" s="105"/>
      <c r="Q505" s="105"/>
      <c r="R505" s="105"/>
      <c r="S505" s="105"/>
    </row>
    <row r="506" spans="1:19" ht="12.75" customHeight="1">
      <c r="A506" s="105"/>
      <c r="B506" s="105"/>
      <c r="C506" s="105"/>
      <c r="D506" s="105"/>
      <c r="E506" s="105"/>
      <c r="F506" s="105"/>
      <c r="G506" s="105"/>
      <c r="H506" s="105"/>
      <c r="I506" s="105"/>
      <c r="J506" s="105"/>
      <c r="K506" s="105"/>
      <c r="L506" s="105"/>
      <c r="M506" s="105"/>
      <c r="N506" s="105"/>
      <c r="O506" s="105"/>
      <c r="P506" s="105"/>
      <c r="Q506" s="105"/>
      <c r="R506" s="105"/>
      <c r="S506" s="105"/>
    </row>
    <row r="507" spans="1:19" ht="12.75" customHeight="1">
      <c r="A507" s="105"/>
      <c r="B507" s="105"/>
      <c r="C507" s="105"/>
      <c r="D507" s="105"/>
      <c r="E507" s="105"/>
      <c r="F507" s="105"/>
      <c r="G507" s="105"/>
      <c r="H507" s="105"/>
      <c r="I507" s="105"/>
      <c r="J507" s="105"/>
      <c r="K507" s="105"/>
      <c r="L507" s="105"/>
      <c r="M507" s="105"/>
      <c r="N507" s="105"/>
      <c r="O507" s="105"/>
      <c r="P507" s="105"/>
      <c r="Q507" s="105"/>
      <c r="R507" s="105"/>
      <c r="S507" s="105"/>
    </row>
    <row r="508" spans="1:19" ht="12.75" customHeight="1">
      <c r="A508" s="105"/>
      <c r="B508" s="105"/>
      <c r="C508" s="105"/>
      <c r="D508" s="105"/>
      <c r="E508" s="105"/>
      <c r="F508" s="105"/>
      <c r="G508" s="105"/>
      <c r="H508" s="105"/>
      <c r="I508" s="105"/>
      <c r="J508" s="105"/>
      <c r="K508" s="105"/>
      <c r="L508" s="105"/>
      <c r="M508" s="105"/>
      <c r="N508" s="105"/>
      <c r="O508" s="105"/>
      <c r="P508" s="105"/>
      <c r="Q508" s="105"/>
      <c r="R508" s="105"/>
      <c r="S508" s="105"/>
    </row>
    <row r="509" spans="1:19" ht="12.75" customHeight="1">
      <c r="A509" s="105"/>
      <c r="B509" s="105"/>
      <c r="C509" s="105"/>
      <c r="D509" s="105"/>
      <c r="E509" s="105"/>
      <c r="F509" s="105"/>
      <c r="G509" s="105"/>
      <c r="H509" s="105"/>
      <c r="I509" s="105"/>
      <c r="J509" s="105"/>
      <c r="K509" s="105"/>
      <c r="L509" s="105"/>
      <c r="M509" s="105"/>
      <c r="N509" s="105"/>
      <c r="O509" s="105"/>
      <c r="P509" s="105"/>
      <c r="Q509" s="105"/>
      <c r="R509" s="105"/>
      <c r="S509" s="105"/>
    </row>
    <row r="510" spans="1:19" ht="12.75" customHeight="1">
      <c r="A510" s="105"/>
      <c r="B510" s="105"/>
      <c r="C510" s="105"/>
      <c r="D510" s="105"/>
      <c r="E510" s="105"/>
      <c r="F510" s="105"/>
      <c r="G510" s="105"/>
      <c r="H510" s="105"/>
      <c r="I510" s="105"/>
      <c r="J510" s="105"/>
      <c r="K510" s="105"/>
      <c r="L510" s="105"/>
      <c r="M510" s="105"/>
      <c r="N510" s="105"/>
      <c r="O510" s="105"/>
      <c r="P510" s="105"/>
      <c r="Q510" s="105"/>
      <c r="R510" s="105"/>
      <c r="S510" s="105"/>
    </row>
    <row r="511" spans="1:19" ht="12.75" customHeight="1">
      <c r="A511" s="105"/>
      <c r="B511" s="105"/>
      <c r="C511" s="105"/>
      <c r="D511" s="105"/>
      <c r="E511" s="105"/>
      <c r="F511" s="105"/>
      <c r="G511" s="105"/>
      <c r="H511" s="105"/>
      <c r="I511" s="105"/>
      <c r="J511" s="105"/>
      <c r="K511" s="105"/>
      <c r="L511" s="105"/>
      <c r="M511" s="105"/>
      <c r="N511" s="105"/>
      <c r="O511" s="105"/>
      <c r="P511" s="105"/>
      <c r="Q511" s="105"/>
      <c r="R511" s="105"/>
      <c r="S511" s="105"/>
    </row>
    <row r="512" spans="1:19" ht="12.75" customHeight="1">
      <c r="A512" s="105"/>
      <c r="B512" s="105"/>
      <c r="C512" s="105"/>
      <c r="D512" s="105"/>
      <c r="E512" s="105"/>
      <c r="F512" s="105"/>
      <c r="G512" s="105"/>
      <c r="H512" s="105"/>
      <c r="I512" s="105"/>
      <c r="J512" s="105"/>
      <c r="K512" s="105"/>
      <c r="L512" s="105"/>
      <c r="M512" s="105"/>
      <c r="N512" s="105"/>
      <c r="O512" s="105"/>
      <c r="P512" s="105"/>
      <c r="Q512" s="105"/>
      <c r="R512" s="105"/>
      <c r="S512" s="105"/>
    </row>
    <row r="513" spans="1:19" ht="12.75" customHeight="1">
      <c r="A513" s="105"/>
      <c r="B513" s="105"/>
      <c r="C513" s="105"/>
      <c r="D513" s="105"/>
      <c r="E513" s="105"/>
      <c r="F513" s="105"/>
      <c r="G513" s="105"/>
      <c r="H513" s="105"/>
      <c r="I513" s="105"/>
      <c r="J513" s="105"/>
      <c r="K513" s="105"/>
      <c r="L513" s="105"/>
      <c r="M513" s="105"/>
      <c r="N513" s="105"/>
      <c r="O513" s="105"/>
      <c r="P513" s="105"/>
      <c r="Q513" s="105"/>
      <c r="R513" s="105"/>
      <c r="S513" s="105"/>
    </row>
    <row r="514" spans="1:19" ht="12.75" customHeight="1">
      <c r="A514" s="105"/>
      <c r="B514" s="105"/>
      <c r="C514" s="105"/>
      <c r="D514" s="105"/>
      <c r="E514" s="105"/>
      <c r="F514" s="105"/>
      <c r="G514" s="105"/>
      <c r="H514" s="105"/>
      <c r="I514" s="105"/>
      <c r="J514" s="105"/>
      <c r="K514" s="105"/>
      <c r="L514" s="105"/>
      <c r="M514" s="105"/>
      <c r="N514" s="105"/>
      <c r="O514" s="105"/>
      <c r="P514" s="105"/>
      <c r="Q514" s="105"/>
      <c r="R514" s="105"/>
      <c r="S514" s="105"/>
    </row>
    <row r="515" spans="1:19" ht="12.75" customHeight="1">
      <c r="A515" s="105"/>
      <c r="B515" s="105"/>
      <c r="C515" s="105"/>
      <c r="D515" s="105"/>
      <c r="E515" s="105"/>
      <c r="F515" s="105"/>
      <c r="G515" s="105"/>
      <c r="H515" s="105"/>
      <c r="I515" s="105"/>
      <c r="J515" s="105"/>
      <c r="K515" s="105"/>
      <c r="L515" s="105"/>
      <c r="M515" s="105"/>
      <c r="N515" s="105"/>
      <c r="O515" s="105"/>
      <c r="P515" s="105"/>
      <c r="Q515" s="105"/>
      <c r="R515" s="105"/>
      <c r="S515" s="105"/>
    </row>
    <row r="516" spans="1:19" ht="12.75" customHeight="1">
      <c r="A516" s="105"/>
      <c r="B516" s="105"/>
      <c r="C516" s="105"/>
      <c r="D516" s="105"/>
      <c r="E516" s="105"/>
      <c r="F516" s="105"/>
      <c r="G516" s="105"/>
      <c r="H516" s="105"/>
      <c r="I516" s="105"/>
      <c r="J516" s="105"/>
      <c r="K516" s="105"/>
      <c r="L516" s="105"/>
      <c r="M516" s="105"/>
      <c r="N516" s="105"/>
      <c r="O516" s="105"/>
      <c r="P516" s="105"/>
      <c r="Q516" s="105"/>
      <c r="R516" s="105"/>
      <c r="S516" s="105"/>
    </row>
    <row r="517" spans="1:19" ht="12.75" customHeight="1">
      <c r="A517" s="105"/>
      <c r="B517" s="105"/>
      <c r="C517" s="105"/>
      <c r="D517" s="105"/>
      <c r="E517" s="105"/>
      <c r="F517" s="105"/>
      <c r="G517" s="105"/>
      <c r="H517" s="105"/>
      <c r="I517" s="105"/>
      <c r="J517" s="105"/>
      <c r="K517" s="105"/>
      <c r="L517" s="105"/>
      <c r="M517" s="105"/>
      <c r="N517" s="105"/>
      <c r="O517" s="105"/>
      <c r="P517" s="105"/>
      <c r="Q517" s="105"/>
      <c r="R517" s="105"/>
      <c r="S517" s="105"/>
    </row>
    <row r="518" spans="1:19" ht="12.75" customHeight="1">
      <c r="A518" s="105"/>
      <c r="B518" s="105"/>
      <c r="C518" s="105"/>
      <c r="D518" s="105"/>
      <c r="E518" s="105"/>
      <c r="F518" s="105"/>
      <c r="G518" s="105"/>
      <c r="H518" s="105"/>
      <c r="I518" s="105"/>
      <c r="J518" s="105"/>
      <c r="K518" s="105"/>
      <c r="L518" s="105"/>
      <c r="M518" s="105"/>
      <c r="N518" s="105"/>
      <c r="O518" s="105"/>
      <c r="P518" s="105"/>
      <c r="Q518" s="105"/>
      <c r="R518" s="105"/>
      <c r="S518" s="105"/>
    </row>
    <row r="519" spans="1:19" ht="12.75" customHeight="1">
      <c r="A519" s="105"/>
      <c r="B519" s="105"/>
      <c r="C519" s="105"/>
      <c r="D519" s="105"/>
      <c r="E519" s="105"/>
      <c r="F519" s="105"/>
      <c r="G519" s="105"/>
      <c r="H519" s="105"/>
      <c r="I519" s="105"/>
      <c r="J519" s="105"/>
      <c r="K519" s="105"/>
      <c r="L519" s="105"/>
      <c r="M519" s="105"/>
      <c r="N519" s="105"/>
      <c r="O519" s="105"/>
      <c r="P519" s="105"/>
      <c r="Q519" s="105"/>
      <c r="R519" s="105"/>
      <c r="S519" s="105"/>
    </row>
    <row r="520" spans="1:19" ht="12.75" customHeight="1">
      <c r="A520" s="105"/>
      <c r="B520" s="105"/>
      <c r="C520" s="105"/>
      <c r="D520" s="105"/>
      <c r="E520" s="105"/>
      <c r="F520" s="105"/>
      <c r="G520" s="105"/>
      <c r="H520" s="105"/>
      <c r="I520" s="105"/>
      <c r="J520" s="105"/>
      <c r="K520" s="105"/>
      <c r="L520" s="105"/>
      <c r="M520" s="105"/>
      <c r="N520" s="105"/>
      <c r="O520" s="105"/>
      <c r="P520" s="105"/>
      <c r="Q520" s="105"/>
      <c r="R520" s="105"/>
      <c r="S520" s="105"/>
    </row>
    <row r="521" spans="1:19" ht="12.75" customHeight="1">
      <c r="A521" s="105"/>
      <c r="B521" s="105"/>
      <c r="C521" s="105"/>
      <c r="D521" s="105"/>
      <c r="E521" s="105"/>
      <c r="F521" s="105"/>
      <c r="G521" s="105"/>
      <c r="H521" s="105"/>
      <c r="I521" s="105"/>
      <c r="J521" s="105"/>
      <c r="K521" s="105"/>
      <c r="L521" s="105"/>
      <c r="M521" s="105"/>
      <c r="N521" s="105"/>
      <c r="O521" s="105"/>
      <c r="P521" s="105"/>
      <c r="Q521" s="105"/>
      <c r="R521" s="105"/>
      <c r="S521" s="105"/>
    </row>
    <row r="522" spans="1:19" ht="12.75" customHeight="1">
      <c r="A522" s="105"/>
      <c r="B522" s="105"/>
      <c r="C522" s="105"/>
      <c r="D522" s="105"/>
      <c r="E522" s="105"/>
      <c r="F522" s="105"/>
      <c r="G522" s="105"/>
      <c r="H522" s="105"/>
      <c r="I522" s="105"/>
      <c r="J522" s="105"/>
      <c r="K522" s="105"/>
      <c r="L522" s="105"/>
      <c r="M522" s="105"/>
      <c r="N522" s="105"/>
      <c r="O522" s="105"/>
      <c r="P522" s="105"/>
      <c r="Q522" s="105"/>
      <c r="R522" s="105"/>
      <c r="S522" s="105"/>
    </row>
    <row r="523" spans="1:19" ht="12.75" customHeight="1">
      <c r="A523" s="105"/>
      <c r="B523" s="105"/>
      <c r="C523" s="105"/>
      <c r="D523" s="105"/>
      <c r="E523" s="105"/>
      <c r="F523" s="105"/>
      <c r="G523" s="105"/>
      <c r="H523" s="105"/>
      <c r="I523" s="105"/>
      <c r="J523" s="105"/>
      <c r="K523" s="105"/>
      <c r="L523" s="105"/>
      <c r="M523" s="105"/>
      <c r="N523" s="105"/>
      <c r="O523" s="105"/>
      <c r="P523" s="105"/>
      <c r="Q523" s="105"/>
      <c r="R523" s="105"/>
      <c r="S523" s="105"/>
    </row>
    <row r="524" spans="1:19" ht="12.75" customHeight="1">
      <c r="A524" s="105"/>
      <c r="B524" s="105"/>
      <c r="C524" s="105"/>
      <c r="D524" s="105"/>
      <c r="E524" s="105"/>
      <c r="F524" s="105"/>
      <c r="G524" s="105"/>
      <c r="H524" s="105"/>
      <c r="I524" s="105"/>
      <c r="J524" s="105"/>
      <c r="K524" s="105"/>
      <c r="L524" s="105"/>
      <c r="M524" s="105"/>
      <c r="N524" s="105"/>
      <c r="O524" s="105"/>
      <c r="P524" s="105"/>
      <c r="Q524" s="105"/>
      <c r="R524" s="105"/>
      <c r="S524" s="105"/>
    </row>
    <row r="525" spans="1:19" ht="12.75" customHeight="1">
      <c r="A525" s="105"/>
      <c r="B525" s="105"/>
      <c r="C525" s="105"/>
      <c r="D525" s="105"/>
      <c r="E525" s="105"/>
      <c r="F525" s="105"/>
      <c r="G525" s="105"/>
      <c r="H525" s="105"/>
      <c r="I525" s="105"/>
      <c r="J525" s="105"/>
      <c r="K525" s="105"/>
      <c r="L525" s="105"/>
      <c r="M525" s="105"/>
      <c r="N525" s="105"/>
      <c r="O525" s="105"/>
      <c r="P525" s="105"/>
      <c r="Q525" s="105"/>
      <c r="R525" s="105"/>
      <c r="S525" s="105"/>
    </row>
    <row r="526" spans="1:19" ht="12.75" customHeight="1">
      <c r="A526" s="105"/>
      <c r="B526" s="105"/>
      <c r="C526" s="105"/>
      <c r="D526" s="105"/>
      <c r="E526" s="105"/>
      <c r="F526" s="105"/>
      <c r="G526" s="105"/>
      <c r="H526" s="105"/>
      <c r="I526" s="105"/>
      <c r="J526" s="105"/>
      <c r="K526" s="105"/>
      <c r="L526" s="105"/>
      <c r="M526" s="105"/>
      <c r="N526" s="105"/>
      <c r="O526" s="105"/>
      <c r="P526" s="105"/>
      <c r="Q526" s="105"/>
      <c r="R526" s="105"/>
      <c r="S526" s="105"/>
    </row>
    <row r="527" spans="1:19" ht="12.75" customHeight="1">
      <c r="A527" s="105"/>
      <c r="B527" s="105"/>
      <c r="C527" s="105"/>
      <c r="D527" s="105"/>
      <c r="E527" s="105"/>
      <c r="F527" s="105"/>
      <c r="G527" s="105"/>
      <c r="H527" s="105"/>
      <c r="I527" s="105"/>
      <c r="J527" s="105"/>
      <c r="K527" s="105"/>
      <c r="L527" s="105"/>
      <c r="M527" s="105"/>
      <c r="N527" s="105"/>
      <c r="O527" s="105"/>
      <c r="P527" s="105"/>
      <c r="Q527" s="105"/>
      <c r="R527" s="105"/>
      <c r="S527" s="105"/>
    </row>
    <row r="528" spans="1:19" ht="12.75" customHeight="1">
      <c r="A528" s="105"/>
      <c r="B528" s="105"/>
      <c r="C528" s="105"/>
      <c r="D528" s="105"/>
      <c r="E528" s="105"/>
      <c r="F528" s="105"/>
      <c r="G528" s="105"/>
      <c r="H528" s="105"/>
      <c r="I528" s="105"/>
      <c r="J528" s="105"/>
      <c r="K528" s="105"/>
      <c r="L528" s="105"/>
      <c r="M528" s="105"/>
      <c r="N528" s="105"/>
      <c r="O528" s="105"/>
      <c r="P528" s="105"/>
      <c r="Q528" s="105"/>
      <c r="R528" s="105"/>
      <c r="S528" s="105"/>
    </row>
    <row r="529" spans="1:19" ht="12.75" customHeight="1">
      <c r="A529" s="105"/>
      <c r="B529" s="105"/>
      <c r="C529" s="105"/>
      <c r="D529" s="105"/>
      <c r="E529" s="105"/>
      <c r="F529" s="105"/>
      <c r="G529" s="105"/>
      <c r="H529" s="105"/>
      <c r="I529" s="105"/>
      <c r="J529" s="105"/>
      <c r="K529" s="105"/>
      <c r="L529" s="105"/>
      <c r="M529" s="105"/>
      <c r="N529" s="105"/>
      <c r="O529" s="105"/>
      <c r="P529" s="105"/>
      <c r="Q529" s="105"/>
      <c r="R529" s="105"/>
      <c r="S529" s="105"/>
    </row>
    <row r="530" spans="1:19" ht="12.75" customHeight="1">
      <c r="A530" s="105"/>
      <c r="B530" s="105"/>
      <c r="C530" s="105"/>
      <c r="D530" s="105"/>
      <c r="E530" s="105"/>
      <c r="F530" s="105"/>
      <c r="G530" s="105"/>
      <c r="H530" s="105"/>
      <c r="I530" s="105"/>
      <c r="J530" s="105"/>
      <c r="K530" s="105"/>
      <c r="L530" s="105"/>
      <c r="M530" s="105"/>
      <c r="N530" s="105"/>
      <c r="O530" s="105"/>
      <c r="P530" s="105"/>
      <c r="Q530" s="105"/>
      <c r="R530" s="105"/>
      <c r="S530" s="105"/>
    </row>
    <row r="531" spans="1:19" ht="12.75" customHeight="1">
      <c r="A531" s="105"/>
      <c r="B531" s="105"/>
      <c r="C531" s="105"/>
      <c r="D531" s="105"/>
      <c r="E531" s="105"/>
      <c r="F531" s="105"/>
      <c r="G531" s="105"/>
      <c r="H531" s="105"/>
      <c r="I531" s="105"/>
      <c r="J531" s="105"/>
      <c r="K531" s="105"/>
      <c r="L531" s="105"/>
      <c r="M531" s="105"/>
      <c r="N531" s="105"/>
      <c r="O531" s="105"/>
      <c r="P531" s="105"/>
      <c r="Q531" s="105"/>
      <c r="R531" s="105"/>
      <c r="S531" s="105"/>
    </row>
    <row r="532" spans="1:19" ht="12.75" customHeight="1">
      <c r="A532" s="105"/>
      <c r="B532" s="105"/>
      <c r="C532" s="105"/>
      <c r="D532" s="105"/>
      <c r="E532" s="105"/>
      <c r="F532" s="105"/>
      <c r="G532" s="105"/>
      <c r="H532" s="105"/>
      <c r="I532" s="105"/>
      <c r="J532" s="105"/>
      <c r="K532" s="105"/>
      <c r="L532" s="105"/>
      <c r="M532" s="105"/>
      <c r="N532" s="105"/>
      <c r="O532" s="105"/>
      <c r="P532" s="105"/>
      <c r="Q532" s="105"/>
      <c r="R532" s="105"/>
      <c r="S532" s="105"/>
    </row>
    <row r="533" spans="1:19" ht="12.75" customHeight="1">
      <c r="A533" s="105"/>
      <c r="B533" s="105"/>
      <c r="C533" s="105"/>
      <c r="D533" s="105"/>
      <c r="E533" s="105"/>
      <c r="F533" s="105"/>
      <c r="G533" s="105"/>
      <c r="H533" s="105"/>
      <c r="I533" s="105"/>
      <c r="J533" s="105"/>
      <c r="K533" s="105"/>
      <c r="L533" s="105"/>
      <c r="M533" s="105"/>
      <c r="N533" s="105"/>
      <c r="O533" s="105"/>
      <c r="P533" s="105"/>
      <c r="Q533" s="105"/>
      <c r="R533" s="105"/>
      <c r="S533" s="105"/>
    </row>
    <row r="534" spans="1:19" ht="12.75" customHeight="1">
      <c r="A534" s="105"/>
      <c r="B534" s="105"/>
      <c r="C534" s="105"/>
      <c r="D534" s="105"/>
      <c r="E534" s="105"/>
      <c r="F534" s="105"/>
      <c r="G534" s="105"/>
      <c r="H534" s="105"/>
      <c r="I534" s="105"/>
      <c r="J534" s="105"/>
      <c r="K534" s="105"/>
      <c r="L534" s="105"/>
      <c r="M534" s="105"/>
      <c r="N534" s="105"/>
      <c r="O534" s="105"/>
      <c r="P534" s="105"/>
      <c r="Q534" s="105"/>
      <c r="R534" s="105"/>
      <c r="S534" s="105"/>
    </row>
    <row r="535" spans="1:19" ht="12.75" customHeight="1">
      <c r="A535" s="105"/>
      <c r="B535" s="105"/>
      <c r="C535" s="105"/>
      <c r="D535" s="105"/>
      <c r="E535" s="105"/>
      <c r="F535" s="105"/>
      <c r="G535" s="105"/>
      <c r="H535" s="105"/>
      <c r="I535" s="105"/>
      <c r="J535" s="105"/>
      <c r="K535" s="105"/>
      <c r="L535" s="105"/>
      <c r="M535" s="105"/>
      <c r="N535" s="105"/>
      <c r="O535" s="105"/>
      <c r="P535" s="105"/>
      <c r="Q535" s="105"/>
      <c r="R535" s="105"/>
      <c r="S535" s="105"/>
    </row>
    <row r="536" spans="1:19" ht="12.75" customHeight="1">
      <c r="A536" s="105"/>
      <c r="B536" s="105"/>
      <c r="C536" s="105"/>
      <c r="D536" s="105"/>
      <c r="E536" s="105"/>
      <c r="F536" s="105"/>
      <c r="G536" s="105"/>
      <c r="H536" s="105"/>
      <c r="I536" s="105"/>
      <c r="J536" s="105"/>
      <c r="K536" s="105"/>
      <c r="L536" s="105"/>
      <c r="M536" s="105"/>
      <c r="N536" s="105"/>
      <c r="O536" s="105"/>
      <c r="P536" s="105"/>
      <c r="Q536" s="105"/>
      <c r="R536" s="105"/>
      <c r="S536" s="105"/>
    </row>
    <row r="537" spans="1:19" ht="12.75" customHeight="1">
      <c r="A537" s="105"/>
      <c r="B537" s="105"/>
      <c r="C537" s="105"/>
      <c r="D537" s="105"/>
      <c r="E537" s="105"/>
      <c r="F537" s="105"/>
      <c r="G537" s="105"/>
      <c r="H537" s="105"/>
      <c r="I537" s="105"/>
      <c r="J537" s="105"/>
      <c r="K537" s="105"/>
      <c r="L537" s="105"/>
      <c r="M537" s="105"/>
      <c r="N537" s="105"/>
      <c r="O537" s="105"/>
      <c r="P537" s="105"/>
      <c r="Q537" s="105"/>
      <c r="R537" s="105"/>
      <c r="S537" s="105"/>
    </row>
    <row r="538" spans="1:19" ht="12.75" customHeight="1">
      <c r="A538" s="105"/>
      <c r="B538" s="105"/>
      <c r="C538" s="105"/>
      <c r="D538" s="105"/>
      <c r="E538" s="105"/>
      <c r="F538" s="105"/>
      <c r="G538" s="105"/>
      <c r="H538" s="105"/>
      <c r="I538" s="105"/>
      <c r="J538" s="105"/>
      <c r="K538" s="105"/>
      <c r="L538" s="105"/>
      <c r="M538" s="105"/>
      <c r="N538" s="105"/>
      <c r="O538" s="105"/>
      <c r="P538" s="105"/>
      <c r="Q538" s="105"/>
      <c r="R538" s="105"/>
      <c r="S538" s="105"/>
    </row>
    <row r="539" spans="1:19" ht="12.75" customHeight="1">
      <c r="A539" s="105"/>
      <c r="B539" s="105"/>
      <c r="C539" s="105"/>
      <c r="D539" s="105"/>
      <c r="E539" s="105"/>
      <c r="F539" s="105"/>
      <c r="G539" s="105"/>
      <c r="H539" s="105"/>
      <c r="I539" s="105"/>
      <c r="J539" s="105"/>
      <c r="K539" s="105"/>
      <c r="L539" s="105"/>
      <c r="M539" s="105"/>
      <c r="N539" s="105"/>
      <c r="O539" s="105"/>
      <c r="P539" s="105"/>
      <c r="Q539" s="105"/>
      <c r="R539" s="105"/>
      <c r="S539" s="105"/>
    </row>
    <row r="540" spans="1:19" ht="12.75" customHeight="1">
      <c r="A540" s="105"/>
      <c r="B540" s="105"/>
      <c r="C540" s="105"/>
      <c r="D540" s="105"/>
      <c r="E540" s="105"/>
      <c r="F540" s="105"/>
      <c r="G540" s="105"/>
      <c r="H540" s="105"/>
      <c r="I540" s="105"/>
      <c r="J540" s="105"/>
      <c r="K540" s="105"/>
      <c r="L540" s="105"/>
      <c r="M540" s="105"/>
      <c r="N540" s="105"/>
      <c r="O540" s="105"/>
      <c r="P540" s="105"/>
      <c r="Q540" s="105"/>
      <c r="R540" s="105"/>
      <c r="S540" s="105"/>
    </row>
    <row r="541" spans="1:19" ht="12.75" customHeight="1">
      <c r="A541" s="105"/>
      <c r="B541" s="105"/>
      <c r="C541" s="105"/>
      <c r="D541" s="105"/>
      <c r="E541" s="105"/>
      <c r="F541" s="105"/>
      <c r="G541" s="105"/>
      <c r="H541" s="105"/>
      <c r="I541" s="105"/>
      <c r="J541" s="105"/>
      <c r="K541" s="105"/>
      <c r="L541" s="105"/>
      <c r="M541" s="105"/>
      <c r="N541" s="105"/>
      <c r="O541" s="105"/>
      <c r="P541" s="105"/>
      <c r="Q541" s="105"/>
      <c r="R541" s="105"/>
      <c r="S541" s="105"/>
    </row>
    <row r="542" spans="1:19" ht="12.75" customHeight="1">
      <c r="A542" s="105"/>
      <c r="B542" s="105"/>
      <c r="C542" s="105"/>
      <c r="D542" s="105"/>
      <c r="E542" s="105"/>
      <c r="F542" s="105"/>
      <c r="G542" s="105"/>
      <c r="H542" s="105"/>
      <c r="I542" s="105"/>
      <c r="J542" s="105"/>
      <c r="K542" s="105"/>
      <c r="L542" s="105"/>
      <c r="M542" s="105"/>
      <c r="N542" s="105"/>
      <c r="O542" s="105"/>
      <c r="P542" s="105"/>
      <c r="Q542" s="105"/>
      <c r="R542" s="105"/>
      <c r="S542" s="105"/>
    </row>
    <row r="543" spans="1:19" ht="12.75" customHeight="1">
      <c r="A543" s="105"/>
      <c r="B543" s="105"/>
      <c r="C543" s="105"/>
      <c r="D543" s="105"/>
      <c r="E543" s="105"/>
      <c r="F543" s="105"/>
      <c r="G543" s="105"/>
      <c r="H543" s="105"/>
      <c r="I543" s="105"/>
      <c r="J543" s="105"/>
      <c r="K543" s="105"/>
      <c r="L543" s="105"/>
      <c r="M543" s="105"/>
      <c r="N543" s="105"/>
      <c r="O543" s="105"/>
      <c r="P543" s="105"/>
      <c r="Q543" s="105"/>
      <c r="R543" s="105"/>
      <c r="S543" s="105"/>
    </row>
    <row r="544" spans="1:19" ht="12.75" customHeight="1">
      <c r="A544" s="105"/>
      <c r="B544" s="105"/>
      <c r="C544" s="105"/>
      <c r="D544" s="105"/>
      <c r="E544" s="105"/>
      <c r="F544" s="105"/>
      <c r="G544" s="105"/>
      <c r="H544" s="105"/>
      <c r="I544" s="105"/>
      <c r="J544" s="105"/>
      <c r="K544" s="105"/>
      <c r="L544" s="105"/>
      <c r="M544" s="105"/>
      <c r="N544" s="105"/>
      <c r="O544" s="105"/>
      <c r="P544" s="105"/>
      <c r="Q544" s="105"/>
      <c r="R544" s="105"/>
      <c r="S544" s="105"/>
    </row>
    <row r="545" spans="1:19" ht="12.75" customHeight="1">
      <c r="A545" s="105"/>
      <c r="B545" s="105"/>
      <c r="C545" s="105"/>
      <c r="D545" s="105"/>
      <c r="E545" s="105"/>
      <c r="F545" s="105"/>
      <c r="G545" s="105"/>
      <c r="H545" s="105"/>
      <c r="I545" s="105"/>
      <c r="J545" s="105"/>
      <c r="K545" s="105"/>
      <c r="L545" s="105"/>
      <c r="M545" s="105"/>
      <c r="N545" s="105"/>
      <c r="O545" s="105"/>
      <c r="P545" s="105"/>
      <c r="Q545" s="105"/>
      <c r="R545" s="105"/>
      <c r="S545" s="105"/>
    </row>
    <row r="546" spans="1:19" ht="12.75" customHeight="1">
      <c r="A546" s="105"/>
      <c r="B546" s="105"/>
      <c r="C546" s="105"/>
      <c r="D546" s="105"/>
      <c r="E546" s="105"/>
      <c r="F546" s="105"/>
      <c r="G546" s="105"/>
      <c r="H546" s="105"/>
      <c r="I546" s="105"/>
      <c r="J546" s="105"/>
      <c r="K546" s="105"/>
      <c r="L546" s="105"/>
      <c r="M546" s="105"/>
      <c r="N546" s="105"/>
      <c r="O546" s="105"/>
      <c r="P546" s="105"/>
      <c r="Q546" s="105"/>
      <c r="R546" s="105"/>
      <c r="S546" s="105"/>
    </row>
    <row r="547" spans="1:19" ht="12.75" customHeight="1">
      <c r="A547" s="105"/>
      <c r="B547" s="105"/>
      <c r="C547" s="105"/>
      <c r="D547" s="105"/>
      <c r="E547" s="105"/>
      <c r="F547" s="105"/>
      <c r="G547" s="105"/>
      <c r="H547" s="105"/>
      <c r="I547" s="105"/>
      <c r="J547" s="105"/>
      <c r="K547" s="105"/>
      <c r="L547" s="105"/>
      <c r="M547" s="105"/>
      <c r="N547" s="105"/>
      <c r="O547" s="105"/>
      <c r="P547" s="105"/>
      <c r="Q547" s="105"/>
      <c r="R547" s="105"/>
      <c r="S547" s="105"/>
    </row>
    <row r="548" spans="1:19" ht="12.75" customHeight="1">
      <c r="A548" s="105"/>
      <c r="B548" s="105"/>
      <c r="C548" s="105"/>
      <c r="D548" s="105"/>
      <c r="E548" s="105"/>
      <c r="F548" s="105"/>
      <c r="G548" s="105"/>
      <c r="H548" s="105"/>
      <c r="I548" s="105"/>
      <c r="J548" s="105"/>
      <c r="K548" s="105"/>
      <c r="L548" s="105"/>
      <c r="M548" s="105"/>
      <c r="N548" s="105"/>
      <c r="O548" s="105"/>
      <c r="P548" s="105"/>
      <c r="Q548" s="105"/>
      <c r="R548" s="105"/>
      <c r="S548" s="105"/>
    </row>
    <row r="549" spans="1:19" ht="12.75" customHeight="1">
      <c r="A549" s="105"/>
      <c r="B549" s="105"/>
      <c r="C549" s="105"/>
      <c r="D549" s="105"/>
      <c r="E549" s="105"/>
      <c r="F549" s="105"/>
      <c r="G549" s="105"/>
      <c r="H549" s="105"/>
      <c r="I549" s="105"/>
      <c r="J549" s="105"/>
      <c r="K549" s="105"/>
      <c r="L549" s="105"/>
      <c r="M549" s="105"/>
      <c r="N549" s="105"/>
      <c r="O549" s="105"/>
      <c r="P549" s="105"/>
      <c r="Q549" s="105"/>
      <c r="R549" s="105"/>
      <c r="S549" s="105"/>
    </row>
    <row r="550" spans="1:19" ht="12.75" customHeight="1">
      <c r="A550" s="105"/>
      <c r="B550" s="105"/>
      <c r="C550" s="105"/>
      <c r="D550" s="105"/>
      <c r="E550" s="105"/>
      <c r="F550" s="105"/>
      <c r="G550" s="105"/>
      <c r="H550" s="105"/>
      <c r="I550" s="105"/>
      <c r="J550" s="105"/>
      <c r="K550" s="105"/>
      <c r="L550" s="105"/>
      <c r="M550" s="105"/>
      <c r="N550" s="105"/>
      <c r="O550" s="105"/>
      <c r="P550" s="105"/>
      <c r="Q550" s="105"/>
      <c r="R550" s="105"/>
      <c r="S550" s="105"/>
    </row>
    <row r="551" spans="1:19" ht="12.75" customHeight="1">
      <c r="A551" s="105"/>
      <c r="B551" s="105"/>
      <c r="C551" s="105"/>
      <c r="D551" s="105"/>
      <c r="E551" s="105"/>
      <c r="F551" s="105"/>
      <c r="G551" s="105"/>
      <c r="H551" s="105"/>
      <c r="I551" s="105"/>
      <c r="J551" s="105"/>
      <c r="K551" s="105"/>
      <c r="L551" s="105"/>
      <c r="M551" s="105"/>
      <c r="N551" s="105"/>
      <c r="O551" s="105"/>
      <c r="P551" s="105"/>
      <c r="Q551" s="105"/>
      <c r="R551" s="105"/>
      <c r="S551" s="105"/>
    </row>
    <row r="552" spans="1:19" ht="12.75" customHeight="1">
      <c r="A552" s="105"/>
      <c r="B552" s="105"/>
      <c r="C552" s="105"/>
      <c r="D552" s="105"/>
      <c r="E552" s="105"/>
      <c r="F552" s="105"/>
      <c r="G552" s="105"/>
      <c r="H552" s="105"/>
      <c r="I552" s="105"/>
      <c r="J552" s="105"/>
      <c r="K552" s="105"/>
      <c r="L552" s="105"/>
      <c r="M552" s="105"/>
      <c r="N552" s="105"/>
      <c r="O552" s="105"/>
      <c r="P552" s="105"/>
      <c r="Q552" s="105"/>
      <c r="R552" s="105"/>
      <c r="S552" s="105"/>
    </row>
    <row r="553" spans="1:19" ht="12.75" customHeight="1">
      <c r="A553" s="105"/>
      <c r="B553" s="105"/>
      <c r="C553" s="105"/>
      <c r="D553" s="105"/>
      <c r="E553" s="105"/>
      <c r="F553" s="105"/>
      <c r="G553" s="105"/>
      <c r="H553" s="105"/>
      <c r="I553" s="105"/>
      <c r="J553" s="105"/>
      <c r="K553" s="105"/>
      <c r="L553" s="105"/>
      <c r="M553" s="105"/>
      <c r="N553" s="105"/>
      <c r="O553" s="105"/>
      <c r="P553" s="105"/>
      <c r="Q553" s="105"/>
      <c r="R553" s="105"/>
      <c r="S553" s="105"/>
    </row>
    <row r="554" spans="1:19" ht="12.75" customHeight="1">
      <c r="A554" s="105"/>
      <c r="B554" s="105"/>
      <c r="C554" s="105"/>
      <c r="D554" s="105"/>
      <c r="E554" s="105"/>
      <c r="F554" s="105"/>
      <c r="G554" s="105"/>
      <c r="H554" s="105"/>
      <c r="I554" s="105"/>
      <c r="J554" s="105"/>
      <c r="K554" s="105"/>
      <c r="L554" s="105"/>
      <c r="M554" s="105"/>
      <c r="N554" s="105"/>
      <c r="O554" s="105"/>
      <c r="P554" s="105"/>
      <c r="Q554" s="105"/>
      <c r="R554" s="105"/>
      <c r="S554" s="105"/>
    </row>
    <row r="555" spans="1:19" ht="12.75" customHeight="1">
      <c r="A555" s="105"/>
      <c r="B555" s="105"/>
      <c r="C555" s="105"/>
      <c r="D555" s="105"/>
      <c r="E555" s="105"/>
      <c r="F555" s="105"/>
      <c r="G555" s="105"/>
      <c r="H555" s="105"/>
      <c r="I555" s="105"/>
      <c r="J555" s="105"/>
      <c r="K555" s="105"/>
      <c r="L555" s="105"/>
      <c r="M555" s="105"/>
      <c r="N555" s="105"/>
      <c r="O555" s="105"/>
      <c r="P555" s="105"/>
      <c r="Q555" s="105"/>
      <c r="R555" s="105"/>
      <c r="S555" s="105"/>
    </row>
    <row r="556" spans="1:19" ht="12.75" customHeight="1">
      <c r="A556" s="105"/>
      <c r="B556" s="105"/>
      <c r="C556" s="105"/>
      <c r="D556" s="105"/>
      <c r="E556" s="105"/>
      <c r="F556" s="105"/>
      <c r="G556" s="105"/>
      <c r="H556" s="105"/>
      <c r="I556" s="105"/>
      <c r="J556" s="105"/>
      <c r="K556" s="105"/>
      <c r="L556" s="105"/>
      <c r="M556" s="105"/>
      <c r="N556" s="105"/>
      <c r="O556" s="105"/>
      <c r="P556" s="105"/>
      <c r="Q556" s="105"/>
      <c r="R556" s="105"/>
      <c r="S556" s="105"/>
    </row>
    <row r="557" spans="1:19" ht="12.75" customHeight="1">
      <c r="A557" s="105"/>
      <c r="B557" s="105"/>
      <c r="C557" s="105"/>
      <c r="D557" s="105"/>
      <c r="E557" s="105"/>
      <c r="F557" s="105"/>
      <c r="G557" s="105"/>
      <c r="H557" s="105"/>
      <c r="I557" s="105"/>
      <c r="J557" s="105"/>
      <c r="K557" s="105"/>
      <c r="L557" s="105"/>
      <c r="M557" s="105"/>
      <c r="N557" s="105"/>
      <c r="O557" s="105"/>
      <c r="P557" s="105"/>
      <c r="Q557" s="105"/>
      <c r="R557" s="105"/>
      <c r="S557" s="105"/>
    </row>
    <row r="558" spans="1:19" ht="12.75" customHeight="1">
      <c r="A558" s="105"/>
      <c r="B558" s="105"/>
      <c r="C558" s="105"/>
      <c r="D558" s="105"/>
      <c r="E558" s="105"/>
      <c r="F558" s="105"/>
      <c r="G558" s="105"/>
      <c r="H558" s="105"/>
      <c r="I558" s="105"/>
      <c r="J558" s="105"/>
      <c r="K558" s="105"/>
      <c r="L558" s="105"/>
      <c r="M558" s="105"/>
      <c r="N558" s="105"/>
      <c r="O558" s="105"/>
      <c r="P558" s="105"/>
      <c r="Q558" s="105"/>
      <c r="R558" s="105"/>
      <c r="S558" s="105"/>
    </row>
    <row r="559" spans="1:19" ht="12.75" customHeight="1">
      <c r="A559" s="105"/>
      <c r="B559" s="105"/>
      <c r="C559" s="105"/>
      <c r="D559" s="105"/>
      <c r="E559" s="105"/>
      <c r="F559" s="105"/>
      <c r="G559" s="105"/>
      <c r="H559" s="105"/>
      <c r="I559" s="105"/>
      <c r="J559" s="105"/>
      <c r="K559" s="105"/>
      <c r="L559" s="105"/>
      <c r="M559" s="105"/>
      <c r="N559" s="105"/>
      <c r="O559" s="105"/>
      <c r="P559" s="105"/>
      <c r="Q559" s="105"/>
      <c r="R559" s="105"/>
      <c r="S559" s="105"/>
    </row>
    <row r="560" spans="1:19" ht="12.75" customHeight="1">
      <c r="A560" s="105"/>
      <c r="B560" s="105"/>
      <c r="C560" s="105"/>
      <c r="D560" s="105"/>
      <c r="E560" s="105"/>
      <c r="F560" s="105"/>
      <c r="G560" s="105"/>
      <c r="H560" s="105"/>
      <c r="I560" s="105"/>
      <c r="J560" s="105"/>
      <c r="K560" s="105"/>
      <c r="L560" s="105"/>
      <c r="M560" s="105"/>
      <c r="N560" s="105"/>
      <c r="O560" s="105"/>
      <c r="P560" s="105"/>
      <c r="Q560" s="105"/>
      <c r="R560" s="105"/>
      <c r="S560" s="105"/>
    </row>
    <row r="561" spans="1:19" ht="12.75" customHeight="1">
      <c r="A561" s="105"/>
      <c r="B561" s="105"/>
      <c r="C561" s="105"/>
      <c r="D561" s="105"/>
      <c r="E561" s="105"/>
      <c r="F561" s="105"/>
      <c r="G561" s="105"/>
      <c r="H561" s="105"/>
      <c r="I561" s="105"/>
      <c r="J561" s="105"/>
      <c r="K561" s="105"/>
      <c r="L561" s="105"/>
      <c r="M561" s="105"/>
      <c r="N561" s="105"/>
      <c r="O561" s="105"/>
      <c r="P561" s="105"/>
      <c r="Q561" s="105"/>
      <c r="R561" s="105"/>
      <c r="S561" s="105"/>
    </row>
    <row r="562" spans="1:19" ht="12.75" customHeight="1">
      <c r="A562" s="105"/>
      <c r="B562" s="105"/>
      <c r="C562" s="105"/>
      <c r="D562" s="105"/>
      <c r="E562" s="105"/>
      <c r="F562" s="105"/>
      <c r="G562" s="105"/>
      <c r="H562" s="105"/>
      <c r="I562" s="105"/>
      <c r="J562" s="105"/>
      <c r="K562" s="105"/>
      <c r="L562" s="105"/>
      <c r="M562" s="105"/>
      <c r="N562" s="105"/>
      <c r="O562" s="105"/>
      <c r="P562" s="105"/>
      <c r="Q562" s="105"/>
      <c r="R562" s="105"/>
      <c r="S562" s="105"/>
    </row>
    <row r="563" spans="1:19" ht="12.75" customHeight="1">
      <c r="A563" s="105"/>
      <c r="B563" s="105"/>
      <c r="C563" s="105"/>
      <c r="D563" s="105"/>
      <c r="E563" s="105"/>
      <c r="F563" s="105"/>
      <c r="G563" s="105"/>
      <c r="H563" s="105"/>
      <c r="I563" s="105"/>
      <c r="J563" s="105"/>
      <c r="K563" s="105"/>
      <c r="L563" s="105"/>
      <c r="M563" s="105"/>
      <c r="N563" s="105"/>
      <c r="O563" s="105"/>
      <c r="P563" s="105"/>
      <c r="Q563" s="105"/>
      <c r="R563" s="105"/>
      <c r="S563" s="105"/>
    </row>
    <row r="564" spans="1:19" ht="12.75" customHeight="1">
      <c r="A564" s="105"/>
      <c r="B564" s="105"/>
      <c r="C564" s="105"/>
      <c r="D564" s="105"/>
      <c r="E564" s="105"/>
      <c r="F564" s="105"/>
      <c r="G564" s="105"/>
      <c r="H564" s="105"/>
      <c r="I564" s="105"/>
      <c r="J564" s="105"/>
      <c r="K564" s="105"/>
      <c r="L564" s="105"/>
      <c r="M564" s="105"/>
      <c r="N564" s="105"/>
      <c r="O564" s="105"/>
      <c r="P564" s="105"/>
      <c r="Q564" s="105"/>
      <c r="R564" s="105"/>
      <c r="S564" s="105"/>
    </row>
    <row r="565" spans="1:19" ht="12.75" customHeight="1">
      <c r="A565" s="105"/>
      <c r="B565" s="105"/>
      <c r="C565" s="105"/>
      <c r="D565" s="105"/>
      <c r="E565" s="105"/>
      <c r="F565" s="105"/>
      <c r="G565" s="105"/>
      <c r="H565" s="105"/>
      <c r="I565" s="105"/>
      <c r="J565" s="105"/>
      <c r="K565" s="105"/>
      <c r="L565" s="105"/>
      <c r="M565" s="105"/>
      <c r="N565" s="105"/>
      <c r="O565" s="105"/>
      <c r="P565" s="105"/>
      <c r="Q565" s="105"/>
      <c r="R565" s="105"/>
      <c r="S565" s="105"/>
    </row>
    <row r="566" spans="1:19" ht="12.75" customHeight="1">
      <c r="A566" s="105"/>
      <c r="B566" s="105"/>
      <c r="C566" s="105"/>
      <c r="D566" s="105"/>
      <c r="E566" s="105"/>
      <c r="F566" s="105"/>
      <c r="G566" s="105"/>
      <c r="H566" s="105"/>
      <c r="I566" s="105"/>
      <c r="J566" s="105"/>
      <c r="K566" s="105"/>
      <c r="L566" s="105"/>
      <c r="M566" s="105"/>
      <c r="N566" s="105"/>
      <c r="O566" s="105"/>
      <c r="P566" s="105"/>
      <c r="Q566" s="105"/>
      <c r="R566" s="105"/>
      <c r="S566" s="105"/>
    </row>
    <row r="567" spans="1:19" ht="12.75" customHeight="1">
      <c r="A567" s="105"/>
      <c r="B567" s="105"/>
      <c r="C567" s="105"/>
      <c r="D567" s="105"/>
      <c r="E567" s="105"/>
      <c r="F567" s="105"/>
      <c r="G567" s="105"/>
      <c r="H567" s="105"/>
      <c r="I567" s="105"/>
      <c r="J567" s="105"/>
      <c r="K567" s="105"/>
      <c r="L567" s="105"/>
      <c r="M567" s="105"/>
      <c r="N567" s="105"/>
      <c r="O567" s="105"/>
      <c r="P567" s="105"/>
      <c r="Q567" s="105"/>
      <c r="R567" s="105"/>
      <c r="S567" s="105"/>
    </row>
    <row r="568" spans="1:19" ht="12.75" customHeight="1">
      <c r="A568" s="105"/>
      <c r="B568" s="105"/>
      <c r="C568" s="105"/>
      <c r="D568" s="105"/>
      <c r="E568" s="105"/>
      <c r="F568" s="105"/>
      <c r="G568" s="105"/>
      <c r="H568" s="105"/>
      <c r="I568" s="105"/>
      <c r="J568" s="105"/>
      <c r="K568" s="105"/>
      <c r="L568" s="105"/>
      <c r="M568" s="105"/>
      <c r="N568" s="105"/>
      <c r="O568" s="105"/>
      <c r="P568" s="105"/>
      <c r="Q568" s="105"/>
      <c r="R568" s="105"/>
      <c r="S568" s="105"/>
    </row>
    <row r="569" spans="1:19" ht="12.75" customHeight="1">
      <c r="A569" s="105"/>
      <c r="B569" s="105"/>
      <c r="C569" s="105"/>
      <c r="D569" s="105"/>
      <c r="E569" s="105"/>
      <c r="F569" s="105"/>
      <c r="G569" s="105"/>
      <c r="H569" s="105"/>
      <c r="I569" s="105"/>
      <c r="J569" s="105"/>
      <c r="K569" s="105"/>
      <c r="L569" s="105"/>
      <c r="M569" s="105"/>
      <c r="N569" s="105"/>
      <c r="O569" s="105"/>
      <c r="P569" s="105"/>
      <c r="Q569" s="105"/>
      <c r="R569" s="105"/>
      <c r="S569" s="105"/>
    </row>
    <row r="570" spans="1:19" ht="12.75" customHeight="1">
      <c r="A570" s="105"/>
      <c r="B570" s="105"/>
      <c r="C570" s="105"/>
      <c r="D570" s="105"/>
      <c r="E570" s="105"/>
      <c r="F570" s="105"/>
      <c r="G570" s="105"/>
      <c r="H570" s="105"/>
      <c r="I570" s="105"/>
      <c r="J570" s="105"/>
      <c r="K570" s="105"/>
      <c r="L570" s="105"/>
      <c r="M570" s="105"/>
      <c r="N570" s="105"/>
      <c r="O570" s="105"/>
      <c r="P570" s="105"/>
      <c r="Q570" s="105"/>
      <c r="R570" s="105"/>
      <c r="S570" s="105"/>
    </row>
    <row r="571" spans="1:19" ht="12.75" customHeight="1">
      <c r="A571" s="105"/>
      <c r="B571" s="105"/>
      <c r="C571" s="105"/>
      <c r="D571" s="105"/>
      <c r="E571" s="105"/>
      <c r="F571" s="105"/>
      <c r="G571" s="105"/>
      <c r="H571" s="105"/>
      <c r="I571" s="105"/>
      <c r="J571" s="105"/>
      <c r="K571" s="105"/>
      <c r="L571" s="105"/>
      <c r="M571" s="105"/>
      <c r="N571" s="105"/>
      <c r="O571" s="105"/>
      <c r="P571" s="105"/>
      <c r="Q571" s="105"/>
      <c r="R571" s="105"/>
      <c r="S571" s="105"/>
    </row>
    <row r="572" spans="1:19" ht="12.75" customHeight="1">
      <c r="A572" s="105"/>
      <c r="B572" s="105"/>
      <c r="C572" s="105"/>
      <c r="D572" s="105"/>
      <c r="E572" s="105"/>
      <c r="F572" s="105"/>
      <c r="G572" s="105"/>
      <c r="H572" s="105"/>
      <c r="I572" s="105"/>
      <c r="J572" s="105"/>
      <c r="K572" s="105"/>
      <c r="L572" s="105"/>
      <c r="M572" s="105"/>
      <c r="N572" s="105"/>
      <c r="O572" s="105"/>
      <c r="P572" s="105"/>
      <c r="Q572" s="105"/>
      <c r="R572" s="105"/>
      <c r="S572" s="105"/>
    </row>
    <row r="573" spans="1:19" ht="12.75" customHeight="1">
      <c r="A573" s="105"/>
      <c r="B573" s="105"/>
      <c r="C573" s="105"/>
      <c r="D573" s="105"/>
      <c r="E573" s="105"/>
      <c r="F573" s="105"/>
      <c r="G573" s="105"/>
      <c r="H573" s="105"/>
      <c r="I573" s="105"/>
      <c r="J573" s="105"/>
      <c r="K573" s="105"/>
      <c r="L573" s="105"/>
      <c r="M573" s="105"/>
      <c r="N573" s="105"/>
      <c r="O573" s="105"/>
      <c r="P573" s="105"/>
      <c r="Q573" s="105"/>
      <c r="R573" s="105"/>
      <c r="S573" s="105"/>
    </row>
    <row r="574" spans="1:19" ht="12.75" customHeight="1">
      <c r="A574" s="105"/>
      <c r="B574" s="105"/>
      <c r="C574" s="105"/>
      <c r="D574" s="105"/>
      <c r="E574" s="105"/>
      <c r="F574" s="105"/>
      <c r="G574" s="105"/>
      <c r="H574" s="105"/>
      <c r="I574" s="105"/>
      <c r="J574" s="105"/>
      <c r="K574" s="105"/>
      <c r="L574" s="105"/>
      <c r="M574" s="105"/>
      <c r="N574" s="105"/>
      <c r="O574" s="105"/>
      <c r="P574" s="105"/>
      <c r="Q574" s="105"/>
      <c r="R574" s="105"/>
      <c r="S574" s="105"/>
    </row>
    <row r="575" spans="1:19" ht="12.75" customHeight="1">
      <c r="A575" s="105"/>
      <c r="B575" s="105"/>
      <c r="C575" s="105"/>
      <c r="D575" s="105"/>
      <c r="E575" s="105"/>
      <c r="F575" s="105"/>
      <c r="G575" s="105"/>
      <c r="H575" s="105"/>
      <c r="I575" s="105"/>
      <c r="J575" s="105"/>
      <c r="K575" s="105"/>
      <c r="L575" s="105"/>
      <c r="M575" s="105"/>
      <c r="N575" s="105"/>
      <c r="O575" s="105"/>
      <c r="P575" s="105"/>
      <c r="Q575" s="105"/>
      <c r="R575" s="105"/>
      <c r="S575" s="105"/>
    </row>
    <row r="576" spans="1:19" ht="12.75" customHeight="1">
      <c r="A576" s="105"/>
      <c r="B576" s="105"/>
      <c r="C576" s="105"/>
      <c r="D576" s="105"/>
      <c r="E576" s="105"/>
      <c r="F576" s="105"/>
      <c r="G576" s="105"/>
      <c r="H576" s="105"/>
      <c r="I576" s="105"/>
      <c r="J576" s="105"/>
      <c r="K576" s="105"/>
      <c r="L576" s="105"/>
      <c r="M576" s="105"/>
      <c r="N576" s="105"/>
      <c r="O576" s="105"/>
      <c r="P576" s="105"/>
      <c r="Q576" s="105"/>
      <c r="R576" s="105"/>
      <c r="S576" s="105"/>
    </row>
    <row r="577" spans="1:19" ht="12.75" customHeight="1">
      <c r="A577" s="105"/>
      <c r="B577" s="105"/>
      <c r="C577" s="105"/>
      <c r="D577" s="105"/>
      <c r="E577" s="105"/>
      <c r="F577" s="105"/>
      <c r="G577" s="105"/>
      <c r="H577" s="105"/>
      <c r="I577" s="105"/>
      <c r="J577" s="105"/>
      <c r="K577" s="105"/>
      <c r="L577" s="105"/>
      <c r="M577" s="105"/>
      <c r="N577" s="105"/>
      <c r="O577" s="105"/>
      <c r="P577" s="105"/>
      <c r="Q577" s="105"/>
      <c r="R577" s="105"/>
      <c r="S577" s="105"/>
    </row>
    <row r="578" spans="1:19" ht="12.75" customHeight="1">
      <c r="A578" s="105"/>
      <c r="B578" s="105"/>
      <c r="C578" s="105"/>
      <c r="D578" s="105"/>
      <c r="E578" s="105"/>
      <c r="F578" s="105"/>
      <c r="G578" s="105"/>
      <c r="H578" s="105"/>
      <c r="I578" s="105"/>
      <c r="J578" s="105"/>
      <c r="K578" s="105"/>
      <c r="L578" s="105"/>
      <c r="M578" s="105"/>
      <c r="N578" s="105"/>
      <c r="O578" s="105"/>
      <c r="P578" s="105"/>
      <c r="Q578" s="105"/>
      <c r="R578" s="105"/>
      <c r="S578" s="105"/>
    </row>
    <row r="579" spans="1:19" ht="12.75" customHeight="1">
      <c r="A579" s="105"/>
      <c r="B579" s="105"/>
      <c r="C579" s="105"/>
      <c r="D579" s="105"/>
      <c r="E579" s="105"/>
      <c r="F579" s="105"/>
      <c r="G579" s="105"/>
      <c r="H579" s="105"/>
      <c r="I579" s="105"/>
      <c r="J579" s="105"/>
      <c r="K579" s="105"/>
      <c r="L579" s="105"/>
      <c r="M579" s="105"/>
      <c r="N579" s="105"/>
      <c r="O579" s="105"/>
      <c r="P579" s="105"/>
      <c r="Q579" s="105"/>
      <c r="R579" s="105"/>
      <c r="S579" s="105"/>
    </row>
    <row r="580" spans="1:19" ht="12.75" customHeight="1">
      <c r="A580" s="105"/>
      <c r="B580" s="105"/>
      <c r="C580" s="105"/>
      <c r="D580" s="105"/>
      <c r="E580" s="105"/>
      <c r="F580" s="105"/>
      <c r="G580" s="105"/>
      <c r="H580" s="105"/>
      <c r="I580" s="105"/>
      <c r="J580" s="105"/>
      <c r="K580" s="105"/>
      <c r="L580" s="105"/>
      <c r="M580" s="105"/>
      <c r="N580" s="105"/>
      <c r="O580" s="105"/>
      <c r="P580" s="105"/>
      <c r="Q580" s="105"/>
      <c r="R580" s="105"/>
      <c r="S580" s="105"/>
    </row>
    <row r="581" spans="1:19" ht="12.75" customHeight="1">
      <c r="A581" s="105"/>
      <c r="B581" s="105"/>
      <c r="C581" s="105"/>
      <c r="D581" s="105"/>
      <c r="E581" s="105"/>
      <c r="F581" s="105"/>
      <c r="G581" s="105"/>
      <c r="H581" s="105"/>
      <c r="I581" s="105"/>
      <c r="J581" s="105"/>
      <c r="K581" s="105"/>
      <c r="L581" s="105"/>
      <c r="M581" s="105"/>
      <c r="N581" s="105"/>
      <c r="O581" s="105"/>
      <c r="P581" s="105"/>
      <c r="Q581" s="105"/>
      <c r="R581" s="105"/>
      <c r="S581" s="105"/>
    </row>
    <row r="582" spans="1:19" ht="12.75" customHeight="1">
      <c r="A582" s="105"/>
      <c r="B582" s="105"/>
      <c r="C582" s="105"/>
      <c r="D582" s="105"/>
      <c r="E582" s="105"/>
      <c r="F582" s="105"/>
      <c r="G582" s="105"/>
      <c r="H582" s="105"/>
      <c r="I582" s="105"/>
      <c r="J582" s="105"/>
      <c r="K582" s="105"/>
      <c r="L582" s="105"/>
      <c r="M582" s="105"/>
      <c r="N582" s="105"/>
      <c r="O582" s="105"/>
      <c r="P582" s="105"/>
      <c r="Q582" s="105"/>
      <c r="R582" s="105"/>
      <c r="S582" s="105"/>
    </row>
    <row r="583" spans="1:19" ht="12.75" customHeight="1">
      <c r="A583" s="105"/>
      <c r="B583" s="105"/>
      <c r="C583" s="105"/>
      <c r="D583" s="105"/>
      <c r="E583" s="105"/>
      <c r="F583" s="105"/>
      <c r="G583" s="105"/>
      <c r="H583" s="105"/>
      <c r="I583" s="105"/>
      <c r="J583" s="105"/>
      <c r="K583" s="105"/>
      <c r="L583" s="105"/>
      <c r="M583" s="105"/>
      <c r="N583" s="105"/>
      <c r="O583" s="105"/>
      <c r="P583" s="105"/>
      <c r="Q583" s="105"/>
      <c r="R583" s="105"/>
      <c r="S583" s="105"/>
    </row>
    <row r="584" spans="1:19" ht="12.75" customHeight="1">
      <c r="A584" s="105"/>
      <c r="B584" s="105"/>
      <c r="C584" s="105"/>
      <c r="D584" s="105"/>
      <c r="E584" s="105"/>
      <c r="F584" s="105"/>
      <c r="G584" s="105"/>
      <c r="H584" s="105"/>
      <c r="I584" s="105"/>
      <c r="J584" s="105"/>
      <c r="K584" s="105"/>
      <c r="L584" s="105"/>
      <c r="M584" s="105"/>
      <c r="N584" s="105"/>
      <c r="O584" s="105"/>
      <c r="P584" s="105"/>
      <c r="Q584" s="105"/>
      <c r="R584" s="105"/>
      <c r="S584" s="105"/>
    </row>
    <row r="585" spans="1:19" ht="12.75" customHeight="1">
      <c r="A585" s="105"/>
      <c r="B585" s="105"/>
      <c r="C585" s="105"/>
      <c r="D585" s="105"/>
      <c r="E585" s="105"/>
      <c r="F585" s="105"/>
      <c r="G585" s="105"/>
      <c r="H585" s="105"/>
      <c r="I585" s="105"/>
      <c r="J585" s="105"/>
      <c r="K585" s="105"/>
      <c r="L585" s="105"/>
      <c r="M585" s="105"/>
      <c r="N585" s="105"/>
      <c r="O585" s="105"/>
      <c r="P585" s="105"/>
      <c r="Q585" s="105"/>
      <c r="R585" s="105"/>
      <c r="S585" s="105"/>
    </row>
    <row r="586" spans="1:19" ht="12.75" customHeight="1">
      <c r="A586" s="105"/>
      <c r="B586" s="105"/>
      <c r="C586" s="105"/>
      <c r="D586" s="105"/>
      <c r="E586" s="105"/>
      <c r="F586" s="105"/>
      <c r="G586" s="105"/>
      <c r="H586" s="105"/>
      <c r="I586" s="105"/>
      <c r="J586" s="105"/>
      <c r="K586" s="105"/>
      <c r="L586" s="105"/>
      <c r="M586" s="105"/>
      <c r="N586" s="105"/>
      <c r="O586" s="105"/>
      <c r="P586" s="105"/>
      <c r="Q586" s="105"/>
      <c r="R586" s="105"/>
      <c r="S586" s="105"/>
    </row>
    <row r="587" spans="1:19" ht="12.75" customHeight="1">
      <c r="A587" s="105"/>
      <c r="B587" s="105"/>
      <c r="C587" s="105"/>
      <c r="D587" s="105"/>
      <c r="E587" s="105"/>
      <c r="F587" s="105"/>
      <c r="G587" s="105"/>
      <c r="H587" s="105"/>
      <c r="I587" s="105"/>
      <c r="J587" s="105"/>
      <c r="K587" s="105"/>
      <c r="L587" s="105"/>
      <c r="M587" s="105"/>
      <c r="N587" s="105"/>
      <c r="O587" s="105"/>
      <c r="P587" s="105"/>
      <c r="Q587" s="105"/>
      <c r="R587" s="105"/>
      <c r="S587" s="105"/>
    </row>
    <row r="588" spans="1:19" ht="12.75" customHeight="1">
      <c r="A588" s="105"/>
      <c r="B588" s="105"/>
      <c r="C588" s="105"/>
      <c r="D588" s="105"/>
      <c r="E588" s="105"/>
      <c r="F588" s="105"/>
      <c r="G588" s="105"/>
      <c r="H588" s="105"/>
      <c r="I588" s="105"/>
      <c r="J588" s="105"/>
      <c r="K588" s="105"/>
      <c r="L588" s="105"/>
      <c r="M588" s="105"/>
      <c r="N588" s="105"/>
      <c r="O588" s="105"/>
      <c r="P588" s="105"/>
      <c r="Q588" s="105"/>
      <c r="R588" s="105"/>
      <c r="S588" s="105"/>
    </row>
    <row r="589" spans="1:19" ht="12.75" customHeight="1">
      <c r="A589" s="105"/>
      <c r="B589" s="105"/>
      <c r="C589" s="105"/>
      <c r="D589" s="105"/>
      <c r="E589" s="105"/>
      <c r="F589" s="105"/>
      <c r="G589" s="105"/>
      <c r="H589" s="105"/>
      <c r="I589" s="105"/>
      <c r="J589" s="105"/>
      <c r="K589" s="105"/>
      <c r="L589" s="105"/>
      <c r="M589" s="105"/>
      <c r="N589" s="105"/>
      <c r="O589" s="105"/>
      <c r="P589" s="105"/>
      <c r="Q589" s="105"/>
      <c r="R589" s="105"/>
      <c r="S589" s="105"/>
    </row>
    <row r="590" spans="1:19" ht="12.75" customHeight="1">
      <c r="A590" s="105"/>
      <c r="B590" s="105"/>
      <c r="C590" s="105"/>
      <c r="D590" s="105"/>
      <c r="E590" s="105"/>
      <c r="F590" s="105"/>
      <c r="G590" s="105"/>
      <c r="H590" s="105"/>
      <c r="I590" s="105"/>
      <c r="J590" s="105"/>
      <c r="K590" s="105"/>
      <c r="L590" s="105"/>
      <c r="M590" s="105"/>
      <c r="N590" s="105"/>
      <c r="O590" s="105"/>
      <c r="P590" s="105"/>
      <c r="Q590" s="105"/>
      <c r="R590" s="105"/>
      <c r="S590" s="105"/>
    </row>
    <row r="591" spans="1:19" ht="12.75" customHeight="1">
      <c r="A591" s="105"/>
      <c r="B591" s="105"/>
      <c r="C591" s="105"/>
      <c r="D591" s="105"/>
      <c r="E591" s="105"/>
      <c r="F591" s="105"/>
      <c r="G591" s="105"/>
      <c r="H591" s="105"/>
      <c r="I591" s="105"/>
      <c r="J591" s="105"/>
      <c r="K591" s="105"/>
      <c r="L591" s="105"/>
      <c r="M591" s="105"/>
      <c r="N591" s="105"/>
      <c r="O591" s="105"/>
      <c r="P591" s="105"/>
      <c r="Q591" s="105"/>
      <c r="R591" s="105"/>
      <c r="S591" s="105"/>
    </row>
    <row r="592" spans="1:19" ht="12.75" customHeight="1">
      <c r="A592" s="105"/>
      <c r="B592" s="105"/>
      <c r="C592" s="105"/>
      <c r="D592" s="105"/>
      <c r="E592" s="105"/>
      <c r="F592" s="105"/>
      <c r="G592" s="105"/>
      <c r="H592" s="105"/>
      <c r="I592" s="105"/>
      <c r="J592" s="105"/>
      <c r="K592" s="105"/>
      <c r="L592" s="105"/>
      <c r="M592" s="105"/>
      <c r="N592" s="105"/>
      <c r="O592" s="105"/>
      <c r="P592" s="105"/>
      <c r="Q592" s="105"/>
      <c r="R592" s="105"/>
      <c r="S592" s="105"/>
    </row>
    <row r="593" spans="1:19" ht="12.75" customHeight="1">
      <c r="A593" s="105"/>
      <c r="B593" s="105"/>
      <c r="C593" s="105"/>
      <c r="D593" s="105"/>
      <c r="E593" s="105"/>
      <c r="F593" s="105"/>
      <c r="G593" s="105"/>
      <c r="H593" s="105"/>
      <c r="I593" s="105"/>
      <c r="J593" s="105"/>
      <c r="K593" s="105"/>
      <c r="L593" s="105"/>
      <c r="M593" s="105"/>
      <c r="N593" s="105"/>
      <c r="O593" s="105"/>
      <c r="P593" s="105"/>
      <c r="Q593" s="105"/>
      <c r="R593" s="105"/>
      <c r="S593" s="105"/>
    </row>
    <row r="594" spans="1:19" ht="12.75" customHeight="1">
      <c r="A594" s="105"/>
      <c r="B594" s="105"/>
      <c r="C594" s="105"/>
      <c r="D594" s="105"/>
      <c r="E594" s="105"/>
      <c r="F594" s="105"/>
      <c r="G594" s="105"/>
      <c r="H594" s="105"/>
      <c r="I594" s="105"/>
      <c r="J594" s="105"/>
      <c r="K594" s="105"/>
      <c r="L594" s="105"/>
      <c r="M594" s="105"/>
      <c r="N594" s="105"/>
      <c r="O594" s="105"/>
      <c r="P594" s="105"/>
      <c r="Q594" s="105"/>
      <c r="R594" s="105"/>
      <c r="S594" s="105"/>
    </row>
    <row r="595" spans="1:19" ht="12.75" customHeight="1">
      <c r="A595" s="105"/>
      <c r="B595" s="105"/>
      <c r="C595" s="105"/>
      <c r="D595" s="105"/>
      <c r="E595" s="105"/>
      <c r="F595" s="105"/>
      <c r="G595" s="105"/>
      <c r="H595" s="105"/>
      <c r="I595" s="105"/>
      <c r="J595" s="105"/>
      <c r="K595" s="105"/>
      <c r="L595" s="105"/>
      <c r="M595" s="105"/>
      <c r="N595" s="105"/>
      <c r="O595" s="105"/>
      <c r="P595" s="105"/>
      <c r="Q595" s="105"/>
      <c r="R595" s="105"/>
      <c r="S595" s="105"/>
    </row>
    <row r="596" spans="1:19" ht="12.75" customHeight="1">
      <c r="A596" s="105"/>
      <c r="B596" s="105"/>
      <c r="C596" s="105"/>
      <c r="D596" s="105"/>
      <c r="E596" s="105"/>
      <c r="F596" s="105"/>
      <c r="G596" s="105"/>
      <c r="H596" s="105"/>
      <c r="I596" s="105"/>
      <c r="J596" s="105"/>
      <c r="K596" s="105"/>
      <c r="L596" s="105"/>
      <c r="M596" s="105"/>
      <c r="N596" s="105"/>
      <c r="O596" s="105"/>
      <c r="P596" s="105"/>
      <c r="Q596" s="105"/>
      <c r="R596" s="105"/>
      <c r="S596" s="105"/>
    </row>
    <row r="597" spans="1:19" ht="12.75" customHeight="1">
      <c r="A597" s="105"/>
      <c r="B597" s="105"/>
      <c r="C597" s="105"/>
      <c r="D597" s="105"/>
      <c r="E597" s="105"/>
      <c r="F597" s="105"/>
      <c r="G597" s="105"/>
      <c r="H597" s="105"/>
      <c r="I597" s="105"/>
      <c r="J597" s="105"/>
      <c r="K597" s="105"/>
      <c r="L597" s="105"/>
      <c r="M597" s="105"/>
      <c r="N597" s="105"/>
      <c r="O597" s="105"/>
      <c r="P597" s="105"/>
      <c r="Q597" s="105"/>
      <c r="R597" s="105"/>
      <c r="S597" s="105"/>
    </row>
    <row r="598" spans="1:19" ht="12.75" customHeight="1">
      <c r="A598" s="105"/>
      <c r="B598" s="105"/>
      <c r="C598" s="105"/>
      <c r="D598" s="105"/>
      <c r="E598" s="105"/>
      <c r="F598" s="105"/>
      <c r="G598" s="105"/>
      <c r="H598" s="105"/>
      <c r="I598" s="105"/>
      <c r="J598" s="105"/>
      <c r="K598" s="105"/>
      <c r="L598" s="105"/>
      <c r="M598" s="105"/>
      <c r="N598" s="105"/>
      <c r="O598" s="105"/>
      <c r="P598" s="105"/>
      <c r="Q598" s="105"/>
      <c r="R598" s="105"/>
      <c r="S598" s="105"/>
    </row>
    <row r="599" spans="1:19" ht="12.75" customHeight="1">
      <c r="A599" s="105"/>
      <c r="B599" s="105"/>
      <c r="C599" s="105"/>
      <c r="D599" s="105"/>
      <c r="E599" s="105"/>
      <c r="F599" s="105"/>
      <c r="G599" s="105"/>
      <c r="H599" s="105"/>
      <c r="I599" s="105"/>
      <c r="J599" s="105"/>
      <c r="K599" s="105"/>
      <c r="L599" s="105"/>
      <c r="M599" s="105"/>
      <c r="N599" s="105"/>
      <c r="O599" s="105"/>
      <c r="P599" s="105"/>
      <c r="Q599" s="105"/>
      <c r="R599" s="105"/>
      <c r="S599" s="105"/>
    </row>
    <row r="600" spans="1:19" ht="12.75" customHeight="1">
      <c r="A600" s="105"/>
      <c r="B600" s="105"/>
      <c r="C600" s="105"/>
      <c r="D600" s="105"/>
      <c r="E600" s="105"/>
      <c r="F600" s="105"/>
      <c r="G600" s="105"/>
      <c r="H600" s="105"/>
      <c r="I600" s="105"/>
      <c r="J600" s="105"/>
      <c r="K600" s="105"/>
      <c r="L600" s="105"/>
      <c r="M600" s="105"/>
      <c r="N600" s="105"/>
      <c r="O600" s="105"/>
      <c r="P600" s="105"/>
      <c r="Q600" s="105"/>
      <c r="R600" s="105"/>
      <c r="S600" s="105"/>
    </row>
    <row r="601" spans="1:19" ht="12.75" customHeight="1">
      <c r="A601" s="105"/>
      <c r="B601" s="105"/>
      <c r="C601" s="105"/>
      <c r="D601" s="105"/>
      <c r="E601" s="105"/>
      <c r="F601" s="105"/>
      <c r="G601" s="105"/>
      <c r="H601" s="105"/>
      <c r="I601" s="105"/>
      <c r="J601" s="105"/>
      <c r="K601" s="105"/>
      <c r="L601" s="105"/>
      <c r="M601" s="105"/>
      <c r="N601" s="105"/>
      <c r="O601" s="105"/>
      <c r="P601" s="105"/>
      <c r="Q601" s="105"/>
      <c r="R601" s="105"/>
      <c r="S601" s="105"/>
    </row>
    <row r="602" spans="1:19" ht="12.75" customHeight="1">
      <c r="A602" s="105"/>
      <c r="B602" s="105"/>
      <c r="C602" s="105"/>
      <c r="D602" s="105"/>
      <c r="E602" s="105"/>
      <c r="F602" s="105"/>
      <c r="G602" s="105"/>
      <c r="H602" s="105"/>
      <c r="I602" s="105"/>
      <c r="J602" s="105"/>
      <c r="K602" s="105"/>
      <c r="L602" s="105"/>
      <c r="M602" s="105"/>
      <c r="N602" s="105"/>
      <c r="O602" s="105"/>
      <c r="P602" s="105"/>
      <c r="Q602" s="105"/>
      <c r="R602" s="105"/>
      <c r="S602" s="105"/>
    </row>
    <row r="603" spans="1:19" ht="12.75" customHeight="1">
      <c r="A603" s="105"/>
      <c r="B603" s="105"/>
      <c r="C603" s="105"/>
      <c r="D603" s="105"/>
      <c r="E603" s="105"/>
      <c r="F603" s="105"/>
      <c r="G603" s="105"/>
      <c r="H603" s="105"/>
      <c r="I603" s="105"/>
      <c r="J603" s="105"/>
      <c r="K603" s="105"/>
      <c r="L603" s="105"/>
      <c r="M603" s="105"/>
      <c r="N603" s="105"/>
      <c r="O603" s="105"/>
      <c r="P603" s="105"/>
      <c r="Q603" s="105"/>
      <c r="R603" s="105"/>
      <c r="S603" s="105"/>
    </row>
    <row r="604" spans="1:19" ht="12.75" customHeight="1">
      <c r="A604" s="105"/>
      <c r="B604" s="105"/>
      <c r="C604" s="105"/>
      <c r="D604" s="105"/>
      <c r="E604" s="105"/>
      <c r="F604" s="105"/>
      <c r="G604" s="105"/>
      <c r="H604" s="105"/>
      <c r="I604" s="105"/>
      <c r="J604" s="105"/>
      <c r="K604" s="105"/>
      <c r="L604" s="105"/>
      <c r="M604" s="105"/>
      <c r="N604" s="105"/>
      <c r="O604" s="105"/>
      <c r="P604" s="105"/>
      <c r="Q604" s="105"/>
      <c r="R604" s="105"/>
      <c r="S604" s="105"/>
    </row>
    <row r="605" spans="1:19" ht="12.75" customHeight="1">
      <c r="A605" s="105"/>
      <c r="B605" s="105"/>
      <c r="C605" s="105"/>
      <c r="D605" s="105"/>
      <c r="E605" s="105"/>
      <c r="F605" s="105"/>
      <c r="G605" s="105"/>
      <c r="H605" s="105"/>
      <c r="I605" s="105"/>
      <c r="J605" s="105"/>
      <c r="K605" s="105"/>
      <c r="L605" s="105"/>
      <c r="M605" s="105"/>
      <c r="N605" s="105"/>
      <c r="O605" s="105"/>
      <c r="P605" s="105"/>
      <c r="Q605" s="105"/>
      <c r="R605" s="105"/>
      <c r="S605" s="105"/>
    </row>
    <row r="606" spans="1:19" ht="12.75" customHeight="1">
      <c r="A606" s="105"/>
      <c r="B606" s="105"/>
      <c r="C606" s="105"/>
      <c r="D606" s="105"/>
      <c r="E606" s="105"/>
      <c r="F606" s="105"/>
      <c r="G606" s="105"/>
      <c r="H606" s="105"/>
      <c r="I606" s="105"/>
      <c r="J606" s="105"/>
      <c r="K606" s="105"/>
      <c r="L606" s="105"/>
      <c r="M606" s="105"/>
      <c r="N606" s="105"/>
      <c r="O606" s="105"/>
      <c r="P606" s="105"/>
      <c r="Q606" s="105"/>
      <c r="R606" s="105"/>
      <c r="S606" s="105"/>
    </row>
    <row r="607" spans="1:19" ht="12.75" customHeight="1">
      <c r="A607" s="105"/>
      <c r="B607" s="105"/>
      <c r="C607" s="105"/>
      <c r="D607" s="105"/>
      <c r="E607" s="105"/>
      <c r="F607" s="105"/>
      <c r="G607" s="105"/>
      <c r="H607" s="105"/>
      <c r="I607" s="105"/>
      <c r="J607" s="105"/>
      <c r="K607" s="105"/>
      <c r="L607" s="105"/>
      <c r="M607" s="105"/>
      <c r="N607" s="105"/>
      <c r="O607" s="105"/>
      <c r="P607" s="105"/>
      <c r="Q607" s="105"/>
      <c r="R607" s="105"/>
      <c r="S607" s="105"/>
    </row>
    <row r="608" spans="1:19" ht="12.75" customHeight="1">
      <c r="A608" s="105"/>
      <c r="B608" s="105"/>
      <c r="C608" s="105"/>
      <c r="D608" s="105"/>
      <c r="E608" s="105"/>
      <c r="F608" s="105"/>
      <c r="G608" s="105"/>
      <c r="H608" s="105"/>
      <c r="I608" s="105"/>
      <c r="J608" s="105"/>
      <c r="K608" s="105"/>
      <c r="L608" s="105"/>
      <c r="M608" s="105"/>
      <c r="N608" s="105"/>
      <c r="O608" s="105"/>
      <c r="P608" s="105"/>
      <c r="Q608" s="105"/>
      <c r="R608" s="105"/>
      <c r="S608" s="105"/>
    </row>
    <row r="609" spans="1:19" ht="12.75" customHeight="1">
      <c r="A609" s="105"/>
      <c r="B609" s="105"/>
      <c r="C609" s="105"/>
      <c r="D609" s="105"/>
      <c r="E609" s="105"/>
      <c r="F609" s="105"/>
      <c r="G609" s="105"/>
      <c r="H609" s="105"/>
      <c r="I609" s="105"/>
      <c r="J609" s="105"/>
      <c r="K609" s="105"/>
      <c r="L609" s="105"/>
      <c r="M609" s="105"/>
      <c r="N609" s="105"/>
      <c r="O609" s="105"/>
      <c r="P609" s="105"/>
      <c r="Q609" s="105"/>
      <c r="R609" s="105"/>
      <c r="S609" s="105"/>
    </row>
    <row r="610" spans="1:19" ht="12.75" customHeight="1">
      <c r="A610" s="105"/>
      <c r="B610" s="105"/>
      <c r="C610" s="105"/>
      <c r="D610" s="105"/>
      <c r="E610" s="105"/>
      <c r="F610" s="105"/>
      <c r="G610" s="105"/>
      <c r="H610" s="105"/>
      <c r="I610" s="105"/>
      <c r="J610" s="105"/>
      <c r="K610" s="105"/>
      <c r="L610" s="105"/>
      <c r="M610" s="105"/>
      <c r="N610" s="105"/>
      <c r="O610" s="105"/>
      <c r="P610" s="105"/>
      <c r="Q610" s="105"/>
      <c r="R610" s="105"/>
      <c r="S610" s="105"/>
    </row>
    <row r="611" spans="1:19" ht="12.75" customHeight="1">
      <c r="A611" s="105"/>
      <c r="B611" s="105"/>
      <c r="C611" s="105"/>
      <c r="D611" s="105"/>
      <c r="E611" s="105"/>
      <c r="F611" s="105"/>
      <c r="G611" s="105"/>
      <c r="H611" s="105"/>
      <c r="I611" s="105"/>
      <c r="J611" s="105"/>
      <c r="K611" s="105"/>
      <c r="L611" s="105"/>
      <c r="M611" s="105"/>
      <c r="N611" s="105"/>
      <c r="O611" s="105"/>
      <c r="P611" s="105"/>
      <c r="Q611" s="105"/>
      <c r="R611" s="105"/>
      <c r="S611" s="105"/>
    </row>
    <row r="612" spans="1:19" ht="12.75" customHeight="1">
      <c r="A612" s="105"/>
      <c r="B612" s="105"/>
      <c r="C612" s="105"/>
      <c r="D612" s="105"/>
      <c r="E612" s="105"/>
      <c r="F612" s="105"/>
      <c r="G612" s="105"/>
      <c r="H612" s="105"/>
      <c r="I612" s="105"/>
      <c r="J612" s="105"/>
      <c r="K612" s="105"/>
      <c r="L612" s="105"/>
      <c r="M612" s="105"/>
      <c r="N612" s="105"/>
      <c r="O612" s="105"/>
      <c r="P612" s="105"/>
      <c r="Q612" s="105"/>
      <c r="R612" s="105"/>
      <c r="S612" s="105"/>
    </row>
    <row r="613" spans="1:19" ht="12.75" customHeight="1">
      <c r="A613" s="105"/>
      <c r="B613" s="105"/>
      <c r="C613" s="105"/>
      <c r="D613" s="105"/>
      <c r="E613" s="105"/>
      <c r="F613" s="105"/>
      <c r="G613" s="105"/>
      <c r="H613" s="105"/>
      <c r="I613" s="105"/>
      <c r="J613" s="105"/>
      <c r="K613" s="105"/>
      <c r="L613" s="105"/>
      <c r="M613" s="105"/>
      <c r="N613" s="105"/>
      <c r="O613" s="105"/>
      <c r="P613" s="105"/>
      <c r="Q613" s="105"/>
      <c r="R613" s="105"/>
      <c r="S613" s="105"/>
    </row>
    <row r="614" spans="1:19" ht="12.75" customHeight="1">
      <c r="A614" s="105"/>
      <c r="B614" s="105"/>
      <c r="C614" s="105"/>
      <c r="D614" s="105"/>
      <c r="E614" s="105"/>
      <c r="F614" s="105"/>
      <c r="G614" s="105"/>
      <c r="H614" s="105"/>
      <c r="I614" s="105"/>
      <c r="J614" s="105"/>
      <c r="K614" s="105"/>
      <c r="L614" s="105"/>
      <c r="M614" s="105"/>
      <c r="N614" s="105"/>
      <c r="O614" s="105"/>
      <c r="P614" s="105"/>
      <c r="Q614" s="105"/>
      <c r="R614" s="105"/>
      <c r="S614" s="105"/>
    </row>
    <row r="615" spans="1:19" ht="12.75" customHeight="1">
      <c r="A615" s="105"/>
      <c r="B615" s="105"/>
      <c r="C615" s="105"/>
      <c r="D615" s="105"/>
      <c r="E615" s="105"/>
      <c r="F615" s="105"/>
      <c r="G615" s="105"/>
      <c r="H615" s="105"/>
      <c r="I615" s="105"/>
      <c r="J615" s="105"/>
      <c r="K615" s="105"/>
      <c r="L615" s="105"/>
      <c r="M615" s="105"/>
      <c r="N615" s="105"/>
      <c r="O615" s="105"/>
      <c r="P615" s="105"/>
      <c r="Q615" s="105"/>
      <c r="R615" s="105"/>
      <c r="S615" s="105"/>
    </row>
    <row r="616" spans="1:19" ht="12.75" customHeight="1">
      <c r="A616" s="105"/>
      <c r="B616" s="105"/>
      <c r="C616" s="105"/>
      <c r="D616" s="105"/>
      <c r="E616" s="105"/>
      <c r="F616" s="105"/>
      <c r="G616" s="105"/>
      <c r="H616" s="105"/>
      <c r="I616" s="105"/>
      <c r="J616" s="105"/>
      <c r="K616" s="105"/>
      <c r="L616" s="105"/>
      <c r="M616" s="105"/>
      <c r="N616" s="105"/>
      <c r="O616" s="105"/>
      <c r="P616" s="105"/>
      <c r="Q616" s="105"/>
      <c r="R616" s="105"/>
      <c r="S616" s="105"/>
    </row>
    <row r="617" spans="1:19" ht="12.75" customHeight="1">
      <c r="A617" s="105"/>
      <c r="B617" s="105"/>
      <c r="C617" s="105"/>
      <c r="D617" s="105"/>
      <c r="E617" s="105"/>
      <c r="F617" s="105"/>
      <c r="G617" s="105"/>
      <c r="H617" s="105"/>
      <c r="I617" s="105"/>
      <c r="J617" s="105"/>
      <c r="K617" s="105"/>
      <c r="L617" s="105"/>
      <c r="M617" s="105"/>
      <c r="N617" s="105"/>
      <c r="O617" s="105"/>
      <c r="P617" s="105"/>
      <c r="Q617" s="105"/>
      <c r="R617" s="105"/>
      <c r="S617" s="105"/>
    </row>
    <row r="618" spans="1:19" ht="12.75" customHeight="1">
      <c r="A618" s="105"/>
      <c r="B618" s="105"/>
      <c r="C618" s="105"/>
      <c r="D618" s="105"/>
      <c r="E618" s="105"/>
      <c r="F618" s="105"/>
      <c r="G618" s="105"/>
      <c r="H618" s="105"/>
      <c r="I618" s="105"/>
      <c r="J618" s="105"/>
      <c r="K618" s="105"/>
      <c r="L618" s="105"/>
      <c r="M618" s="105"/>
      <c r="N618" s="105"/>
      <c r="O618" s="105"/>
      <c r="P618" s="105"/>
      <c r="Q618" s="105"/>
      <c r="R618" s="105"/>
      <c r="S618" s="105"/>
    </row>
    <row r="619" spans="1:19" ht="12.75" customHeight="1">
      <c r="A619" s="105"/>
      <c r="B619" s="105"/>
      <c r="C619" s="105"/>
      <c r="D619" s="105"/>
      <c r="E619" s="105"/>
      <c r="F619" s="105"/>
      <c r="G619" s="105"/>
      <c r="H619" s="105"/>
      <c r="I619" s="105"/>
      <c r="J619" s="105"/>
      <c r="K619" s="105"/>
      <c r="L619" s="105"/>
      <c r="M619" s="105"/>
      <c r="N619" s="105"/>
      <c r="O619" s="105"/>
      <c r="P619" s="105"/>
      <c r="Q619" s="105"/>
      <c r="R619" s="105"/>
      <c r="S619" s="105"/>
    </row>
    <row r="620" spans="1:19" ht="12.75" customHeight="1">
      <c r="A620" s="105"/>
      <c r="B620" s="105"/>
      <c r="C620" s="105"/>
      <c r="D620" s="105"/>
      <c r="E620" s="105"/>
      <c r="F620" s="105"/>
      <c r="G620" s="105"/>
      <c r="H620" s="105"/>
      <c r="I620" s="105"/>
      <c r="J620" s="105"/>
      <c r="K620" s="105"/>
      <c r="L620" s="105"/>
      <c r="M620" s="105"/>
      <c r="N620" s="105"/>
      <c r="O620" s="105"/>
      <c r="P620" s="105"/>
      <c r="Q620" s="105"/>
      <c r="R620" s="105"/>
      <c r="S620" s="105"/>
    </row>
    <row r="621" spans="1:19" ht="12.75" customHeight="1">
      <c r="A621" s="105"/>
      <c r="B621" s="105"/>
      <c r="C621" s="105"/>
      <c r="D621" s="105"/>
      <c r="E621" s="105"/>
      <c r="F621" s="105"/>
      <c r="G621" s="105"/>
      <c r="H621" s="105"/>
      <c r="I621" s="105"/>
      <c r="J621" s="105"/>
      <c r="K621" s="105"/>
      <c r="L621" s="105"/>
      <c r="M621" s="105"/>
      <c r="N621" s="105"/>
      <c r="O621" s="105"/>
      <c r="P621" s="105"/>
      <c r="Q621" s="105"/>
      <c r="R621" s="105"/>
      <c r="S621" s="105"/>
    </row>
    <row r="622" spans="1:19" ht="12.75" customHeight="1">
      <c r="A622" s="105"/>
      <c r="B622" s="105"/>
      <c r="C622" s="105"/>
      <c r="D622" s="105"/>
      <c r="E622" s="105"/>
      <c r="F622" s="105"/>
      <c r="G622" s="105"/>
      <c r="H622" s="105"/>
      <c r="I622" s="105"/>
      <c r="J622" s="105"/>
      <c r="K622" s="105"/>
      <c r="L622" s="105"/>
      <c r="M622" s="105"/>
      <c r="N622" s="105"/>
      <c r="O622" s="105"/>
      <c r="P622" s="105"/>
      <c r="Q622" s="105"/>
      <c r="R622" s="105"/>
      <c r="S622" s="105"/>
    </row>
    <row r="623" spans="1:19" ht="12.75" customHeight="1">
      <c r="A623" s="105"/>
      <c r="B623" s="105"/>
      <c r="C623" s="105"/>
      <c r="D623" s="105"/>
      <c r="E623" s="105"/>
      <c r="F623" s="105"/>
      <c r="G623" s="105"/>
      <c r="H623" s="105"/>
      <c r="I623" s="105"/>
      <c r="J623" s="105"/>
      <c r="K623" s="105"/>
      <c r="L623" s="105"/>
      <c r="M623" s="105"/>
      <c r="N623" s="105"/>
      <c r="O623" s="105"/>
      <c r="P623" s="105"/>
      <c r="Q623" s="105"/>
      <c r="R623" s="105"/>
      <c r="S623" s="105"/>
    </row>
    <row r="624" spans="1:19" ht="12.75" customHeight="1">
      <c r="A624" s="105"/>
      <c r="B624" s="105"/>
      <c r="C624" s="105"/>
      <c r="D624" s="105"/>
      <c r="E624" s="105"/>
      <c r="F624" s="105"/>
      <c r="G624" s="105"/>
      <c r="H624" s="105"/>
      <c r="I624" s="105"/>
      <c r="J624" s="105"/>
      <c r="K624" s="105"/>
      <c r="L624" s="105"/>
      <c r="M624" s="105"/>
      <c r="N624" s="105"/>
      <c r="O624" s="105"/>
      <c r="P624" s="105"/>
      <c r="Q624" s="105"/>
      <c r="R624" s="105"/>
      <c r="S624" s="105"/>
    </row>
    <row r="625" spans="1:19" ht="12.75" customHeight="1">
      <c r="A625" s="105"/>
      <c r="B625" s="105"/>
      <c r="C625" s="105"/>
      <c r="D625" s="105"/>
      <c r="E625" s="105"/>
      <c r="F625" s="105"/>
      <c r="G625" s="105"/>
      <c r="H625" s="105"/>
      <c r="I625" s="105"/>
      <c r="J625" s="105"/>
      <c r="K625" s="105"/>
      <c r="L625" s="105"/>
      <c r="M625" s="105"/>
      <c r="N625" s="105"/>
      <c r="O625" s="105"/>
      <c r="P625" s="105"/>
      <c r="Q625" s="105"/>
      <c r="R625" s="105"/>
      <c r="S625" s="105"/>
    </row>
    <row r="626" spans="1:19" ht="12.75" customHeight="1">
      <c r="A626" s="105"/>
      <c r="B626" s="105"/>
      <c r="C626" s="105"/>
      <c r="D626" s="105"/>
      <c r="E626" s="105"/>
      <c r="F626" s="105"/>
      <c r="G626" s="105"/>
      <c r="H626" s="105"/>
      <c r="I626" s="105"/>
      <c r="J626" s="105"/>
      <c r="K626" s="105"/>
      <c r="L626" s="105"/>
      <c r="M626" s="105"/>
      <c r="N626" s="105"/>
      <c r="O626" s="105"/>
      <c r="P626" s="105"/>
      <c r="Q626" s="105"/>
      <c r="R626" s="105"/>
      <c r="S626" s="105"/>
    </row>
    <row r="627" spans="1:19" ht="12.75" customHeight="1">
      <c r="A627" s="105"/>
      <c r="B627" s="105"/>
      <c r="C627" s="105"/>
      <c r="D627" s="105"/>
      <c r="E627" s="105"/>
      <c r="F627" s="105"/>
      <c r="G627" s="105"/>
      <c r="H627" s="105"/>
      <c r="I627" s="105"/>
      <c r="J627" s="105"/>
      <c r="K627" s="105"/>
      <c r="L627" s="105"/>
      <c r="M627" s="105"/>
      <c r="N627" s="105"/>
      <c r="O627" s="105"/>
      <c r="P627" s="105"/>
      <c r="Q627" s="105"/>
      <c r="R627" s="105"/>
      <c r="S627" s="105"/>
    </row>
    <row r="628" spans="1:19" ht="12.75" customHeight="1">
      <c r="A628" s="105"/>
      <c r="B628" s="105"/>
      <c r="C628" s="105"/>
      <c r="D628" s="105"/>
      <c r="E628" s="105"/>
      <c r="F628" s="105"/>
      <c r="G628" s="105"/>
      <c r="H628" s="105"/>
      <c r="I628" s="105"/>
      <c r="J628" s="105"/>
      <c r="K628" s="105"/>
      <c r="L628" s="105"/>
      <c r="M628" s="105"/>
      <c r="N628" s="105"/>
      <c r="O628" s="105"/>
      <c r="P628" s="105"/>
      <c r="Q628" s="105"/>
      <c r="R628" s="105"/>
      <c r="S628" s="105"/>
    </row>
    <row r="629" spans="1:19" ht="12.75" customHeight="1">
      <c r="A629" s="105"/>
      <c r="B629" s="105"/>
      <c r="C629" s="105"/>
      <c r="D629" s="105"/>
      <c r="E629" s="105"/>
      <c r="F629" s="105"/>
      <c r="G629" s="105"/>
      <c r="H629" s="105"/>
      <c r="I629" s="105"/>
      <c r="J629" s="105"/>
      <c r="K629" s="105"/>
      <c r="L629" s="105"/>
      <c r="M629" s="105"/>
      <c r="N629" s="105"/>
      <c r="O629" s="105"/>
      <c r="P629" s="105"/>
      <c r="Q629" s="105"/>
      <c r="R629" s="105"/>
      <c r="S629" s="105"/>
    </row>
    <row r="630" spans="1:19" ht="12.75" customHeight="1">
      <c r="A630" s="105"/>
      <c r="B630" s="105"/>
      <c r="C630" s="105"/>
      <c r="D630" s="105"/>
      <c r="E630" s="105"/>
      <c r="F630" s="105"/>
      <c r="G630" s="105"/>
      <c r="H630" s="105"/>
      <c r="I630" s="105"/>
      <c r="J630" s="105"/>
      <c r="K630" s="105"/>
      <c r="L630" s="105"/>
      <c r="M630" s="105"/>
      <c r="N630" s="105"/>
      <c r="O630" s="105"/>
      <c r="P630" s="105"/>
      <c r="Q630" s="105"/>
      <c r="R630" s="105"/>
      <c r="S630" s="105"/>
    </row>
    <row r="631" spans="1:19" ht="12.75" customHeight="1">
      <c r="A631" s="105"/>
      <c r="B631" s="105"/>
      <c r="C631" s="105"/>
      <c r="D631" s="105"/>
      <c r="E631" s="105"/>
      <c r="F631" s="105"/>
      <c r="G631" s="105"/>
      <c r="H631" s="105"/>
      <c r="I631" s="105"/>
      <c r="J631" s="105"/>
      <c r="K631" s="105"/>
      <c r="L631" s="105"/>
      <c r="M631" s="105"/>
      <c r="N631" s="105"/>
      <c r="O631" s="105"/>
      <c r="P631" s="105"/>
      <c r="Q631" s="105"/>
      <c r="R631" s="105"/>
      <c r="S631" s="105"/>
    </row>
    <row r="632" spans="1:19" ht="12.75" customHeight="1">
      <c r="A632" s="105"/>
      <c r="B632" s="105"/>
      <c r="C632" s="105"/>
      <c r="D632" s="105"/>
      <c r="E632" s="105"/>
      <c r="F632" s="105"/>
      <c r="G632" s="105"/>
      <c r="H632" s="105"/>
      <c r="I632" s="105"/>
      <c r="J632" s="105"/>
      <c r="K632" s="105"/>
      <c r="L632" s="105"/>
      <c r="M632" s="105"/>
      <c r="N632" s="105"/>
      <c r="O632" s="105"/>
      <c r="P632" s="105"/>
      <c r="Q632" s="105"/>
      <c r="R632" s="105"/>
      <c r="S632" s="105"/>
    </row>
    <row r="633" spans="1:19" ht="12.75" customHeight="1">
      <c r="A633" s="105"/>
      <c r="B633" s="105"/>
      <c r="C633" s="105"/>
      <c r="D633" s="105"/>
      <c r="E633" s="105"/>
      <c r="F633" s="105"/>
      <c r="G633" s="105"/>
      <c r="H633" s="105"/>
      <c r="I633" s="105"/>
      <c r="J633" s="105"/>
      <c r="K633" s="105"/>
      <c r="L633" s="105"/>
      <c r="M633" s="105"/>
      <c r="N633" s="105"/>
      <c r="O633" s="105"/>
      <c r="P633" s="105"/>
      <c r="Q633" s="105"/>
      <c r="R633" s="105"/>
      <c r="S633" s="105"/>
    </row>
    <row r="634" spans="1:19" ht="12.75" customHeight="1">
      <c r="A634" s="105"/>
      <c r="B634" s="105"/>
      <c r="C634" s="105"/>
      <c r="D634" s="105"/>
      <c r="E634" s="105"/>
      <c r="F634" s="105"/>
      <c r="G634" s="105"/>
      <c r="H634" s="105"/>
      <c r="I634" s="105"/>
      <c r="J634" s="105"/>
      <c r="K634" s="105"/>
      <c r="L634" s="105"/>
      <c r="M634" s="105"/>
      <c r="N634" s="105"/>
      <c r="O634" s="105"/>
      <c r="P634" s="105"/>
      <c r="Q634" s="105"/>
      <c r="R634" s="105"/>
      <c r="S634" s="105"/>
    </row>
    <row r="635" spans="1:19" ht="12.75" customHeight="1">
      <c r="A635" s="105"/>
      <c r="B635" s="105"/>
      <c r="C635" s="105"/>
      <c r="D635" s="105"/>
      <c r="E635" s="105"/>
      <c r="F635" s="105"/>
      <c r="G635" s="105"/>
      <c r="H635" s="105"/>
      <c r="I635" s="105"/>
      <c r="J635" s="105"/>
      <c r="K635" s="105"/>
      <c r="L635" s="105"/>
      <c r="M635" s="105"/>
      <c r="N635" s="105"/>
      <c r="O635" s="105"/>
      <c r="P635" s="105"/>
      <c r="Q635" s="105"/>
      <c r="R635" s="105"/>
      <c r="S635" s="105"/>
    </row>
    <row r="636" spans="1:19" ht="12.75" customHeight="1">
      <c r="A636" s="105"/>
      <c r="B636" s="105"/>
      <c r="C636" s="105"/>
      <c r="D636" s="105"/>
      <c r="E636" s="105"/>
      <c r="F636" s="105"/>
      <c r="G636" s="105"/>
      <c r="H636" s="105"/>
      <c r="I636" s="105"/>
      <c r="J636" s="105"/>
      <c r="K636" s="105"/>
      <c r="L636" s="105"/>
      <c r="M636" s="105"/>
      <c r="N636" s="105"/>
      <c r="O636" s="105"/>
      <c r="P636" s="105"/>
      <c r="Q636" s="105"/>
      <c r="R636" s="105"/>
      <c r="S636" s="105"/>
    </row>
    <row r="637" spans="1:19" ht="12.75" customHeight="1">
      <c r="A637" s="105"/>
      <c r="B637" s="105"/>
      <c r="C637" s="105"/>
      <c r="D637" s="105"/>
      <c r="E637" s="105"/>
      <c r="F637" s="105"/>
      <c r="G637" s="105"/>
      <c r="H637" s="105"/>
      <c r="I637" s="105"/>
      <c r="J637" s="105"/>
      <c r="K637" s="105"/>
      <c r="L637" s="105"/>
      <c r="M637" s="105"/>
      <c r="N637" s="105"/>
      <c r="O637" s="105"/>
      <c r="P637" s="105"/>
      <c r="Q637" s="105"/>
      <c r="R637" s="105"/>
      <c r="S637" s="105"/>
    </row>
    <row r="638" spans="1:19" ht="12.75" customHeight="1">
      <c r="A638" s="105"/>
      <c r="B638" s="105"/>
      <c r="C638" s="105"/>
      <c r="D638" s="105"/>
      <c r="E638" s="105"/>
      <c r="F638" s="105"/>
      <c r="G638" s="105"/>
      <c r="H638" s="105"/>
      <c r="I638" s="105"/>
      <c r="J638" s="105"/>
      <c r="K638" s="105"/>
      <c r="L638" s="105"/>
      <c r="M638" s="105"/>
      <c r="N638" s="105"/>
      <c r="O638" s="105"/>
      <c r="P638" s="105"/>
      <c r="Q638" s="105"/>
      <c r="R638" s="105"/>
      <c r="S638" s="105"/>
    </row>
    <row r="639" spans="1:19" ht="12.75" customHeight="1">
      <c r="A639" s="105"/>
      <c r="B639" s="105"/>
      <c r="C639" s="105"/>
      <c r="D639" s="105"/>
      <c r="E639" s="105"/>
      <c r="F639" s="105"/>
      <c r="G639" s="105"/>
      <c r="H639" s="105"/>
      <c r="I639" s="105"/>
      <c r="J639" s="105"/>
      <c r="K639" s="105"/>
      <c r="L639" s="105"/>
      <c r="M639" s="105"/>
      <c r="N639" s="105"/>
      <c r="O639" s="105"/>
      <c r="P639" s="105"/>
      <c r="Q639" s="105"/>
      <c r="R639" s="105"/>
      <c r="S639" s="105"/>
    </row>
    <row r="640" spans="1:19" ht="12.75" customHeight="1">
      <c r="A640" s="105"/>
      <c r="B640" s="105"/>
      <c r="C640" s="105"/>
      <c r="D640" s="105"/>
      <c r="E640" s="105"/>
      <c r="F640" s="105"/>
      <c r="G640" s="105"/>
      <c r="H640" s="105"/>
      <c r="I640" s="105"/>
      <c r="J640" s="105"/>
      <c r="K640" s="105"/>
      <c r="L640" s="105"/>
      <c r="M640" s="105"/>
      <c r="N640" s="105"/>
      <c r="O640" s="105"/>
      <c r="P640" s="105"/>
      <c r="Q640" s="105"/>
      <c r="R640" s="105"/>
      <c r="S640" s="105"/>
    </row>
    <row r="641" spans="1:19" ht="12.75" customHeight="1">
      <c r="A641" s="105"/>
      <c r="B641" s="105"/>
      <c r="C641" s="105"/>
      <c r="D641" s="105"/>
      <c r="E641" s="105"/>
      <c r="F641" s="105"/>
      <c r="G641" s="105"/>
      <c r="H641" s="105"/>
      <c r="I641" s="105"/>
      <c r="J641" s="105"/>
      <c r="K641" s="105"/>
      <c r="L641" s="105"/>
      <c r="M641" s="105"/>
      <c r="N641" s="105"/>
      <c r="O641" s="105"/>
      <c r="P641" s="105"/>
      <c r="Q641" s="105"/>
      <c r="R641" s="105"/>
      <c r="S641" s="105"/>
    </row>
    <row r="642" spans="1:19" ht="12.75" customHeight="1">
      <c r="A642" s="105"/>
      <c r="B642" s="105"/>
      <c r="C642" s="105"/>
      <c r="D642" s="105"/>
      <c r="E642" s="105"/>
      <c r="F642" s="105"/>
      <c r="G642" s="105"/>
      <c r="H642" s="105"/>
      <c r="I642" s="105"/>
      <c r="J642" s="105"/>
      <c r="K642" s="105"/>
      <c r="L642" s="105"/>
      <c r="M642" s="105"/>
      <c r="N642" s="105"/>
      <c r="O642" s="105"/>
      <c r="P642" s="105"/>
      <c r="Q642" s="105"/>
      <c r="R642" s="105"/>
      <c r="S642" s="105"/>
    </row>
    <row r="643" spans="1:19" ht="12.75" customHeight="1">
      <c r="A643" s="105"/>
      <c r="B643" s="105"/>
      <c r="C643" s="105"/>
      <c r="D643" s="105"/>
      <c r="E643" s="105"/>
      <c r="F643" s="105"/>
      <c r="G643" s="105"/>
      <c r="H643" s="105"/>
      <c r="I643" s="105"/>
      <c r="J643" s="105"/>
      <c r="K643" s="105"/>
      <c r="L643" s="105"/>
      <c r="M643" s="105"/>
      <c r="N643" s="105"/>
      <c r="O643" s="105"/>
      <c r="P643" s="105"/>
      <c r="Q643" s="105"/>
      <c r="R643" s="105"/>
      <c r="S643" s="105"/>
    </row>
    <row r="644" spans="1:19" ht="12.75" customHeight="1">
      <c r="A644" s="105"/>
      <c r="B644" s="105"/>
      <c r="C644" s="105"/>
      <c r="D644" s="105"/>
      <c r="E644" s="105"/>
      <c r="F644" s="105"/>
      <c r="G644" s="105"/>
      <c r="H644" s="105"/>
      <c r="I644" s="105"/>
      <c r="J644" s="105"/>
      <c r="K644" s="105"/>
      <c r="L644" s="105"/>
      <c r="M644" s="105"/>
      <c r="N644" s="105"/>
      <c r="O644" s="105"/>
      <c r="P644" s="105"/>
      <c r="Q644" s="105"/>
      <c r="R644" s="105"/>
      <c r="S644" s="105"/>
    </row>
    <row r="645" spans="1:19" ht="12.75" customHeight="1">
      <c r="A645" s="105"/>
      <c r="B645" s="105"/>
      <c r="C645" s="105"/>
      <c r="D645" s="105"/>
      <c r="E645" s="105"/>
      <c r="F645" s="105"/>
      <c r="G645" s="105"/>
      <c r="H645" s="105"/>
      <c r="I645" s="105"/>
      <c r="J645" s="105"/>
      <c r="K645" s="105"/>
      <c r="L645" s="105"/>
      <c r="M645" s="105"/>
      <c r="N645" s="105"/>
      <c r="O645" s="105"/>
      <c r="P645" s="105"/>
      <c r="Q645" s="105"/>
      <c r="R645" s="105"/>
      <c r="S645" s="105"/>
    </row>
    <row r="646" spans="1:19" ht="12.75" customHeight="1">
      <c r="A646" s="105"/>
      <c r="B646" s="105"/>
      <c r="C646" s="105"/>
      <c r="D646" s="105"/>
      <c r="E646" s="105"/>
      <c r="F646" s="105"/>
      <c r="G646" s="105"/>
      <c r="H646" s="105"/>
      <c r="I646" s="105"/>
      <c r="J646" s="105"/>
      <c r="K646" s="105"/>
      <c r="L646" s="105"/>
      <c r="M646" s="105"/>
      <c r="N646" s="105"/>
      <c r="O646" s="105"/>
      <c r="P646" s="105"/>
      <c r="Q646" s="105"/>
      <c r="R646" s="105"/>
      <c r="S646" s="105"/>
    </row>
    <row r="647" spans="1:19" ht="12.75" customHeight="1">
      <c r="A647" s="105"/>
      <c r="B647" s="105"/>
      <c r="C647" s="105"/>
      <c r="D647" s="105"/>
      <c r="E647" s="105"/>
      <c r="F647" s="105"/>
      <c r="G647" s="105"/>
      <c r="H647" s="105"/>
      <c r="I647" s="105"/>
      <c r="J647" s="105"/>
      <c r="K647" s="105"/>
      <c r="L647" s="105"/>
      <c r="M647" s="105"/>
      <c r="N647" s="105"/>
      <c r="O647" s="105"/>
      <c r="P647" s="105"/>
      <c r="Q647" s="105"/>
      <c r="R647" s="105"/>
      <c r="S647" s="105"/>
    </row>
    <row r="648" spans="1:19" ht="12.75" customHeight="1">
      <c r="A648" s="105"/>
      <c r="B648" s="105"/>
      <c r="C648" s="105"/>
      <c r="D648" s="105"/>
      <c r="E648" s="105"/>
      <c r="F648" s="105"/>
      <c r="G648" s="105"/>
      <c r="H648" s="105"/>
      <c r="I648" s="105"/>
      <c r="J648" s="105"/>
      <c r="K648" s="105"/>
      <c r="L648" s="105"/>
      <c r="M648" s="105"/>
      <c r="N648" s="105"/>
      <c r="O648" s="105"/>
      <c r="P648" s="105"/>
      <c r="Q648" s="105"/>
      <c r="R648" s="105"/>
      <c r="S648" s="105"/>
    </row>
    <row r="649" spans="1:19" ht="12.75" customHeight="1">
      <c r="A649" s="105"/>
      <c r="B649" s="105"/>
      <c r="C649" s="105"/>
      <c r="D649" s="105"/>
      <c r="E649" s="105"/>
      <c r="F649" s="105"/>
      <c r="G649" s="105"/>
      <c r="H649" s="105"/>
      <c r="I649" s="105"/>
      <c r="J649" s="105"/>
      <c r="K649" s="105"/>
      <c r="L649" s="105"/>
      <c r="M649" s="105"/>
      <c r="N649" s="105"/>
      <c r="O649" s="105"/>
      <c r="P649" s="105"/>
      <c r="Q649" s="105"/>
      <c r="R649" s="105"/>
      <c r="S649" s="105"/>
    </row>
    <row r="650" spans="1:19" ht="12.75" customHeight="1">
      <c r="A650" s="105"/>
      <c r="B650" s="105"/>
      <c r="C650" s="105"/>
      <c r="D650" s="105"/>
      <c r="E650" s="105"/>
      <c r="F650" s="105"/>
      <c r="G650" s="105"/>
      <c r="H650" s="105"/>
      <c r="I650" s="105"/>
      <c r="J650" s="105"/>
      <c r="K650" s="105"/>
      <c r="L650" s="105"/>
      <c r="M650" s="105"/>
      <c r="N650" s="105"/>
      <c r="O650" s="105"/>
      <c r="P650" s="105"/>
      <c r="Q650" s="105"/>
      <c r="R650" s="105"/>
      <c r="S650" s="105"/>
    </row>
    <row r="651" spans="1:19" ht="12.75" customHeight="1">
      <c r="A651" s="105"/>
      <c r="B651" s="105"/>
      <c r="C651" s="105"/>
      <c r="D651" s="105"/>
      <c r="E651" s="105"/>
      <c r="F651" s="105"/>
      <c r="G651" s="105"/>
      <c r="H651" s="105"/>
      <c r="I651" s="105"/>
      <c r="J651" s="105"/>
      <c r="K651" s="105"/>
      <c r="L651" s="105"/>
      <c r="M651" s="105"/>
      <c r="N651" s="105"/>
      <c r="O651" s="105"/>
      <c r="P651" s="105"/>
      <c r="Q651" s="105"/>
      <c r="R651" s="105"/>
      <c r="S651" s="105"/>
    </row>
    <row r="652" spans="1:19" ht="12.75" customHeight="1">
      <c r="A652" s="105"/>
      <c r="B652" s="105"/>
      <c r="C652" s="105"/>
      <c r="D652" s="105"/>
      <c r="E652" s="105"/>
      <c r="F652" s="105"/>
      <c r="G652" s="105"/>
      <c r="H652" s="105"/>
      <c r="I652" s="105"/>
      <c r="J652" s="105"/>
      <c r="K652" s="105"/>
      <c r="L652" s="105"/>
      <c r="M652" s="105"/>
      <c r="N652" s="105"/>
      <c r="O652" s="105"/>
      <c r="P652" s="105"/>
      <c r="Q652" s="105"/>
      <c r="R652" s="105"/>
      <c r="S652" s="105"/>
    </row>
    <row r="653" spans="1:19" ht="12.75" customHeight="1">
      <c r="A653" s="105"/>
      <c r="B653" s="105"/>
      <c r="C653" s="105"/>
      <c r="D653" s="105"/>
      <c r="E653" s="105"/>
      <c r="F653" s="105"/>
      <c r="G653" s="105"/>
      <c r="H653" s="105"/>
      <c r="I653" s="105"/>
      <c r="J653" s="105"/>
      <c r="K653" s="105"/>
      <c r="L653" s="105"/>
      <c r="M653" s="105"/>
      <c r="N653" s="105"/>
      <c r="O653" s="105"/>
      <c r="P653" s="105"/>
      <c r="Q653" s="105"/>
      <c r="R653" s="105"/>
      <c r="S653" s="105"/>
    </row>
    <row r="654" spans="1:19" ht="12.75" customHeight="1">
      <c r="A654" s="105"/>
      <c r="B654" s="105"/>
      <c r="C654" s="105"/>
      <c r="D654" s="105"/>
      <c r="E654" s="105"/>
      <c r="F654" s="105"/>
      <c r="G654" s="105"/>
      <c r="H654" s="105"/>
      <c r="I654" s="105"/>
      <c r="J654" s="105"/>
      <c r="K654" s="105"/>
      <c r="L654" s="105"/>
      <c r="M654" s="105"/>
      <c r="N654" s="105"/>
      <c r="O654" s="105"/>
      <c r="P654" s="105"/>
      <c r="Q654" s="105"/>
      <c r="R654" s="105"/>
      <c r="S654" s="105"/>
    </row>
    <row r="655" spans="1:19" ht="12.75" customHeight="1">
      <c r="A655" s="105"/>
      <c r="B655" s="105"/>
      <c r="C655" s="105"/>
      <c r="D655" s="105"/>
      <c r="E655" s="105"/>
      <c r="F655" s="105"/>
      <c r="G655" s="105"/>
      <c r="H655" s="105"/>
      <c r="I655" s="105"/>
      <c r="J655" s="105"/>
      <c r="K655" s="105"/>
      <c r="L655" s="105"/>
      <c r="M655" s="105"/>
      <c r="N655" s="105"/>
      <c r="O655" s="105"/>
      <c r="P655" s="105"/>
      <c r="Q655" s="105"/>
      <c r="R655" s="105"/>
      <c r="S655" s="105"/>
    </row>
    <row r="656" spans="1:19" ht="12.75" customHeight="1">
      <c r="A656" s="105"/>
      <c r="B656" s="105"/>
      <c r="C656" s="105"/>
      <c r="D656" s="105"/>
      <c r="E656" s="105"/>
      <c r="F656" s="105"/>
      <c r="G656" s="105"/>
      <c r="H656" s="105"/>
      <c r="I656" s="105"/>
      <c r="J656" s="105"/>
      <c r="K656" s="105"/>
      <c r="L656" s="105"/>
      <c r="M656" s="105"/>
      <c r="N656" s="105"/>
      <c r="O656" s="105"/>
      <c r="P656" s="105"/>
      <c r="Q656" s="105"/>
      <c r="R656" s="105"/>
      <c r="S656" s="105"/>
    </row>
    <row r="657" spans="1:19" ht="12.75" customHeight="1">
      <c r="A657" s="105"/>
      <c r="B657" s="105"/>
      <c r="C657" s="105"/>
      <c r="D657" s="105"/>
      <c r="E657" s="105"/>
      <c r="F657" s="105"/>
      <c r="G657" s="105"/>
      <c r="H657" s="105"/>
      <c r="I657" s="105"/>
      <c r="J657" s="105"/>
      <c r="K657" s="105"/>
      <c r="L657" s="105"/>
      <c r="M657" s="105"/>
      <c r="N657" s="105"/>
      <c r="O657" s="105"/>
      <c r="P657" s="105"/>
      <c r="Q657" s="105"/>
      <c r="R657" s="105"/>
      <c r="S657" s="105"/>
    </row>
    <row r="658" spans="1:19" ht="12.75" customHeight="1">
      <c r="A658" s="105"/>
      <c r="B658" s="105"/>
      <c r="C658" s="105"/>
      <c r="D658" s="105"/>
      <c r="E658" s="105"/>
      <c r="F658" s="105"/>
      <c r="G658" s="105"/>
      <c r="H658" s="105"/>
      <c r="I658" s="105"/>
      <c r="J658" s="105"/>
      <c r="K658" s="105"/>
      <c r="L658" s="105"/>
      <c r="M658" s="105"/>
      <c r="N658" s="105"/>
      <c r="O658" s="105"/>
      <c r="P658" s="105"/>
      <c r="Q658" s="105"/>
      <c r="R658" s="105"/>
      <c r="S658" s="105"/>
    </row>
    <row r="659" spans="1:19" ht="12.75" customHeight="1">
      <c r="A659" s="105"/>
      <c r="B659" s="105"/>
      <c r="C659" s="105"/>
      <c r="D659" s="105"/>
      <c r="E659" s="105"/>
      <c r="F659" s="105"/>
      <c r="G659" s="105"/>
      <c r="H659" s="105"/>
      <c r="I659" s="105"/>
      <c r="J659" s="105"/>
      <c r="K659" s="105"/>
      <c r="L659" s="105"/>
      <c r="M659" s="105"/>
      <c r="N659" s="105"/>
      <c r="O659" s="105"/>
      <c r="P659" s="105"/>
      <c r="Q659" s="105"/>
      <c r="R659" s="105"/>
      <c r="S659" s="105"/>
    </row>
    <row r="660" spans="1:19" ht="12.75" customHeight="1">
      <c r="A660" s="105"/>
      <c r="B660" s="105"/>
      <c r="C660" s="105"/>
      <c r="D660" s="105"/>
      <c r="E660" s="105"/>
      <c r="F660" s="105"/>
      <c r="G660" s="105"/>
      <c r="H660" s="105"/>
      <c r="I660" s="105"/>
      <c r="J660" s="105"/>
      <c r="K660" s="105"/>
      <c r="L660" s="105"/>
      <c r="M660" s="105"/>
      <c r="N660" s="105"/>
      <c r="O660" s="105"/>
      <c r="P660" s="105"/>
      <c r="Q660" s="105"/>
      <c r="R660" s="105"/>
      <c r="S660" s="105"/>
    </row>
    <row r="661" spans="1:19" ht="12.75" customHeight="1">
      <c r="A661" s="105"/>
      <c r="B661" s="105"/>
      <c r="C661" s="105"/>
      <c r="D661" s="105"/>
      <c r="E661" s="105"/>
      <c r="F661" s="105"/>
      <c r="G661" s="105"/>
      <c r="H661" s="105"/>
      <c r="I661" s="105"/>
      <c r="J661" s="105"/>
      <c r="K661" s="105"/>
      <c r="L661" s="105"/>
      <c r="M661" s="105"/>
      <c r="N661" s="105"/>
      <c r="O661" s="105"/>
      <c r="P661" s="105"/>
      <c r="Q661" s="105"/>
      <c r="R661" s="105"/>
      <c r="S661" s="105"/>
    </row>
    <row r="662" spans="1:19" ht="12.75" customHeight="1">
      <c r="A662" s="105"/>
      <c r="B662" s="105"/>
      <c r="C662" s="105"/>
      <c r="D662" s="105"/>
      <c r="E662" s="105"/>
      <c r="F662" s="105"/>
      <c r="G662" s="105"/>
      <c r="H662" s="105"/>
      <c r="I662" s="105"/>
      <c r="J662" s="105"/>
      <c r="K662" s="105"/>
      <c r="L662" s="105"/>
      <c r="M662" s="105"/>
      <c r="N662" s="105"/>
      <c r="O662" s="105"/>
      <c r="P662" s="105"/>
      <c r="Q662" s="105"/>
      <c r="R662" s="105"/>
      <c r="S662" s="105"/>
    </row>
    <row r="663" spans="1:19" ht="12.75" customHeight="1">
      <c r="A663" s="105"/>
      <c r="B663" s="105"/>
      <c r="C663" s="105"/>
      <c r="D663" s="105"/>
      <c r="E663" s="105"/>
      <c r="F663" s="105"/>
      <c r="G663" s="105"/>
      <c r="H663" s="105"/>
      <c r="I663" s="105"/>
      <c r="J663" s="105"/>
      <c r="K663" s="105"/>
      <c r="L663" s="105"/>
      <c r="M663" s="105"/>
      <c r="N663" s="105"/>
      <c r="O663" s="105"/>
      <c r="P663" s="105"/>
      <c r="Q663" s="105"/>
      <c r="R663" s="105"/>
      <c r="S663" s="105"/>
    </row>
    <row r="664" spans="1:19" ht="12.75" customHeight="1">
      <c r="A664" s="105"/>
      <c r="B664" s="105"/>
      <c r="C664" s="105"/>
      <c r="D664" s="105"/>
      <c r="E664" s="105"/>
      <c r="F664" s="105"/>
      <c r="G664" s="105"/>
      <c r="H664" s="105"/>
      <c r="I664" s="105"/>
      <c r="J664" s="105"/>
      <c r="K664" s="105"/>
      <c r="L664" s="105"/>
      <c r="M664" s="105"/>
      <c r="N664" s="105"/>
      <c r="O664" s="105"/>
      <c r="P664" s="105"/>
      <c r="Q664" s="105"/>
      <c r="R664" s="105"/>
      <c r="S664" s="105"/>
    </row>
    <row r="665" spans="1:19" ht="12.75" customHeight="1">
      <c r="A665" s="105"/>
      <c r="B665" s="105"/>
      <c r="C665" s="105"/>
      <c r="D665" s="105"/>
      <c r="E665" s="105"/>
      <c r="F665" s="105"/>
      <c r="G665" s="105"/>
      <c r="H665" s="105"/>
      <c r="I665" s="105"/>
      <c r="J665" s="105"/>
      <c r="K665" s="105"/>
      <c r="L665" s="105"/>
      <c r="M665" s="105"/>
      <c r="N665" s="105"/>
      <c r="O665" s="105"/>
      <c r="P665" s="105"/>
      <c r="Q665" s="105"/>
      <c r="R665" s="105"/>
      <c r="S665" s="105"/>
    </row>
    <row r="666" spans="1:19" ht="12.75" customHeight="1">
      <c r="A666" s="105"/>
      <c r="B666" s="105"/>
      <c r="C666" s="105"/>
      <c r="D666" s="105"/>
      <c r="E666" s="105"/>
      <c r="F666" s="105"/>
      <c r="G666" s="105"/>
      <c r="H666" s="105"/>
      <c r="I666" s="105"/>
      <c r="J666" s="105"/>
      <c r="K666" s="105"/>
      <c r="L666" s="105"/>
      <c r="M666" s="105"/>
      <c r="N666" s="105"/>
      <c r="O666" s="105"/>
      <c r="P666" s="105"/>
      <c r="Q666" s="105"/>
      <c r="R666" s="105"/>
      <c r="S666" s="105"/>
    </row>
    <row r="667" spans="1:19" ht="12.75" customHeight="1">
      <c r="A667" s="105"/>
      <c r="B667" s="105"/>
      <c r="C667" s="105"/>
      <c r="D667" s="105"/>
      <c r="E667" s="105"/>
      <c r="F667" s="105"/>
      <c r="G667" s="105"/>
      <c r="H667" s="105"/>
      <c r="I667" s="105"/>
      <c r="J667" s="105"/>
      <c r="K667" s="105"/>
      <c r="L667" s="105"/>
      <c r="M667" s="105"/>
      <c r="N667" s="105"/>
      <c r="O667" s="105"/>
      <c r="P667" s="105"/>
      <c r="Q667" s="105"/>
      <c r="R667" s="105"/>
      <c r="S667" s="105"/>
    </row>
    <row r="668" spans="1:19" ht="12.75" customHeight="1">
      <c r="A668" s="105"/>
      <c r="B668" s="105"/>
      <c r="C668" s="105"/>
      <c r="D668" s="105"/>
      <c r="E668" s="105"/>
      <c r="F668" s="105"/>
      <c r="G668" s="105"/>
      <c r="H668" s="105"/>
      <c r="I668" s="105"/>
      <c r="J668" s="105"/>
      <c r="K668" s="105"/>
      <c r="L668" s="105"/>
      <c r="M668" s="105"/>
      <c r="N668" s="105"/>
      <c r="O668" s="105"/>
      <c r="P668" s="105"/>
      <c r="Q668" s="105"/>
      <c r="R668" s="105"/>
      <c r="S668" s="105"/>
    </row>
    <row r="669" spans="1:19" ht="12.75" customHeight="1">
      <c r="A669" s="105"/>
      <c r="B669" s="105"/>
      <c r="C669" s="105"/>
      <c r="D669" s="105"/>
      <c r="E669" s="105"/>
      <c r="F669" s="105"/>
      <c r="G669" s="105"/>
      <c r="H669" s="105"/>
      <c r="I669" s="105"/>
      <c r="J669" s="105"/>
      <c r="K669" s="105"/>
      <c r="L669" s="105"/>
      <c r="M669" s="105"/>
      <c r="N669" s="105"/>
      <c r="O669" s="105"/>
      <c r="P669" s="105"/>
      <c r="Q669" s="105"/>
      <c r="R669" s="105"/>
      <c r="S669" s="105"/>
    </row>
    <row r="670" spans="1:19" ht="12.75" customHeight="1">
      <c r="A670" s="105"/>
      <c r="B670" s="105"/>
      <c r="C670" s="105"/>
      <c r="D670" s="105"/>
      <c r="E670" s="105"/>
      <c r="F670" s="105"/>
      <c r="G670" s="105"/>
      <c r="H670" s="105"/>
      <c r="I670" s="105"/>
      <c r="J670" s="105"/>
      <c r="K670" s="105"/>
      <c r="L670" s="105"/>
      <c r="M670" s="105"/>
      <c r="N670" s="105"/>
      <c r="O670" s="105"/>
      <c r="P670" s="105"/>
      <c r="Q670" s="105"/>
      <c r="R670" s="105"/>
      <c r="S670" s="105"/>
    </row>
    <row r="671" spans="1:19" ht="12.75" customHeight="1">
      <c r="A671" s="105"/>
      <c r="B671" s="105"/>
      <c r="C671" s="105"/>
      <c r="D671" s="105"/>
      <c r="E671" s="105"/>
      <c r="F671" s="105"/>
      <c r="G671" s="105"/>
      <c r="H671" s="105"/>
      <c r="I671" s="105"/>
      <c r="J671" s="105"/>
      <c r="K671" s="105"/>
      <c r="L671" s="105"/>
      <c r="M671" s="105"/>
      <c r="N671" s="105"/>
      <c r="O671" s="105"/>
      <c r="P671" s="105"/>
      <c r="Q671" s="105"/>
      <c r="R671" s="105"/>
      <c r="S671" s="105"/>
    </row>
    <row r="672" spans="1:19" ht="12.75" customHeight="1">
      <c r="A672" s="105"/>
      <c r="B672" s="105"/>
      <c r="C672" s="105"/>
      <c r="D672" s="105"/>
      <c r="E672" s="105"/>
      <c r="F672" s="105"/>
      <c r="G672" s="105"/>
      <c r="H672" s="105"/>
      <c r="I672" s="105"/>
      <c r="J672" s="105"/>
      <c r="K672" s="105"/>
      <c r="L672" s="105"/>
      <c r="M672" s="105"/>
      <c r="N672" s="105"/>
      <c r="O672" s="105"/>
      <c r="P672" s="105"/>
      <c r="Q672" s="105"/>
      <c r="R672" s="105"/>
      <c r="S672" s="105"/>
    </row>
    <row r="673" spans="1:19" ht="12.75" customHeight="1">
      <c r="A673" s="105"/>
      <c r="B673" s="105"/>
      <c r="C673" s="105"/>
      <c r="D673" s="105"/>
      <c r="E673" s="105"/>
      <c r="F673" s="105"/>
      <c r="G673" s="105"/>
      <c r="H673" s="105"/>
      <c r="I673" s="105"/>
      <c r="J673" s="105"/>
      <c r="K673" s="105"/>
      <c r="L673" s="105"/>
      <c r="M673" s="105"/>
      <c r="N673" s="105"/>
      <c r="O673" s="105"/>
      <c r="P673" s="105"/>
      <c r="Q673" s="105"/>
      <c r="R673" s="105"/>
      <c r="S673" s="105"/>
    </row>
    <row r="674" spans="1:19" ht="12.75" customHeight="1">
      <c r="A674" s="105"/>
      <c r="B674" s="105"/>
      <c r="C674" s="105"/>
      <c r="D674" s="105"/>
      <c r="E674" s="105"/>
      <c r="F674" s="105"/>
      <c r="G674" s="105"/>
      <c r="H674" s="105"/>
      <c r="I674" s="105"/>
      <c r="J674" s="105"/>
      <c r="K674" s="105"/>
      <c r="L674" s="105"/>
      <c r="M674" s="105"/>
      <c r="N674" s="105"/>
      <c r="O674" s="105"/>
      <c r="P674" s="105"/>
      <c r="Q674" s="105"/>
      <c r="R674" s="105"/>
      <c r="S674" s="105"/>
    </row>
    <row r="675" spans="1:19" ht="12.75" customHeight="1">
      <c r="A675" s="105"/>
      <c r="B675" s="105"/>
      <c r="C675" s="105"/>
      <c r="D675" s="105"/>
      <c r="E675" s="105"/>
      <c r="F675" s="105"/>
      <c r="G675" s="105"/>
      <c r="H675" s="105"/>
      <c r="I675" s="105"/>
      <c r="J675" s="105"/>
      <c r="K675" s="105"/>
      <c r="L675" s="105"/>
      <c r="M675" s="105"/>
      <c r="N675" s="105"/>
      <c r="O675" s="105"/>
      <c r="P675" s="105"/>
      <c r="Q675" s="105"/>
      <c r="R675" s="105"/>
      <c r="S675" s="105"/>
    </row>
    <row r="676" spans="1:19" ht="12.75" customHeight="1">
      <c r="A676" s="105"/>
      <c r="B676" s="105"/>
      <c r="C676" s="105"/>
      <c r="D676" s="105"/>
      <c r="E676" s="105"/>
      <c r="F676" s="105"/>
      <c r="G676" s="105"/>
      <c r="H676" s="105"/>
      <c r="I676" s="105"/>
      <c r="J676" s="105"/>
      <c r="K676" s="105"/>
      <c r="L676" s="105"/>
      <c r="M676" s="105"/>
      <c r="N676" s="105"/>
      <c r="O676" s="105"/>
      <c r="P676" s="105"/>
      <c r="Q676" s="105"/>
      <c r="R676" s="105"/>
      <c r="S676" s="105"/>
    </row>
    <row r="677" spans="1:19" ht="12.75" customHeight="1">
      <c r="A677" s="105"/>
      <c r="B677" s="105"/>
      <c r="C677" s="105"/>
      <c r="D677" s="105"/>
      <c r="E677" s="105"/>
      <c r="F677" s="105"/>
      <c r="G677" s="105"/>
      <c r="H677" s="105"/>
      <c r="I677" s="105"/>
      <c r="J677" s="105"/>
      <c r="K677" s="105"/>
      <c r="L677" s="105"/>
      <c r="M677" s="105"/>
      <c r="N677" s="105"/>
      <c r="O677" s="105"/>
      <c r="P677" s="105"/>
      <c r="Q677" s="105"/>
      <c r="R677" s="105"/>
      <c r="S677" s="105"/>
    </row>
    <row r="678" spans="1:19" ht="12.75" customHeight="1">
      <c r="A678" s="105"/>
      <c r="B678" s="105"/>
      <c r="C678" s="105"/>
      <c r="D678" s="105"/>
      <c r="E678" s="105"/>
      <c r="F678" s="105"/>
      <c r="G678" s="105"/>
      <c r="H678" s="105"/>
      <c r="I678" s="105"/>
      <c r="J678" s="105"/>
      <c r="K678" s="105"/>
      <c r="L678" s="105"/>
      <c r="M678" s="105"/>
      <c r="N678" s="105"/>
      <c r="O678" s="105"/>
      <c r="P678" s="105"/>
      <c r="Q678" s="105"/>
      <c r="R678" s="105"/>
      <c r="S678" s="105"/>
    </row>
    <row r="679" spans="1:19" ht="12.75" customHeight="1">
      <c r="A679" s="105"/>
      <c r="B679" s="105"/>
      <c r="C679" s="105"/>
      <c r="D679" s="105"/>
      <c r="E679" s="105"/>
      <c r="F679" s="105"/>
      <c r="G679" s="105"/>
      <c r="H679" s="105"/>
      <c r="I679" s="105"/>
      <c r="J679" s="105"/>
      <c r="K679" s="105"/>
      <c r="L679" s="105"/>
      <c r="M679" s="105"/>
      <c r="N679" s="105"/>
      <c r="O679" s="105"/>
      <c r="P679" s="105"/>
      <c r="Q679" s="105"/>
      <c r="R679" s="105"/>
      <c r="S679" s="105"/>
    </row>
    <row r="680" spans="1:19" ht="12.75" customHeight="1">
      <c r="A680" s="105"/>
      <c r="B680" s="105"/>
      <c r="C680" s="105"/>
      <c r="D680" s="105"/>
      <c r="E680" s="105"/>
      <c r="F680" s="105"/>
      <c r="G680" s="105"/>
      <c r="H680" s="105"/>
      <c r="I680" s="105"/>
      <c r="J680" s="105"/>
      <c r="K680" s="105"/>
      <c r="L680" s="105"/>
      <c r="M680" s="105"/>
      <c r="N680" s="105"/>
      <c r="O680" s="105"/>
      <c r="P680" s="105"/>
      <c r="Q680" s="105"/>
      <c r="R680" s="105"/>
      <c r="S680" s="105"/>
    </row>
    <row r="681" spans="1:19" ht="12.75" customHeight="1">
      <c r="A681" s="105"/>
      <c r="B681" s="105"/>
      <c r="C681" s="105"/>
      <c r="D681" s="105"/>
      <c r="E681" s="105"/>
      <c r="F681" s="105"/>
      <c r="G681" s="105"/>
      <c r="H681" s="105"/>
      <c r="I681" s="105"/>
      <c r="J681" s="105"/>
      <c r="K681" s="105"/>
      <c r="L681" s="105"/>
      <c r="M681" s="105"/>
      <c r="N681" s="105"/>
      <c r="O681" s="105"/>
      <c r="P681" s="105"/>
      <c r="Q681" s="105"/>
      <c r="R681" s="105"/>
      <c r="S681" s="105"/>
    </row>
    <row r="682" spans="1:19" ht="12.75" customHeight="1">
      <c r="A682" s="105"/>
      <c r="B682" s="105"/>
      <c r="C682" s="105"/>
      <c r="D682" s="105"/>
      <c r="E682" s="105"/>
      <c r="F682" s="105"/>
      <c r="G682" s="105"/>
      <c r="H682" s="105"/>
      <c r="I682" s="105"/>
      <c r="J682" s="105"/>
      <c r="K682" s="105"/>
      <c r="L682" s="105"/>
      <c r="M682" s="105"/>
      <c r="N682" s="105"/>
      <c r="O682" s="105"/>
      <c r="P682" s="105"/>
      <c r="Q682" s="105"/>
      <c r="R682" s="105"/>
      <c r="S682" s="105"/>
    </row>
    <row r="683" spans="1:19" ht="12.75" customHeight="1">
      <c r="A683" s="105"/>
      <c r="B683" s="105"/>
      <c r="C683" s="105"/>
      <c r="D683" s="105"/>
      <c r="E683" s="105"/>
      <c r="F683" s="105"/>
      <c r="G683" s="105"/>
      <c r="H683" s="105"/>
      <c r="I683" s="105"/>
      <c r="J683" s="105"/>
      <c r="K683" s="105"/>
      <c r="L683" s="105"/>
      <c r="M683" s="105"/>
      <c r="N683" s="105"/>
      <c r="O683" s="105"/>
      <c r="P683" s="105"/>
      <c r="Q683" s="105"/>
      <c r="R683" s="105"/>
      <c r="S683" s="105"/>
    </row>
    <row r="684" spans="1:19" ht="12.75" customHeight="1">
      <c r="A684" s="105"/>
      <c r="B684" s="105"/>
      <c r="C684" s="105"/>
      <c r="D684" s="105"/>
      <c r="E684" s="105"/>
      <c r="F684" s="105"/>
      <c r="G684" s="105"/>
      <c r="H684" s="105"/>
      <c r="I684" s="105"/>
      <c r="J684" s="105"/>
      <c r="K684" s="105"/>
      <c r="L684" s="105"/>
      <c r="M684" s="105"/>
      <c r="N684" s="105"/>
      <c r="O684" s="105"/>
      <c r="P684" s="105"/>
      <c r="Q684" s="105"/>
      <c r="R684" s="105"/>
      <c r="S684" s="105"/>
    </row>
    <row r="685" spans="1:19" ht="12.75" customHeight="1">
      <c r="A685" s="105"/>
      <c r="B685" s="105"/>
      <c r="C685" s="105"/>
      <c r="D685" s="105"/>
      <c r="E685" s="105"/>
      <c r="F685" s="105"/>
      <c r="G685" s="105"/>
      <c r="H685" s="105"/>
      <c r="I685" s="105"/>
      <c r="J685" s="105"/>
      <c r="K685" s="105"/>
      <c r="L685" s="105"/>
      <c r="M685" s="105"/>
      <c r="N685" s="105"/>
      <c r="O685" s="105"/>
      <c r="P685" s="105"/>
      <c r="Q685" s="105"/>
      <c r="R685" s="105"/>
      <c r="S685" s="105"/>
    </row>
    <row r="686" spans="1:19" ht="12.75" customHeight="1">
      <c r="A686" s="105"/>
      <c r="B686" s="105"/>
      <c r="C686" s="105"/>
      <c r="D686" s="105"/>
      <c r="E686" s="105"/>
      <c r="F686" s="105"/>
      <c r="G686" s="105"/>
      <c r="H686" s="105"/>
      <c r="I686" s="105"/>
      <c r="J686" s="105"/>
      <c r="K686" s="105"/>
      <c r="L686" s="105"/>
      <c r="M686" s="105"/>
      <c r="N686" s="105"/>
      <c r="O686" s="105"/>
      <c r="P686" s="105"/>
      <c r="Q686" s="105"/>
      <c r="R686" s="105"/>
      <c r="S686" s="105"/>
    </row>
    <row r="687" spans="1:19" ht="12.75" customHeight="1">
      <c r="A687" s="105"/>
      <c r="B687" s="105"/>
      <c r="C687" s="105"/>
      <c r="D687" s="105"/>
      <c r="E687" s="105"/>
      <c r="F687" s="105"/>
      <c r="G687" s="105"/>
      <c r="H687" s="105"/>
      <c r="I687" s="105"/>
      <c r="J687" s="105"/>
      <c r="K687" s="105"/>
      <c r="L687" s="105"/>
      <c r="M687" s="105"/>
      <c r="N687" s="105"/>
      <c r="O687" s="105"/>
      <c r="P687" s="105"/>
      <c r="Q687" s="105"/>
      <c r="R687" s="105"/>
      <c r="S687" s="105"/>
    </row>
    <row r="688" spans="1:19" ht="12.75" customHeight="1">
      <c r="A688" s="105"/>
      <c r="B688" s="105"/>
      <c r="C688" s="105"/>
      <c r="D688" s="105"/>
      <c r="E688" s="105"/>
      <c r="F688" s="105"/>
      <c r="G688" s="105"/>
      <c r="H688" s="105"/>
      <c r="I688" s="105"/>
      <c r="J688" s="105"/>
      <c r="K688" s="105"/>
      <c r="L688" s="105"/>
      <c r="M688" s="105"/>
      <c r="N688" s="105"/>
      <c r="O688" s="105"/>
      <c r="P688" s="105"/>
      <c r="Q688" s="105"/>
      <c r="R688" s="105"/>
      <c r="S688" s="105"/>
    </row>
    <row r="689" spans="1:19" ht="12.75" customHeight="1">
      <c r="A689" s="105"/>
      <c r="B689" s="105"/>
      <c r="C689" s="105"/>
      <c r="D689" s="105"/>
      <c r="E689" s="105"/>
      <c r="F689" s="105"/>
      <c r="G689" s="105"/>
      <c r="H689" s="105"/>
      <c r="I689" s="105"/>
      <c r="J689" s="105"/>
      <c r="K689" s="105"/>
      <c r="L689" s="105"/>
      <c r="M689" s="105"/>
      <c r="N689" s="105"/>
      <c r="O689" s="105"/>
      <c r="P689" s="105"/>
      <c r="Q689" s="105"/>
      <c r="R689" s="105"/>
      <c r="S689" s="105"/>
    </row>
    <row r="690" spans="1:19" ht="12.75" customHeight="1">
      <c r="A690" s="105"/>
      <c r="B690" s="105"/>
      <c r="C690" s="105"/>
      <c r="D690" s="105"/>
      <c r="E690" s="105"/>
      <c r="F690" s="105"/>
      <c r="G690" s="105"/>
      <c r="H690" s="105"/>
      <c r="I690" s="105"/>
      <c r="J690" s="105"/>
      <c r="K690" s="105"/>
      <c r="L690" s="105"/>
      <c r="M690" s="105"/>
      <c r="N690" s="105"/>
      <c r="O690" s="105"/>
      <c r="P690" s="105"/>
      <c r="Q690" s="105"/>
      <c r="R690" s="105"/>
      <c r="S690" s="105"/>
    </row>
    <row r="691" spans="1:19" ht="12.75" customHeight="1">
      <c r="A691" s="105"/>
      <c r="B691" s="105"/>
      <c r="C691" s="105"/>
      <c r="D691" s="105"/>
      <c r="E691" s="105"/>
      <c r="F691" s="105"/>
      <c r="G691" s="105"/>
      <c r="H691" s="105"/>
      <c r="I691" s="105"/>
      <c r="J691" s="105"/>
      <c r="K691" s="105"/>
      <c r="L691" s="105"/>
      <c r="M691" s="105"/>
      <c r="N691" s="105"/>
      <c r="O691" s="105"/>
      <c r="P691" s="105"/>
      <c r="Q691" s="105"/>
      <c r="R691" s="105"/>
      <c r="S691" s="105"/>
    </row>
    <row r="692" spans="1:19" ht="12.75" customHeight="1">
      <c r="A692" s="105"/>
      <c r="B692" s="105"/>
      <c r="C692" s="105"/>
      <c r="D692" s="105"/>
      <c r="E692" s="105"/>
      <c r="F692" s="105"/>
      <c r="G692" s="105"/>
      <c r="H692" s="105"/>
      <c r="I692" s="105"/>
      <c r="J692" s="105"/>
      <c r="K692" s="105"/>
      <c r="L692" s="105"/>
      <c r="M692" s="105"/>
      <c r="N692" s="105"/>
      <c r="O692" s="105"/>
      <c r="P692" s="105"/>
      <c r="Q692" s="105"/>
      <c r="R692" s="105"/>
      <c r="S692" s="105"/>
    </row>
    <row r="693" spans="1:19" ht="12.75" customHeight="1">
      <c r="A693" s="105"/>
      <c r="B693" s="105"/>
      <c r="C693" s="105"/>
      <c r="D693" s="105"/>
      <c r="E693" s="105"/>
      <c r="F693" s="105"/>
      <c r="G693" s="105"/>
      <c r="H693" s="105"/>
      <c r="I693" s="105"/>
      <c r="J693" s="105"/>
      <c r="K693" s="105"/>
      <c r="L693" s="105"/>
      <c r="M693" s="105"/>
      <c r="N693" s="105"/>
      <c r="O693" s="105"/>
      <c r="P693" s="105"/>
      <c r="Q693" s="105"/>
      <c r="R693" s="105"/>
      <c r="S693" s="105"/>
    </row>
    <row r="694" spans="1:19" ht="12.75" customHeight="1">
      <c r="A694" s="105"/>
      <c r="B694" s="105"/>
      <c r="C694" s="105"/>
      <c r="D694" s="105"/>
      <c r="E694" s="105"/>
      <c r="F694" s="105"/>
      <c r="G694" s="105"/>
      <c r="H694" s="105"/>
      <c r="I694" s="105"/>
      <c r="J694" s="105"/>
      <c r="K694" s="105"/>
      <c r="L694" s="105"/>
      <c r="M694" s="105"/>
      <c r="N694" s="105"/>
      <c r="O694" s="105"/>
      <c r="P694" s="105"/>
      <c r="Q694" s="105"/>
      <c r="R694" s="105"/>
      <c r="S694" s="105"/>
    </row>
    <row r="695" spans="1:19" ht="12.75" customHeight="1">
      <c r="A695" s="105"/>
      <c r="B695" s="105"/>
      <c r="C695" s="105"/>
      <c r="D695" s="105"/>
      <c r="E695" s="105"/>
      <c r="F695" s="105"/>
      <c r="G695" s="105"/>
      <c r="H695" s="105"/>
      <c r="I695" s="105"/>
      <c r="J695" s="105"/>
      <c r="K695" s="105"/>
      <c r="L695" s="105"/>
      <c r="M695" s="105"/>
      <c r="N695" s="105"/>
      <c r="O695" s="105"/>
      <c r="P695" s="105"/>
      <c r="Q695" s="105"/>
      <c r="R695" s="105"/>
      <c r="S695" s="105"/>
    </row>
    <row r="696" spans="1:19" ht="12.75" customHeight="1">
      <c r="A696" s="105"/>
      <c r="B696" s="105"/>
      <c r="C696" s="105"/>
      <c r="D696" s="105"/>
      <c r="E696" s="105"/>
      <c r="F696" s="105"/>
      <c r="G696" s="105"/>
      <c r="H696" s="105"/>
      <c r="I696" s="105"/>
      <c r="J696" s="105"/>
      <c r="K696" s="105"/>
      <c r="L696" s="105"/>
      <c r="M696" s="105"/>
      <c r="N696" s="105"/>
      <c r="O696" s="105"/>
      <c r="P696" s="105"/>
      <c r="Q696" s="105"/>
      <c r="R696" s="105"/>
      <c r="S696" s="105"/>
    </row>
    <row r="697" spans="1:19" ht="12.75" customHeight="1">
      <c r="A697" s="105"/>
      <c r="B697" s="105"/>
      <c r="C697" s="105"/>
      <c r="D697" s="105"/>
      <c r="E697" s="105"/>
      <c r="F697" s="105"/>
      <c r="G697" s="105"/>
      <c r="H697" s="105"/>
      <c r="I697" s="105"/>
      <c r="J697" s="105"/>
      <c r="K697" s="105"/>
      <c r="L697" s="105"/>
      <c r="M697" s="105"/>
      <c r="N697" s="105"/>
      <c r="O697" s="105"/>
      <c r="P697" s="105"/>
      <c r="Q697" s="105"/>
      <c r="R697" s="105"/>
      <c r="S697" s="105"/>
    </row>
    <row r="698" spans="1:19" ht="12.75" customHeight="1">
      <c r="A698" s="105"/>
      <c r="B698" s="105"/>
      <c r="C698" s="105"/>
      <c r="D698" s="105"/>
      <c r="E698" s="105"/>
      <c r="F698" s="105"/>
      <c r="G698" s="105"/>
      <c r="H698" s="105"/>
      <c r="I698" s="105"/>
      <c r="J698" s="105"/>
      <c r="K698" s="105"/>
      <c r="L698" s="105"/>
      <c r="M698" s="105"/>
      <c r="N698" s="105"/>
      <c r="O698" s="105"/>
      <c r="P698" s="105"/>
      <c r="Q698" s="105"/>
      <c r="R698" s="105"/>
      <c r="S698" s="105"/>
    </row>
    <row r="699" spans="1:19" ht="12.75" customHeight="1">
      <c r="A699" s="105"/>
      <c r="B699" s="105"/>
      <c r="C699" s="105"/>
      <c r="D699" s="105"/>
      <c r="E699" s="105"/>
      <c r="F699" s="105"/>
      <c r="G699" s="105"/>
      <c r="H699" s="105"/>
      <c r="I699" s="105"/>
      <c r="J699" s="105"/>
      <c r="K699" s="105"/>
      <c r="L699" s="105"/>
      <c r="M699" s="105"/>
      <c r="N699" s="105"/>
      <c r="O699" s="105"/>
      <c r="P699" s="105"/>
      <c r="Q699" s="105"/>
      <c r="R699" s="105"/>
      <c r="S699" s="105"/>
    </row>
    <row r="700" spans="1:19" ht="12.75" customHeight="1">
      <c r="A700" s="105"/>
      <c r="B700" s="105"/>
      <c r="C700" s="105"/>
      <c r="D700" s="105"/>
      <c r="E700" s="105"/>
      <c r="F700" s="105"/>
      <c r="G700" s="105"/>
      <c r="H700" s="105"/>
      <c r="I700" s="105"/>
      <c r="J700" s="105"/>
      <c r="K700" s="105"/>
      <c r="L700" s="105"/>
      <c r="M700" s="105"/>
      <c r="N700" s="105"/>
      <c r="O700" s="105"/>
      <c r="P700" s="105"/>
      <c r="Q700" s="105"/>
      <c r="R700" s="105"/>
      <c r="S700" s="105"/>
    </row>
    <row r="701" spans="1:19" ht="12.75" customHeight="1">
      <c r="A701" s="105"/>
      <c r="B701" s="105"/>
      <c r="C701" s="105"/>
      <c r="D701" s="105"/>
      <c r="E701" s="105"/>
      <c r="F701" s="105"/>
      <c r="G701" s="105"/>
      <c r="H701" s="105"/>
      <c r="I701" s="105"/>
      <c r="J701" s="105"/>
      <c r="K701" s="105"/>
      <c r="L701" s="105"/>
      <c r="M701" s="105"/>
      <c r="N701" s="105"/>
      <c r="O701" s="105"/>
      <c r="P701" s="105"/>
      <c r="Q701" s="105"/>
      <c r="R701" s="105"/>
      <c r="S701" s="105"/>
    </row>
    <row r="702" spans="1:19" ht="12.75" customHeight="1">
      <c r="A702" s="105"/>
      <c r="B702" s="105"/>
      <c r="C702" s="105"/>
      <c r="D702" s="105"/>
      <c r="E702" s="105"/>
      <c r="F702" s="105"/>
      <c r="G702" s="105"/>
      <c r="H702" s="105"/>
      <c r="I702" s="105"/>
      <c r="J702" s="105"/>
      <c r="K702" s="105"/>
      <c r="L702" s="105"/>
      <c r="M702" s="105"/>
      <c r="N702" s="105"/>
      <c r="O702" s="105"/>
      <c r="P702" s="105"/>
      <c r="Q702" s="105"/>
      <c r="R702" s="105"/>
      <c r="S702" s="105"/>
    </row>
    <row r="703" spans="1:19" ht="12.75" customHeight="1">
      <c r="A703" s="105"/>
      <c r="B703" s="105"/>
      <c r="C703" s="105"/>
      <c r="D703" s="105"/>
      <c r="E703" s="105"/>
      <c r="F703" s="105"/>
      <c r="G703" s="105"/>
      <c r="H703" s="105"/>
      <c r="I703" s="105"/>
      <c r="J703" s="105"/>
      <c r="K703" s="105"/>
      <c r="L703" s="105"/>
      <c r="M703" s="105"/>
      <c r="N703" s="105"/>
      <c r="O703" s="105"/>
      <c r="P703" s="105"/>
      <c r="Q703" s="105"/>
      <c r="R703" s="105"/>
      <c r="S703" s="105"/>
    </row>
    <row r="704" spans="1:19" ht="12.75" customHeight="1">
      <c r="A704" s="105"/>
      <c r="B704" s="105"/>
      <c r="C704" s="105"/>
      <c r="D704" s="105"/>
      <c r="E704" s="105"/>
      <c r="F704" s="105"/>
      <c r="G704" s="105"/>
      <c r="H704" s="105"/>
      <c r="I704" s="105"/>
      <c r="J704" s="105"/>
      <c r="K704" s="105"/>
      <c r="L704" s="105"/>
      <c r="M704" s="105"/>
      <c r="N704" s="105"/>
      <c r="O704" s="105"/>
      <c r="P704" s="105"/>
      <c r="Q704" s="105"/>
      <c r="R704" s="105"/>
      <c r="S704" s="105"/>
    </row>
    <row r="705" spans="1:19" ht="12.75" customHeight="1">
      <c r="A705" s="105"/>
      <c r="B705" s="105"/>
      <c r="C705" s="105"/>
      <c r="D705" s="105"/>
      <c r="E705" s="105"/>
      <c r="F705" s="105"/>
      <c r="G705" s="105"/>
      <c r="H705" s="105"/>
      <c r="I705" s="105"/>
      <c r="J705" s="105"/>
      <c r="K705" s="105"/>
      <c r="L705" s="105"/>
      <c r="M705" s="105"/>
      <c r="N705" s="105"/>
      <c r="O705" s="105"/>
      <c r="P705" s="105"/>
      <c r="Q705" s="105"/>
      <c r="R705" s="105"/>
      <c r="S705" s="105"/>
    </row>
    <row r="706" spans="1:19" ht="12.75" customHeight="1">
      <c r="A706" s="105"/>
      <c r="B706" s="105"/>
      <c r="C706" s="105"/>
      <c r="D706" s="105"/>
      <c r="E706" s="105"/>
      <c r="F706" s="105"/>
      <c r="G706" s="105"/>
      <c r="H706" s="105"/>
      <c r="I706" s="105"/>
      <c r="J706" s="105"/>
      <c r="K706" s="105"/>
      <c r="L706" s="105"/>
      <c r="M706" s="105"/>
      <c r="N706" s="105"/>
      <c r="O706" s="105"/>
      <c r="P706" s="105"/>
      <c r="Q706" s="105"/>
      <c r="R706" s="105"/>
      <c r="S706" s="105"/>
    </row>
    <row r="707" spans="1:19" ht="12.75" customHeight="1">
      <c r="A707" s="105"/>
      <c r="B707" s="105"/>
      <c r="C707" s="105"/>
      <c r="D707" s="105"/>
      <c r="E707" s="105"/>
      <c r="F707" s="105"/>
      <c r="G707" s="105"/>
      <c r="H707" s="105"/>
      <c r="I707" s="105"/>
      <c r="J707" s="105"/>
      <c r="K707" s="105"/>
      <c r="L707" s="105"/>
      <c r="M707" s="105"/>
      <c r="N707" s="105"/>
      <c r="O707" s="105"/>
      <c r="P707" s="105"/>
      <c r="Q707" s="105"/>
      <c r="R707" s="105"/>
      <c r="S707" s="105"/>
    </row>
    <row r="708" spans="1:19" ht="12.75" customHeight="1">
      <c r="A708" s="105"/>
      <c r="B708" s="105"/>
      <c r="C708" s="105"/>
      <c r="D708" s="105"/>
      <c r="E708" s="105"/>
      <c r="F708" s="105"/>
      <c r="G708" s="105"/>
      <c r="H708" s="105"/>
      <c r="I708" s="105"/>
      <c r="J708" s="105"/>
      <c r="K708" s="105"/>
      <c r="L708" s="105"/>
      <c r="M708" s="105"/>
      <c r="N708" s="105"/>
      <c r="O708" s="105"/>
      <c r="P708" s="105"/>
      <c r="Q708" s="105"/>
      <c r="R708" s="105"/>
      <c r="S708" s="105"/>
    </row>
    <row r="709" spans="1:19" ht="12.75" customHeight="1">
      <c r="A709" s="105"/>
      <c r="B709" s="105"/>
      <c r="C709" s="105"/>
      <c r="D709" s="105"/>
      <c r="E709" s="105"/>
      <c r="F709" s="105"/>
      <c r="G709" s="105"/>
      <c r="H709" s="105"/>
      <c r="I709" s="105"/>
      <c r="J709" s="105"/>
      <c r="K709" s="105"/>
      <c r="L709" s="105"/>
      <c r="M709" s="105"/>
      <c r="N709" s="105"/>
      <c r="O709" s="105"/>
      <c r="P709" s="105"/>
      <c r="Q709" s="105"/>
      <c r="R709" s="105"/>
      <c r="S709" s="105"/>
    </row>
    <row r="710" spans="1:19" ht="12.75" customHeight="1">
      <c r="A710" s="105"/>
      <c r="B710" s="105"/>
      <c r="C710" s="105"/>
      <c r="D710" s="105"/>
      <c r="E710" s="105"/>
      <c r="F710" s="105"/>
      <c r="G710" s="105"/>
      <c r="H710" s="105"/>
      <c r="I710" s="105"/>
      <c r="J710" s="105"/>
      <c r="K710" s="105"/>
      <c r="L710" s="105"/>
      <c r="M710" s="105"/>
      <c r="N710" s="105"/>
      <c r="O710" s="105"/>
      <c r="P710" s="105"/>
      <c r="Q710" s="105"/>
      <c r="R710" s="105"/>
      <c r="S710" s="105"/>
    </row>
    <row r="711" spans="1:19" ht="12.75" customHeight="1">
      <c r="A711" s="105"/>
      <c r="B711" s="105"/>
      <c r="C711" s="105"/>
      <c r="D711" s="105"/>
      <c r="E711" s="105"/>
      <c r="F711" s="105"/>
      <c r="G711" s="105"/>
      <c r="H711" s="105"/>
      <c r="I711" s="105"/>
      <c r="J711" s="105"/>
      <c r="K711" s="105"/>
      <c r="L711" s="105"/>
      <c r="M711" s="105"/>
      <c r="N711" s="105"/>
      <c r="O711" s="105"/>
      <c r="P711" s="105"/>
      <c r="Q711" s="105"/>
      <c r="R711" s="105"/>
      <c r="S711" s="105"/>
    </row>
    <row r="712" spans="1:19" ht="12.75" customHeight="1">
      <c r="A712" s="105"/>
      <c r="B712" s="105"/>
      <c r="C712" s="105"/>
      <c r="D712" s="105"/>
      <c r="E712" s="105"/>
      <c r="F712" s="105"/>
      <c r="G712" s="105"/>
      <c r="H712" s="105"/>
      <c r="I712" s="105"/>
      <c r="J712" s="105"/>
      <c r="K712" s="105"/>
      <c r="L712" s="105"/>
      <c r="M712" s="105"/>
      <c r="N712" s="105"/>
      <c r="O712" s="105"/>
      <c r="P712" s="105"/>
      <c r="Q712" s="105"/>
      <c r="R712" s="105"/>
      <c r="S712" s="105"/>
    </row>
    <row r="713" spans="1:19" ht="12.75" customHeight="1">
      <c r="A713" s="105"/>
      <c r="B713" s="105"/>
      <c r="C713" s="105"/>
      <c r="D713" s="105"/>
      <c r="E713" s="105"/>
      <c r="F713" s="105"/>
      <c r="G713" s="105"/>
      <c r="H713" s="105"/>
      <c r="I713" s="105"/>
      <c r="J713" s="105"/>
      <c r="K713" s="105"/>
      <c r="L713" s="105"/>
      <c r="M713" s="105"/>
      <c r="N713" s="105"/>
      <c r="O713" s="105"/>
      <c r="P713" s="105"/>
      <c r="Q713" s="105"/>
      <c r="R713" s="105"/>
      <c r="S713" s="105"/>
    </row>
    <row r="714" spans="1:19" ht="12.75" customHeight="1">
      <c r="A714" s="105"/>
      <c r="B714" s="105"/>
      <c r="C714" s="105"/>
      <c r="D714" s="105"/>
      <c r="E714" s="105"/>
      <c r="F714" s="105"/>
      <c r="G714" s="105"/>
      <c r="H714" s="105"/>
      <c r="I714" s="105"/>
      <c r="J714" s="105"/>
      <c r="K714" s="105"/>
      <c r="L714" s="105"/>
      <c r="M714" s="105"/>
      <c r="N714" s="105"/>
      <c r="O714" s="105"/>
      <c r="P714" s="105"/>
      <c r="Q714" s="105"/>
      <c r="R714" s="105"/>
      <c r="S714" s="105"/>
    </row>
    <row r="715" spans="1:19" ht="12.75" customHeight="1">
      <c r="A715" s="105"/>
      <c r="B715" s="105"/>
      <c r="C715" s="105"/>
      <c r="D715" s="105"/>
      <c r="E715" s="105"/>
      <c r="F715" s="105"/>
      <c r="G715" s="105"/>
      <c r="H715" s="105"/>
      <c r="I715" s="105"/>
      <c r="J715" s="105"/>
      <c r="K715" s="105"/>
      <c r="L715" s="105"/>
      <c r="M715" s="105"/>
      <c r="N715" s="105"/>
      <c r="O715" s="105"/>
      <c r="P715" s="105"/>
      <c r="Q715" s="105"/>
      <c r="R715" s="105"/>
      <c r="S715" s="105"/>
    </row>
    <row r="716" spans="1:19" ht="12.75" customHeight="1">
      <c r="A716" s="105"/>
      <c r="B716" s="105"/>
      <c r="C716" s="105"/>
      <c r="D716" s="105"/>
      <c r="E716" s="105"/>
      <c r="F716" s="105"/>
      <c r="G716" s="105"/>
      <c r="H716" s="105"/>
      <c r="I716" s="105"/>
      <c r="J716" s="105"/>
      <c r="K716" s="105"/>
      <c r="L716" s="105"/>
      <c r="M716" s="105"/>
      <c r="N716" s="105"/>
      <c r="O716" s="105"/>
      <c r="P716" s="105"/>
      <c r="Q716" s="105"/>
      <c r="R716" s="105"/>
      <c r="S716" s="105"/>
    </row>
    <row r="717" spans="1:19" ht="12.75" customHeight="1">
      <c r="A717" s="105"/>
      <c r="B717" s="105"/>
      <c r="C717" s="105"/>
      <c r="D717" s="105"/>
      <c r="E717" s="105"/>
      <c r="F717" s="105"/>
      <c r="G717" s="105"/>
      <c r="H717" s="105"/>
      <c r="I717" s="105"/>
      <c r="J717" s="105"/>
      <c r="K717" s="105"/>
      <c r="L717" s="105"/>
      <c r="M717" s="105"/>
      <c r="N717" s="105"/>
      <c r="O717" s="105"/>
      <c r="P717" s="105"/>
      <c r="Q717" s="105"/>
      <c r="R717" s="105"/>
      <c r="S717" s="105"/>
    </row>
    <row r="718" spans="1:19" ht="12.75" customHeight="1">
      <c r="A718" s="105"/>
      <c r="B718" s="105"/>
      <c r="C718" s="105"/>
      <c r="D718" s="105"/>
      <c r="E718" s="105"/>
      <c r="F718" s="105"/>
      <c r="G718" s="105"/>
      <c r="H718" s="105"/>
      <c r="I718" s="105"/>
      <c r="J718" s="105"/>
      <c r="K718" s="105"/>
      <c r="L718" s="105"/>
      <c r="M718" s="105"/>
      <c r="N718" s="105"/>
      <c r="O718" s="105"/>
      <c r="P718" s="105"/>
      <c r="Q718" s="105"/>
      <c r="R718" s="105"/>
      <c r="S718" s="105"/>
    </row>
    <row r="719" spans="1:19" ht="12.75" customHeight="1">
      <c r="A719" s="105"/>
      <c r="B719" s="105"/>
      <c r="C719" s="105"/>
      <c r="D719" s="105"/>
      <c r="E719" s="105"/>
      <c r="F719" s="105"/>
      <c r="G719" s="105"/>
      <c r="H719" s="105"/>
      <c r="I719" s="105"/>
      <c r="J719" s="105"/>
      <c r="K719" s="105"/>
      <c r="L719" s="105"/>
      <c r="M719" s="105"/>
      <c r="N719" s="105"/>
      <c r="O719" s="105"/>
      <c r="P719" s="105"/>
      <c r="Q719" s="105"/>
      <c r="R719" s="105"/>
      <c r="S719" s="105"/>
    </row>
    <row r="720" spans="1:19" ht="12.75" customHeight="1">
      <c r="A720" s="105"/>
      <c r="B720" s="105"/>
      <c r="C720" s="105"/>
      <c r="D720" s="105"/>
      <c r="E720" s="105"/>
      <c r="F720" s="105"/>
      <c r="G720" s="105"/>
      <c r="H720" s="105"/>
      <c r="I720" s="105"/>
      <c r="J720" s="105"/>
      <c r="K720" s="105"/>
      <c r="L720" s="105"/>
      <c r="M720" s="105"/>
      <c r="N720" s="105"/>
      <c r="O720" s="105"/>
      <c r="P720" s="105"/>
      <c r="Q720" s="105"/>
      <c r="R720" s="105"/>
      <c r="S720" s="105"/>
    </row>
    <row r="721" spans="1:19" ht="12.75" customHeight="1">
      <c r="A721" s="105"/>
      <c r="B721" s="105"/>
      <c r="C721" s="105"/>
      <c r="D721" s="105"/>
      <c r="E721" s="105"/>
      <c r="F721" s="105"/>
      <c r="G721" s="105"/>
      <c r="H721" s="105"/>
      <c r="I721" s="105"/>
      <c r="J721" s="105"/>
      <c r="K721" s="105"/>
      <c r="L721" s="105"/>
      <c r="M721" s="105"/>
      <c r="N721" s="105"/>
      <c r="O721" s="105"/>
      <c r="P721" s="105"/>
      <c r="Q721" s="105"/>
      <c r="R721" s="105"/>
      <c r="S721" s="105"/>
    </row>
    <row r="722" spans="1:19" ht="12.75" customHeight="1">
      <c r="A722" s="105"/>
      <c r="B722" s="105"/>
      <c r="C722" s="105"/>
      <c r="D722" s="105"/>
      <c r="E722" s="105"/>
      <c r="F722" s="105"/>
      <c r="G722" s="105"/>
      <c r="H722" s="105"/>
      <c r="I722" s="105"/>
      <c r="J722" s="105"/>
      <c r="K722" s="105"/>
      <c r="L722" s="105"/>
      <c r="M722" s="105"/>
      <c r="N722" s="105"/>
      <c r="O722" s="105"/>
      <c r="P722" s="105"/>
      <c r="Q722" s="105"/>
      <c r="R722" s="105"/>
      <c r="S722" s="105"/>
    </row>
    <row r="723" spans="1:19" ht="12.75" customHeight="1">
      <c r="A723" s="105"/>
      <c r="B723" s="105"/>
      <c r="C723" s="105"/>
      <c r="D723" s="105"/>
      <c r="E723" s="105"/>
      <c r="F723" s="105"/>
      <c r="G723" s="105"/>
      <c r="H723" s="105"/>
      <c r="I723" s="105"/>
      <c r="J723" s="105"/>
      <c r="K723" s="105"/>
      <c r="L723" s="105"/>
      <c r="M723" s="105"/>
      <c r="N723" s="105"/>
      <c r="O723" s="105"/>
      <c r="P723" s="105"/>
      <c r="Q723" s="105"/>
      <c r="R723" s="105"/>
      <c r="S723" s="105"/>
    </row>
    <row r="724" spans="1:19" ht="12.75" customHeight="1">
      <c r="A724" s="105"/>
      <c r="B724" s="105"/>
      <c r="C724" s="105"/>
      <c r="D724" s="105"/>
      <c r="E724" s="105"/>
      <c r="F724" s="105"/>
      <c r="G724" s="105"/>
      <c r="H724" s="105"/>
      <c r="I724" s="105"/>
      <c r="J724" s="105"/>
      <c r="K724" s="105"/>
      <c r="L724" s="105"/>
      <c r="M724" s="105"/>
      <c r="N724" s="105"/>
      <c r="O724" s="105"/>
      <c r="P724" s="105"/>
      <c r="Q724" s="105"/>
      <c r="R724" s="105"/>
      <c r="S724" s="105"/>
    </row>
    <row r="725" spans="1:19" ht="12.75" customHeight="1">
      <c r="A725" s="105"/>
      <c r="B725" s="105"/>
      <c r="C725" s="105"/>
      <c r="D725" s="105"/>
      <c r="E725" s="105"/>
      <c r="F725" s="105"/>
      <c r="G725" s="105"/>
      <c r="H725" s="105"/>
      <c r="I725" s="105"/>
      <c r="J725" s="105"/>
      <c r="K725" s="105"/>
      <c r="L725" s="105"/>
      <c r="M725" s="105"/>
      <c r="N725" s="105"/>
      <c r="O725" s="105"/>
      <c r="P725" s="105"/>
      <c r="Q725" s="105"/>
      <c r="R725" s="105"/>
      <c r="S725" s="105"/>
    </row>
    <row r="726" spans="1:19" ht="12.75" customHeight="1">
      <c r="A726" s="105"/>
      <c r="B726" s="105"/>
      <c r="C726" s="105"/>
      <c r="D726" s="105"/>
      <c r="E726" s="105"/>
      <c r="F726" s="105"/>
      <c r="G726" s="105"/>
      <c r="H726" s="105"/>
      <c r="I726" s="105"/>
      <c r="J726" s="105"/>
      <c r="K726" s="105"/>
      <c r="L726" s="105"/>
      <c r="M726" s="105"/>
      <c r="N726" s="105"/>
      <c r="O726" s="105"/>
      <c r="P726" s="105"/>
      <c r="Q726" s="105"/>
      <c r="R726" s="105"/>
      <c r="S726" s="105"/>
    </row>
    <row r="727" spans="1:19" ht="12.75" customHeight="1">
      <c r="A727" s="105"/>
      <c r="B727" s="105"/>
      <c r="C727" s="105"/>
      <c r="D727" s="105"/>
      <c r="E727" s="105"/>
      <c r="F727" s="105"/>
      <c r="G727" s="105"/>
      <c r="H727" s="105"/>
      <c r="I727" s="105"/>
      <c r="J727" s="105"/>
      <c r="K727" s="105"/>
      <c r="L727" s="105"/>
      <c r="M727" s="105"/>
      <c r="N727" s="105"/>
      <c r="O727" s="105"/>
      <c r="P727" s="105"/>
      <c r="Q727" s="105"/>
      <c r="R727" s="105"/>
      <c r="S727" s="105"/>
    </row>
    <row r="728" spans="1:19" ht="12.75" customHeight="1">
      <c r="A728" s="105"/>
      <c r="B728" s="105"/>
      <c r="C728" s="105"/>
      <c r="D728" s="105"/>
      <c r="E728" s="105"/>
      <c r="F728" s="105"/>
      <c r="G728" s="105"/>
      <c r="H728" s="105"/>
      <c r="I728" s="105"/>
      <c r="J728" s="105"/>
      <c r="K728" s="105"/>
      <c r="L728" s="105"/>
      <c r="M728" s="105"/>
      <c r="N728" s="105"/>
      <c r="O728" s="105"/>
      <c r="P728" s="105"/>
      <c r="Q728" s="105"/>
      <c r="R728" s="105"/>
      <c r="S728" s="105"/>
    </row>
    <row r="729" spans="1:19" ht="12.75" customHeight="1">
      <c r="A729" s="105"/>
      <c r="B729" s="105"/>
      <c r="C729" s="105"/>
      <c r="D729" s="105"/>
      <c r="E729" s="105"/>
      <c r="F729" s="105"/>
      <c r="G729" s="105"/>
      <c r="H729" s="105"/>
      <c r="I729" s="105"/>
      <c r="J729" s="105"/>
      <c r="K729" s="105"/>
      <c r="L729" s="105"/>
      <c r="M729" s="105"/>
      <c r="N729" s="105"/>
      <c r="O729" s="105"/>
      <c r="P729" s="105"/>
      <c r="Q729" s="105"/>
      <c r="R729" s="105"/>
      <c r="S729" s="105"/>
    </row>
    <row r="730" spans="1:19" ht="12.75" customHeight="1">
      <c r="A730" s="105"/>
      <c r="B730" s="105"/>
      <c r="C730" s="105"/>
      <c r="D730" s="105"/>
      <c r="E730" s="105"/>
      <c r="F730" s="105"/>
      <c r="G730" s="105"/>
      <c r="H730" s="105"/>
      <c r="I730" s="105"/>
      <c r="J730" s="105"/>
      <c r="K730" s="105"/>
      <c r="L730" s="105"/>
      <c r="M730" s="105"/>
      <c r="N730" s="105"/>
      <c r="O730" s="105"/>
      <c r="P730" s="105"/>
      <c r="Q730" s="105"/>
      <c r="R730" s="105"/>
      <c r="S730" s="105"/>
    </row>
    <row r="731" spans="1:19" ht="12.75" customHeight="1">
      <c r="A731" s="105"/>
      <c r="B731" s="105"/>
      <c r="C731" s="105"/>
      <c r="D731" s="105"/>
      <c r="E731" s="105"/>
      <c r="F731" s="105"/>
      <c r="G731" s="105"/>
      <c r="H731" s="105"/>
      <c r="I731" s="105"/>
      <c r="J731" s="105"/>
      <c r="K731" s="105"/>
      <c r="L731" s="105"/>
      <c r="M731" s="105"/>
      <c r="N731" s="105"/>
      <c r="O731" s="105"/>
      <c r="P731" s="105"/>
      <c r="Q731" s="105"/>
      <c r="R731" s="105"/>
      <c r="S731" s="105"/>
    </row>
    <row r="732" spans="1:19" ht="12.75" customHeight="1">
      <c r="A732" s="105"/>
      <c r="B732" s="105"/>
      <c r="C732" s="105"/>
      <c r="D732" s="105"/>
      <c r="E732" s="105"/>
      <c r="F732" s="105"/>
      <c r="G732" s="105"/>
      <c r="H732" s="105"/>
      <c r="I732" s="105"/>
      <c r="J732" s="105"/>
      <c r="K732" s="105"/>
      <c r="L732" s="105"/>
      <c r="M732" s="105"/>
      <c r="N732" s="105"/>
      <c r="O732" s="105"/>
      <c r="P732" s="105"/>
      <c r="Q732" s="105"/>
      <c r="R732" s="105"/>
      <c r="S732" s="105"/>
    </row>
    <row r="733" spans="1:19" ht="12.75" customHeight="1">
      <c r="A733" s="105"/>
      <c r="B733" s="105"/>
      <c r="C733" s="105"/>
      <c r="D733" s="105"/>
      <c r="E733" s="105"/>
      <c r="F733" s="105"/>
      <c r="G733" s="105"/>
      <c r="H733" s="105"/>
      <c r="I733" s="105"/>
      <c r="J733" s="105"/>
      <c r="K733" s="105"/>
      <c r="L733" s="105"/>
      <c r="M733" s="105"/>
      <c r="N733" s="105"/>
      <c r="O733" s="105"/>
      <c r="P733" s="105"/>
      <c r="Q733" s="105"/>
      <c r="R733" s="105"/>
      <c r="S733" s="105"/>
    </row>
    <row r="734" spans="1:19" ht="12.75" customHeight="1">
      <c r="A734" s="105"/>
      <c r="B734" s="105"/>
      <c r="C734" s="105"/>
      <c r="D734" s="105"/>
      <c r="E734" s="105"/>
      <c r="F734" s="105"/>
      <c r="G734" s="105"/>
      <c r="H734" s="105"/>
      <c r="I734" s="105"/>
      <c r="J734" s="105"/>
      <c r="K734" s="105"/>
      <c r="L734" s="105"/>
      <c r="M734" s="105"/>
      <c r="N734" s="105"/>
      <c r="O734" s="105"/>
      <c r="P734" s="105"/>
      <c r="Q734" s="105"/>
      <c r="R734" s="105"/>
      <c r="S734" s="105"/>
    </row>
    <row r="735" spans="1:19" ht="12.75" customHeight="1">
      <c r="A735" s="105"/>
      <c r="B735" s="105"/>
      <c r="C735" s="105"/>
      <c r="D735" s="105"/>
      <c r="E735" s="105"/>
      <c r="F735" s="105"/>
      <c r="G735" s="105"/>
      <c r="H735" s="105"/>
      <c r="I735" s="105"/>
      <c r="J735" s="105"/>
      <c r="K735" s="105"/>
      <c r="L735" s="105"/>
      <c r="M735" s="105"/>
      <c r="N735" s="105"/>
      <c r="O735" s="105"/>
      <c r="P735" s="105"/>
      <c r="Q735" s="105"/>
      <c r="R735" s="105"/>
      <c r="S735" s="105"/>
    </row>
    <row r="736" spans="1:19" ht="12.75" customHeight="1">
      <c r="A736" s="105"/>
      <c r="B736" s="105"/>
      <c r="C736" s="105"/>
      <c r="D736" s="105"/>
      <c r="E736" s="105"/>
      <c r="F736" s="105"/>
      <c r="G736" s="105"/>
      <c r="H736" s="105"/>
      <c r="I736" s="105"/>
      <c r="J736" s="105"/>
      <c r="K736" s="105"/>
      <c r="L736" s="105"/>
      <c r="M736" s="105"/>
      <c r="N736" s="105"/>
      <c r="O736" s="105"/>
      <c r="P736" s="105"/>
      <c r="Q736" s="105"/>
      <c r="R736" s="105"/>
      <c r="S736" s="105"/>
    </row>
    <row r="737" spans="1:19" ht="12.75" customHeight="1">
      <c r="A737" s="105"/>
      <c r="B737" s="105"/>
      <c r="C737" s="105"/>
      <c r="D737" s="105"/>
      <c r="E737" s="105"/>
      <c r="F737" s="105"/>
      <c r="G737" s="105"/>
      <c r="H737" s="105"/>
      <c r="I737" s="105"/>
      <c r="J737" s="105"/>
      <c r="K737" s="105"/>
      <c r="L737" s="105"/>
      <c r="M737" s="105"/>
      <c r="N737" s="105"/>
      <c r="O737" s="105"/>
      <c r="P737" s="105"/>
      <c r="Q737" s="105"/>
      <c r="R737" s="105"/>
      <c r="S737" s="105"/>
    </row>
    <row r="738" spans="1:19" ht="12.75" customHeight="1">
      <c r="A738" s="105"/>
      <c r="B738" s="105"/>
      <c r="C738" s="105"/>
      <c r="D738" s="105"/>
      <c r="E738" s="105"/>
      <c r="F738" s="105"/>
      <c r="G738" s="105"/>
      <c r="H738" s="105"/>
      <c r="I738" s="105"/>
      <c r="J738" s="105"/>
      <c r="K738" s="105"/>
      <c r="L738" s="105"/>
      <c r="M738" s="105"/>
      <c r="N738" s="105"/>
      <c r="O738" s="105"/>
      <c r="P738" s="105"/>
      <c r="Q738" s="105"/>
      <c r="R738" s="105"/>
      <c r="S738" s="105"/>
    </row>
    <row r="739" spans="1:19" ht="12.75" customHeight="1">
      <c r="A739" s="105"/>
      <c r="B739" s="105"/>
      <c r="C739" s="105"/>
      <c r="D739" s="105"/>
      <c r="E739" s="105"/>
      <c r="F739" s="105"/>
      <c r="G739" s="105"/>
      <c r="H739" s="105"/>
      <c r="I739" s="105"/>
      <c r="J739" s="105"/>
      <c r="K739" s="105"/>
      <c r="L739" s="105"/>
      <c r="M739" s="105"/>
      <c r="N739" s="105"/>
      <c r="O739" s="105"/>
      <c r="P739" s="105"/>
      <c r="Q739" s="105"/>
      <c r="R739" s="105"/>
      <c r="S739" s="105"/>
    </row>
    <row r="740" spans="1:19" ht="12.75" customHeight="1">
      <c r="A740" s="105"/>
      <c r="B740" s="105"/>
      <c r="C740" s="105"/>
      <c r="D740" s="105"/>
      <c r="E740" s="105"/>
      <c r="F740" s="105"/>
      <c r="G740" s="105"/>
      <c r="H740" s="105"/>
      <c r="I740" s="105"/>
      <c r="J740" s="105"/>
      <c r="K740" s="105"/>
      <c r="L740" s="105"/>
      <c r="M740" s="105"/>
      <c r="N740" s="105"/>
      <c r="O740" s="105"/>
      <c r="P740" s="105"/>
      <c r="Q740" s="105"/>
      <c r="R740" s="105"/>
      <c r="S740" s="105"/>
    </row>
    <row r="741" spans="1:19" ht="12.75" customHeight="1">
      <c r="A741" s="105"/>
      <c r="B741" s="105"/>
      <c r="C741" s="105"/>
      <c r="D741" s="105"/>
      <c r="E741" s="105"/>
      <c r="F741" s="105"/>
      <c r="G741" s="105"/>
      <c r="H741" s="105"/>
      <c r="I741" s="105"/>
      <c r="J741" s="105"/>
      <c r="K741" s="105"/>
      <c r="L741" s="105"/>
      <c r="M741" s="105"/>
      <c r="N741" s="105"/>
      <c r="O741" s="105"/>
      <c r="P741" s="105"/>
      <c r="Q741" s="105"/>
      <c r="R741" s="105"/>
      <c r="S741" s="105"/>
    </row>
    <row r="742" spans="1:19" ht="12.75" customHeight="1">
      <c r="A742" s="105"/>
      <c r="B742" s="105"/>
      <c r="C742" s="105"/>
      <c r="D742" s="105"/>
      <c r="E742" s="105"/>
      <c r="F742" s="105"/>
      <c r="G742" s="105"/>
      <c r="H742" s="105"/>
      <c r="I742" s="105"/>
      <c r="J742" s="105"/>
      <c r="K742" s="105"/>
      <c r="L742" s="105"/>
      <c r="M742" s="105"/>
      <c r="N742" s="105"/>
      <c r="O742" s="105"/>
      <c r="P742" s="105"/>
      <c r="Q742" s="105"/>
      <c r="R742" s="105"/>
      <c r="S742" s="105"/>
    </row>
    <row r="743" spans="1:19" ht="12.75" customHeight="1">
      <c r="A743" s="105"/>
      <c r="B743" s="105"/>
      <c r="C743" s="105"/>
      <c r="D743" s="105"/>
      <c r="E743" s="105"/>
      <c r="F743" s="105"/>
      <c r="G743" s="105"/>
      <c r="H743" s="105"/>
      <c r="I743" s="105"/>
      <c r="J743" s="105"/>
      <c r="K743" s="105"/>
      <c r="L743" s="105"/>
      <c r="M743" s="105"/>
      <c r="N743" s="105"/>
      <c r="O743" s="105"/>
      <c r="P743" s="105"/>
      <c r="Q743" s="105"/>
      <c r="R743" s="105"/>
      <c r="S743" s="105"/>
    </row>
    <row r="744" spans="1:19" ht="12.75" customHeight="1">
      <c r="A744" s="105"/>
      <c r="B744" s="105"/>
      <c r="C744" s="105"/>
      <c r="D744" s="105"/>
      <c r="E744" s="105"/>
      <c r="F744" s="105"/>
      <c r="G744" s="105"/>
      <c r="H744" s="105"/>
      <c r="I744" s="105"/>
      <c r="J744" s="105"/>
      <c r="K744" s="105"/>
      <c r="L744" s="105"/>
      <c r="M744" s="105"/>
      <c r="N744" s="105"/>
      <c r="O744" s="105"/>
      <c r="P744" s="105"/>
      <c r="Q744" s="105"/>
      <c r="R744" s="105"/>
      <c r="S744" s="105"/>
    </row>
    <row r="745" spans="1:19" ht="12.75" customHeight="1">
      <c r="A745" s="105"/>
      <c r="B745" s="105"/>
      <c r="C745" s="105"/>
      <c r="D745" s="105"/>
      <c r="E745" s="105"/>
      <c r="F745" s="105"/>
      <c r="G745" s="105"/>
      <c r="H745" s="105"/>
      <c r="I745" s="105"/>
      <c r="J745" s="105"/>
      <c r="K745" s="105"/>
      <c r="L745" s="105"/>
      <c r="M745" s="105"/>
      <c r="N745" s="105"/>
      <c r="O745" s="105"/>
      <c r="P745" s="105"/>
      <c r="Q745" s="105"/>
      <c r="R745" s="105"/>
      <c r="S745" s="105"/>
    </row>
    <row r="746" spans="1:19" ht="12.75" customHeight="1">
      <c r="A746" s="105"/>
      <c r="B746" s="105"/>
      <c r="C746" s="105"/>
      <c r="D746" s="105"/>
      <c r="E746" s="105"/>
      <c r="F746" s="105"/>
      <c r="G746" s="105"/>
      <c r="H746" s="105"/>
      <c r="I746" s="105"/>
      <c r="J746" s="105"/>
      <c r="K746" s="105"/>
      <c r="L746" s="105"/>
      <c r="M746" s="105"/>
      <c r="N746" s="105"/>
      <c r="O746" s="105"/>
      <c r="P746" s="105"/>
      <c r="Q746" s="105"/>
      <c r="R746" s="105"/>
      <c r="S746" s="105"/>
    </row>
    <row r="747" spans="1:19" ht="12.75" customHeight="1">
      <c r="A747" s="105"/>
      <c r="B747" s="105"/>
      <c r="C747" s="105"/>
      <c r="D747" s="105"/>
      <c r="E747" s="105"/>
      <c r="F747" s="105"/>
      <c r="G747" s="105"/>
      <c r="H747" s="105"/>
      <c r="I747" s="105"/>
      <c r="J747" s="105"/>
      <c r="K747" s="105"/>
      <c r="L747" s="105"/>
      <c r="M747" s="105"/>
      <c r="N747" s="105"/>
      <c r="O747" s="105"/>
      <c r="P747" s="105"/>
      <c r="Q747" s="105"/>
      <c r="R747" s="105"/>
      <c r="S747" s="105"/>
    </row>
    <row r="748" spans="1:19" ht="12.75" customHeight="1">
      <c r="A748" s="105"/>
      <c r="B748" s="105"/>
      <c r="C748" s="105"/>
      <c r="D748" s="105"/>
      <c r="E748" s="105"/>
      <c r="F748" s="105"/>
      <c r="G748" s="105"/>
      <c r="H748" s="105"/>
      <c r="I748" s="105"/>
      <c r="J748" s="105"/>
      <c r="K748" s="105"/>
      <c r="L748" s="105"/>
      <c r="M748" s="105"/>
      <c r="N748" s="105"/>
      <c r="O748" s="105"/>
      <c r="P748" s="105"/>
      <c r="Q748" s="105"/>
      <c r="R748" s="105"/>
      <c r="S748" s="105"/>
    </row>
    <row r="749" spans="1:19" ht="12.75" customHeight="1">
      <c r="A749" s="105"/>
      <c r="B749" s="105"/>
      <c r="C749" s="105"/>
      <c r="D749" s="105"/>
      <c r="E749" s="105"/>
      <c r="F749" s="105"/>
      <c r="G749" s="105"/>
      <c r="H749" s="105"/>
      <c r="I749" s="105"/>
      <c r="J749" s="105"/>
      <c r="K749" s="105"/>
      <c r="L749" s="105"/>
      <c r="M749" s="105"/>
      <c r="N749" s="105"/>
      <c r="O749" s="105"/>
      <c r="P749" s="105"/>
      <c r="Q749" s="105"/>
      <c r="R749" s="105"/>
      <c r="S749" s="105"/>
    </row>
    <row r="750" spans="1:19" ht="12.75" customHeight="1">
      <c r="A750" s="105"/>
      <c r="B750" s="105"/>
      <c r="C750" s="105"/>
      <c r="D750" s="105"/>
      <c r="E750" s="105"/>
      <c r="F750" s="105"/>
      <c r="G750" s="105"/>
      <c r="H750" s="105"/>
      <c r="I750" s="105"/>
      <c r="J750" s="105"/>
      <c r="K750" s="105"/>
      <c r="L750" s="105"/>
      <c r="M750" s="105"/>
      <c r="N750" s="105"/>
      <c r="O750" s="105"/>
      <c r="P750" s="105"/>
      <c r="Q750" s="105"/>
      <c r="R750" s="105"/>
      <c r="S750" s="105"/>
    </row>
    <row r="751" spans="1:19" ht="12.75" customHeight="1">
      <c r="A751" s="105"/>
      <c r="B751" s="105"/>
      <c r="C751" s="105"/>
      <c r="D751" s="105"/>
      <c r="E751" s="105"/>
      <c r="F751" s="105"/>
      <c r="G751" s="105"/>
      <c r="H751" s="105"/>
      <c r="I751" s="105"/>
      <c r="J751" s="105"/>
      <c r="K751" s="105"/>
      <c r="L751" s="105"/>
      <c r="M751" s="105"/>
      <c r="N751" s="105"/>
      <c r="O751" s="105"/>
      <c r="P751" s="105"/>
      <c r="Q751" s="105"/>
      <c r="R751" s="105"/>
      <c r="S751" s="105"/>
    </row>
    <row r="752" spans="1:19" ht="12.75" customHeight="1">
      <c r="A752" s="105"/>
      <c r="B752" s="105"/>
      <c r="C752" s="105"/>
      <c r="D752" s="105"/>
      <c r="E752" s="105"/>
      <c r="F752" s="105"/>
      <c r="G752" s="105"/>
      <c r="H752" s="105"/>
      <c r="I752" s="105"/>
      <c r="J752" s="105"/>
      <c r="K752" s="105"/>
      <c r="L752" s="105"/>
      <c r="M752" s="105"/>
      <c r="N752" s="105"/>
      <c r="O752" s="105"/>
      <c r="P752" s="105"/>
      <c r="Q752" s="105"/>
      <c r="R752" s="105"/>
      <c r="S752" s="105"/>
    </row>
    <row r="753" spans="1:19" ht="12.75" customHeight="1">
      <c r="A753" s="105"/>
      <c r="B753" s="105"/>
      <c r="C753" s="105"/>
      <c r="D753" s="105"/>
      <c r="E753" s="105"/>
      <c r="F753" s="105"/>
      <c r="G753" s="105"/>
      <c r="H753" s="105"/>
      <c r="I753" s="105"/>
      <c r="J753" s="105"/>
      <c r="K753" s="105"/>
      <c r="L753" s="105"/>
      <c r="M753" s="105"/>
      <c r="N753" s="105"/>
      <c r="O753" s="105"/>
      <c r="P753" s="105"/>
      <c r="Q753" s="105"/>
      <c r="R753" s="105"/>
      <c r="S753" s="105"/>
    </row>
    <row r="754" spans="1:19" ht="12.75" customHeight="1">
      <c r="A754" s="105"/>
      <c r="B754" s="105"/>
      <c r="C754" s="105"/>
      <c r="D754" s="105"/>
      <c r="E754" s="105"/>
      <c r="F754" s="105"/>
      <c r="G754" s="105"/>
      <c r="H754" s="105"/>
      <c r="I754" s="105"/>
      <c r="J754" s="105"/>
      <c r="K754" s="105"/>
      <c r="L754" s="105"/>
      <c r="M754" s="105"/>
      <c r="N754" s="105"/>
      <c r="O754" s="105"/>
      <c r="P754" s="105"/>
      <c r="Q754" s="105"/>
      <c r="R754" s="105"/>
      <c r="S754" s="105"/>
    </row>
    <row r="755" spans="1:19" ht="12.75" customHeight="1">
      <c r="A755" s="105"/>
      <c r="B755" s="105"/>
      <c r="C755" s="105"/>
      <c r="D755" s="105"/>
      <c r="E755" s="105"/>
      <c r="F755" s="105"/>
      <c r="G755" s="105"/>
      <c r="H755" s="105"/>
      <c r="I755" s="105"/>
      <c r="J755" s="105"/>
      <c r="K755" s="105"/>
      <c r="L755" s="105"/>
      <c r="M755" s="105"/>
      <c r="N755" s="105"/>
      <c r="O755" s="105"/>
      <c r="P755" s="105"/>
      <c r="Q755" s="105"/>
      <c r="R755" s="105"/>
      <c r="S755" s="105"/>
    </row>
    <row r="756" spans="1:19" ht="12.75" customHeight="1">
      <c r="A756" s="105"/>
      <c r="B756" s="105"/>
      <c r="C756" s="105"/>
      <c r="D756" s="105"/>
      <c r="E756" s="105"/>
      <c r="F756" s="105"/>
      <c r="G756" s="105"/>
      <c r="H756" s="105"/>
      <c r="I756" s="105"/>
      <c r="J756" s="105"/>
      <c r="K756" s="105"/>
      <c r="L756" s="105"/>
      <c r="M756" s="105"/>
      <c r="N756" s="105"/>
      <c r="O756" s="105"/>
      <c r="P756" s="105"/>
      <c r="Q756" s="105"/>
      <c r="R756" s="105"/>
      <c r="S756" s="105"/>
    </row>
    <row r="757" spans="1:19" ht="12.75" customHeight="1">
      <c r="A757" s="105"/>
      <c r="B757" s="105"/>
      <c r="C757" s="105"/>
      <c r="D757" s="105"/>
      <c r="E757" s="105"/>
      <c r="F757" s="105"/>
      <c r="G757" s="105"/>
      <c r="H757" s="105"/>
      <c r="I757" s="105"/>
      <c r="J757" s="105"/>
      <c r="K757" s="105"/>
      <c r="L757" s="105"/>
      <c r="M757" s="105"/>
      <c r="N757" s="105"/>
      <c r="O757" s="105"/>
      <c r="P757" s="105"/>
      <c r="Q757" s="105"/>
      <c r="R757" s="105"/>
      <c r="S757" s="105"/>
    </row>
    <row r="758" spans="1:19" ht="12.75" customHeight="1">
      <c r="A758" s="105"/>
      <c r="B758" s="105"/>
      <c r="C758" s="105"/>
      <c r="D758" s="105"/>
      <c r="E758" s="105"/>
      <c r="F758" s="105"/>
      <c r="G758" s="105"/>
      <c r="H758" s="105"/>
      <c r="I758" s="105"/>
      <c r="J758" s="105"/>
      <c r="K758" s="105"/>
      <c r="L758" s="105"/>
      <c r="M758" s="105"/>
      <c r="N758" s="105"/>
      <c r="O758" s="105"/>
      <c r="P758" s="105"/>
      <c r="Q758" s="105"/>
      <c r="R758" s="105"/>
      <c r="S758" s="105"/>
    </row>
    <row r="759" spans="1:19" ht="12.75" customHeight="1">
      <c r="A759" s="105"/>
      <c r="B759" s="105"/>
      <c r="C759" s="105"/>
      <c r="D759" s="105"/>
      <c r="E759" s="105"/>
      <c r="F759" s="105"/>
      <c r="G759" s="105"/>
      <c r="H759" s="105"/>
      <c r="I759" s="105"/>
      <c r="J759" s="105"/>
      <c r="K759" s="105"/>
      <c r="L759" s="105"/>
      <c r="M759" s="105"/>
      <c r="N759" s="105"/>
      <c r="O759" s="105"/>
      <c r="P759" s="105"/>
      <c r="Q759" s="105"/>
      <c r="R759" s="105"/>
      <c r="S759" s="105"/>
    </row>
    <row r="760" spans="1:19" ht="12.75" customHeight="1">
      <c r="A760" s="105"/>
      <c r="B760" s="105"/>
      <c r="C760" s="105"/>
      <c r="D760" s="105"/>
      <c r="E760" s="105"/>
      <c r="F760" s="105"/>
      <c r="G760" s="105"/>
      <c r="H760" s="105"/>
      <c r="I760" s="105"/>
      <c r="J760" s="105"/>
      <c r="K760" s="105"/>
      <c r="L760" s="105"/>
      <c r="M760" s="105"/>
      <c r="N760" s="105"/>
      <c r="O760" s="105"/>
      <c r="P760" s="105"/>
      <c r="Q760" s="105"/>
      <c r="R760" s="105"/>
      <c r="S760" s="105"/>
    </row>
    <row r="761" spans="1:19" ht="12.75" customHeight="1">
      <c r="A761" s="105"/>
      <c r="B761" s="105"/>
      <c r="C761" s="105"/>
      <c r="D761" s="105"/>
      <c r="E761" s="105"/>
      <c r="F761" s="105"/>
      <c r="G761" s="105"/>
      <c r="H761" s="105"/>
      <c r="I761" s="105"/>
      <c r="J761" s="105"/>
      <c r="K761" s="105"/>
      <c r="L761" s="105"/>
      <c r="M761" s="105"/>
      <c r="N761" s="105"/>
      <c r="O761" s="105"/>
      <c r="P761" s="105"/>
      <c r="Q761" s="105"/>
      <c r="R761" s="105"/>
      <c r="S761" s="105"/>
    </row>
    <row r="762" spans="1:19" ht="12.75" customHeight="1">
      <c r="A762" s="105"/>
      <c r="B762" s="105"/>
      <c r="C762" s="105"/>
      <c r="D762" s="105"/>
      <c r="E762" s="105"/>
      <c r="F762" s="105"/>
      <c r="G762" s="105"/>
      <c r="H762" s="105"/>
      <c r="I762" s="105"/>
      <c r="J762" s="105"/>
      <c r="K762" s="105"/>
      <c r="L762" s="105"/>
      <c r="M762" s="105"/>
      <c r="N762" s="105"/>
      <c r="O762" s="105"/>
      <c r="P762" s="105"/>
      <c r="Q762" s="105"/>
      <c r="R762" s="105"/>
      <c r="S762" s="105"/>
    </row>
    <row r="763" spans="1:19" ht="12.75" customHeight="1">
      <c r="A763" s="105"/>
      <c r="B763" s="105"/>
      <c r="C763" s="105"/>
      <c r="D763" s="105"/>
      <c r="E763" s="105"/>
      <c r="F763" s="105"/>
      <c r="G763" s="105"/>
      <c r="H763" s="105"/>
      <c r="I763" s="105"/>
      <c r="J763" s="105"/>
      <c r="K763" s="105"/>
      <c r="L763" s="105"/>
      <c r="M763" s="105"/>
      <c r="N763" s="105"/>
      <c r="O763" s="105"/>
      <c r="P763" s="105"/>
      <c r="Q763" s="105"/>
      <c r="R763" s="105"/>
      <c r="S763" s="105"/>
    </row>
    <row r="764" spans="1:19" ht="12.75" customHeight="1">
      <c r="A764" s="105"/>
      <c r="B764" s="105"/>
      <c r="C764" s="105"/>
      <c r="D764" s="105"/>
      <c r="E764" s="105"/>
      <c r="F764" s="105"/>
      <c r="G764" s="105"/>
      <c r="H764" s="105"/>
      <c r="I764" s="105"/>
      <c r="J764" s="105"/>
      <c r="K764" s="105"/>
      <c r="L764" s="105"/>
      <c r="M764" s="105"/>
      <c r="N764" s="105"/>
      <c r="O764" s="105"/>
      <c r="P764" s="105"/>
      <c r="Q764" s="105"/>
      <c r="R764" s="105"/>
      <c r="S764" s="105"/>
    </row>
    <row r="765" spans="1:19" ht="12.75" customHeight="1">
      <c r="A765" s="105"/>
      <c r="B765" s="105"/>
      <c r="C765" s="105"/>
      <c r="D765" s="105"/>
      <c r="E765" s="105"/>
      <c r="F765" s="105"/>
      <c r="G765" s="105"/>
      <c r="H765" s="105"/>
      <c r="I765" s="105"/>
      <c r="J765" s="105"/>
      <c r="K765" s="105"/>
      <c r="L765" s="105"/>
      <c r="M765" s="105"/>
      <c r="N765" s="105"/>
      <c r="O765" s="105"/>
      <c r="P765" s="105"/>
      <c r="Q765" s="105"/>
      <c r="R765" s="105"/>
      <c r="S765" s="105"/>
    </row>
    <row r="766" spans="1:19" ht="12.75" customHeight="1">
      <c r="A766" s="105"/>
      <c r="B766" s="105"/>
      <c r="C766" s="105"/>
      <c r="D766" s="105"/>
      <c r="E766" s="105"/>
      <c r="F766" s="105"/>
      <c r="G766" s="105"/>
      <c r="H766" s="105"/>
      <c r="I766" s="105"/>
      <c r="J766" s="105"/>
      <c r="K766" s="105"/>
      <c r="L766" s="105"/>
      <c r="M766" s="105"/>
      <c r="N766" s="105"/>
      <c r="O766" s="105"/>
      <c r="P766" s="105"/>
      <c r="Q766" s="105"/>
      <c r="R766" s="105"/>
      <c r="S766" s="105"/>
    </row>
    <row r="767" spans="1:19" ht="12.75" customHeight="1">
      <c r="A767" s="105"/>
      <c r="B767" s="105"/>
      <c r="C767" s="105"/>
      <c r="D767" s="105"/>
      <c r="E767" s="105"/>
      <c r="F767" s="105"/>
      <c r="G767" s="105"/>
      <c r="H767" s="105"/>
      <c r="I767" s="105"/>
      <c r="J767" s="105"/>
      <c r="K767" s="105"/>
      <c r="L767" s="105"/>
      <c r="M767" s="105"/>
      <c r="N767" s="105"/>
      <c r="O767" s="105"/>
      <c r="P767" s="105"/>
      <c r="Q767" s="105"/>
      <c r="R767" s="105"/>
      <c r="S767" s="105"/>
    </row>
    <row r="768" spans="1:19" ht="12.75" customHeight="1">
      <c r="A768" s="105"/>
      <c r="B768" s="105"/>
      <c r="C768" s="105"/>
      <c r="D768" s="105"/>
      <c r="E768" s="105"/>
      <c r="F768" s="105"/>
      <c r="G768" s="105"/>
      <c r="H768" s="105"/>
      <c r="I768" s="105"/>
      <c r="J768" s="105"/>
      <c r="K768" s="105"/>
      <c r="L768" s="105"/>
      <c r="M768" s="105"/>
      <c r="N768" s="105"/>
      <c r="O768" s="105"/>
      <c r="P768" s="105"/>
      <c r="Q768" s="105"/>
      <c r="R768" s="105"/>
      <c r="S768" s="105"/>
    </row>
    <row r="769" spans="1:19" ht="12.75" customHeight="1">
      <c r="A769" s="105"/>
      <c r="B769" s="105"/>
      <c r="C769" s="105"/>
      <c r="D769" s="105"/>
      <c r="E769" s="105"/>
      <c r="F769" s="105"/>
      <c r="G769" s="105"/>
      <c r="H769" s="105"/>
      <c r="I769" s="105"/>
      <c r="J769" s="105"/>
      <c r="K769" s="105"/>
      <c r="L769" s="105"/>
      <c r="M769" s="105"/>
      <c r="N769" s="105"/>
      <c r="O769" s="105"/>
      <c r="P769" s="105"/>
      <c r="Q769" s="105"/>
      <c r="R769" s="105"/>
      <c r="S769" s="105"/>
    </row>
    <row r="770" spans="1:19" ht="12.75" customHeight="1">
      <c r="A770" s="105"/>
      <c r="B770" s="105"/>
      <c r="C770" s="105"/>
      <c r="D770" s="105"/>
      <c r="E770" s="105"/>
      <c r="F770" s="105"/>
      <c r="G770" s="105"/>
      <c r="H770" s="105"/>
      <c r="I770" s="105"/>
      <c r="J770" s="105"/>
      <c r="K770" s="105"/>
      <c r="L770" s="105"/>
      <c r="M770" s="105"/>
      <c r="N770" s="105"/>
      <c r="O770" s="105"/>
      <c r="P770" s="105"/>
      <c r="Q770" s="105"/>
      <c r="R770" s="105"/>
      <c r="S770" s="105"/>
    </row>
    <row r="771" spans="1:19" ht="12.75" customHeight="1">
      <c r="A771" s="105"/>
      <c r="B771" s="105"/>
      <c r="C771" s="105"/>
      <c r="D771" s="105"/>
      <c r="E771" s="105"/>
      <c r="F771" s="105"/>
      <c r="G771" s="105"/>
      <c r="H771" s="105"/>
      <c r="I771" s="105"/>
      <c r="J771" s="105"/>
      <c r="K771" s="105"/>
      <c r="L771" s="105"/>
      <c r="M771" s="105"/>
      <c r="N771" s="105"/>
      <c r="O771" s="105"/>
      <c r="P771" s="105"/>
      <c r="Q771" s="105"/>
      <c r="R771" s="105"/>
      <c r="S771" s="105"/>
    </row>
    <row r="772" spans="1:19" ht="12.75" customHeight="1">
      <c r="A772" s="105"/>
      <c r="B772" s="105"/>
      <c r="C772" s="105"/>
      <c r="D772" s="105"/>
      <c r="E772" s="105"/>
      <c r="F772" s="105"/>
      <c r="G772" s="105"/>
      <c r="H772" s="105"/>
      <c r="I772" s="105"/>
      <c r="J772" s="105"/>
      <c r="K772" s="105"/>
      <c r="L772" s="105"/>
      <c r="M772" s="105"/>
      <c r="N772" s="105"/>
      <c r="O772" s="105"/>
      <c r="P772" s="105"/>
      <c r="Q772" s="105"/>
      <c r="R772" s="105"/>
      <c r="S772" s="105"/>
    </row>
    <row r="773" spans="1:19" ht="12.75" customHeight="1">
      <c r="A773" s="105"/>
      <c r="B773" s="105"/>
      <c r="C773" s="105"/>
      <c r="D773" s="105"/>
      <c r="E773" s="105"/>
      <c r="F773" s="105"/>
      <c r="G773" s="105"/>
      <c r="H773" s="105"/>
      <c r="I773" s="105"/>
      <c r="J773" s="105"/>
      <c r="K773" s="105"/>
      <c r="L773" s="105"/>
      <c r="M773" s="105"/>
      <c r="N773" s="105"/>
      <c r="O773" s="105"/>
      <c r="P773" s="105"/>
      <c r="Q773" s="105"/>
      <c r="R773" s="105"/>
      <c r="S773" s="105"/>
    </row>
    <row r="774" spans="1:19" ht="12.75" customHeight="1">
      <c r="A774" s="105"/>
      <c r="B774" s="105"/>
      <c r="C774" s="105"/>
      <c r="D774" s="105"/>
      <c r="E774" s="105"/>
      <c r="F774" s="105"/>
      <c r="G774" s="105"/>
      <c r="H774" s="105"/>
      <c r="I774" s="105"/>
      <c r="J774" s="105"/>
      <c r="K774" s="105"/>
      <c r="L774" s="105"/>
      <c r="M774" s="105"/>
      <c r="N774" s="105"/>
      <c r="O774" s="105"/>
      <c r="P774" s="105"/>
      <c r="Q774" s="105"/>
      <c r="R774" s="105"/>
      <c r="S774" s="105"/>
    </row>
    <row r="775" spans="1:19" ht="12.75" customHeight="1">
      <c r="A775" s="105"/>
      <c r="B775" s="105"/>
      <c r="C775" s="105"/>
      <c r="D775" s="105"/>
      <c r="E775" s="105"/>
      <c r="F775" s="105"/>
      <c r="G775" s="105"/>
      <c r="H775" s="105"/>
      <c r="I775" s="105"/>
      <c r="J775" s="105"/>
      <c r="K775" s="105"/>
      <c r="L775" s="105"/>
      <c r="M775" s="105"/>
      <c r="N775" s="105"/>
      <c r="O775" s="105"/>
      <c r="P775" s="105"/>
      <c r="Q775" s="105"/>
      <c r="R775" s="105"/>
      <c r="S775" s="105"/>
    </row>
    <row r="776" spans="1:19" ht="12.75" customHeight="1">
      <c r="A776" s="105"/>
      <c r="B776" s="105"/>
      <c r="C776" s="105"/>
      <c r="D776" s="105"/>
      <c r="E776" s="105"/>
      <c r="F776" s="105"/>
      <c r="G776" s="105"/>
      <c r="H776" s="105"/>
      <c r="I776" s="105"/>
      <c r="J776" s="105"/>
      <c r="K776" s="105"/>
      <c r="L776" s="105"/>
      <c r="M776" s="105"/>
      <c r="N776" s="105"/>
      <c r="O776" s="105"/>
      <c r="P776" s="105"/>
      <c r="Q776" s="105"/>
      <c r="R776" s="105"/>
      <c r="S776" s="105"/>
    </row>
    <row r="777" spans="1:19" ht="12.75" customHeight="1">
      <c r="A777" s="105"/>
      <c r="B777" s="105"/>
      <c r="C777" s="105"/>
      <c r="D777" s="105"/>
      <c r="E777" s="105"/>
      <c r="F777" s="105"/>
      <c r="G777" s="105"/>
      <c r="H777" s="105"/>
      <c r="I777" s="105"/>
      <c r="J777" s="105"/>
      <c r="K777" s="105"/>
      <c r="L777" s="105"/>
      <c r="M777" s="105"/>
      <c r="N777" s="105"/>
      <c r="O777" s="105"/>
      <c r="P777" s="105"/>
      <c r="Q777" s="105"/>
      <c r="R777" s="105"/>
      <c r="S777" s="105"/>
    </row>
    <row r="778" spans="1:19" ht="12.75" customHeight="1">
      <c r="A778" s="105"/>
      <c r="B778" s="105"/>
      <c r="C778" s="105"/>
      <c r="D778" s="105"/>
      <c r="E778" s="105"/>
      <c r="F778" s="105"/>
      <c r="G778" s="105"/>
      <c r="H778" s="105"/>
      <c r="I778" s="105"/>
      <c r="J778" s="105"/>
      <c r="K778" s="105"/>
      <c r="L778" s="105"/>
      <c r="M778" s="105"/>
      <c r="N778" s="105"/>
      <c r="O778" s="105"/>
      <c r="P778" s="105"/>
      <c r="Q778" s="105"/>
      <c r="R778" s="105"/>
      <c r="S778" s="105"/>
    </row>
    <row r="779" spans="1:19" ht="12.75" customHeight="1">
      <c r="A779" s="105"/>
      <c r="B779" s="105"/>
      <c r="C779" s="105"/>
      <c r="D779" s="105"/>
      <c r="E779" s="105"/>
      <c r="F779" s="105"/>
      <c r="G779" s="105"/>
      <c r="H779" s="105"/>
      <c r="I779" s="105"/>
      <c r="J779" s="105"/>
      <c r="K779" s="105"/>
      <c r="L779" s="105"/>
      <c r="M779" s="105"/>
      <c r="N779" s="105"/>
      <c r="O779" s="105"/>
      <c r="P779" s="105"/>
      <c r="Q779" s="105"/>
      <c r="R779" s="105"/>
      <c r="S779" s="105"/>
    </row>
    <row r="780" spans="1:19" ht="12.75" customHeight="1">
      <c r="A780" s="105"/>
      <c r="B780" s="105"/>
      <c r="C780" s="105"/>
      <c r="D780" s="105"/>
      <c r="E780" s="105"/>
      <c r="F780" s="105"/>
      <c r="G780" s="105"/>
      <c r="H780" s="105"/>
      <c r="I780" s="105"/>
      <c r="J780" s="105"/>
      <c r="K780" s="105"/>
      <c r="L780" s="105"/>
      <c r="M780" s="105"/>
      <c r="N780" s="105"/>
      <c r="O780" s="105"/>
      <c r="P780" s="105"/>
      <c r="Q780" s="105"/>
      <c r="R780" s="105"/>
      <c r="S780" s="105"/>
    </row>
    <row r="781" spans="1:19" ht="12.75" customHeight="1">
      <c r="A781" s="105"/>
      <c r="B781" s="105"/>
      <c r="C781" s="105"/>
      <c r="D781" s="105"/>
      <c r="E781" s="105"/>
      <c r="F781" s="105"/>
      <c r="G781" s="105"/>
      <c r="H781" s="105"/>
      <c r="I781" s="105"/>
      <c r="J781" s="105"/>
      <c r="K781" s="105"/>
      <c r="L781" s="105"/>
      <c r="M781" s="105"/>
      <c r="N781" s="105"/>
      <c r="O781" s="105"/>
      <c r="P781" s="105"/>
      <c r="Q781" s="105"/>
      <c r="R781" s="105"/>
      <c r="S781" s="105"/>
    </row>
    <row r="782" spans="1:19" ht="12.75" customHeight="1">
      <c r="A782" s="105"/>
      <c r="B782" s="105"/>
      <c r="C782" s="105"/>
      <c r="D782" s="105"/>
      <c r="E782" s="105"/>
      <c r="F782" s="105"/>
      <c r="G782" s="105"/>
      <c r="H782" s="105"/>
      <c r="I782" s="105"/>
      <c r="J782" s="105"/>
      <c r="K782" s="105"/>
      <c r="L782" s="105"/>
      <c r="M782" s="105"/>
      <c r="N782" s="105"/>
      <c r="O782" s="105"/>
      <c r="P782" s="105"/>
      <c r="Q782" s="105"/>
      <c r="R782" s="105"/>
      <c r="S782" s="105"/>
    </row>
    <row r="783" spans="1:19" ht="12.75" customHeight="1">
      <c r="A783" s="105"/>
      <c r="B783" s="105"/>
      <c r="C783" s="105"/>
      <c r="D783" s="105"/>
      <c r="E783" s="105"/>
      <c r="F783" s="105"/>
      <c r="G783" s="105"/>
      <c r="H783" s="105"/>
      <c r="I783" s="105"/>
      <c r="J783" s="105"/>
      <c r="K783" s="105"/>
      <c r="L783" s="105"/>
      <c r="M783" s="105"/>
      <c r="N783" s="105"/>
      <c r="O783" s="105"/>
      <c r="P783" s="105"/>
      <c r="Q783" s="105"/>
      <c r="R783" s="105"/>
      <c r="S783" s="105"/>
    </row>
    <row r="784" spans="1:19" ht="12.75" customHeight="1">
      <c r="A784" s="105"/>
      <c r="B784" s="105"/>
      <c r="C784" s="105"/>
      <c r="D784" s="105"/>
      <c r="E784" s="105"/>
      <c r="F784" s="105"/>
      <c r="G784" s="105"/>
      <c r="H784" s="105"/>
      <c r="I784" s="105"/>
      <c r="J784" s="105"/>
      <c r="K784" s="105"/>
      <c r="L784" s="105"/>
      <c r="M784" s="105"/>
      <c r="N784" s="105"/>
      <c r="O784" s="105"/>
      <c r="P784" s="105"/>
      <c r="Q784" s="105"/>
      <c r="R784" s="105"/>
      <c r="S784" s="105"/>
    </row>
    <row r="785" spans="1:19" ht="12.75" customHeight="1">
      <c r="A785" s="105"/>
      <c r="B785" s="105"/>
      <c r="C785" s="105"/>
      <c r="D785" s="105"/>
      <c r="E785" s="105"/>
      <c r="F785" s="105"/>
      <c r="G785" s="105"/>
      <c r="H785" s="105"/>
      <c r="I785" s="105"/>
      <c r="J785" s="105"/>
      <c r="K785" s="105"/>
      <c r="L785" s="105"/>
      <c r="M785" s="105"/>
      <c r="N785" s="105"/>
      <c r="O785" s="105"/>
      <c r="P785" s="105"/>
      <c r="Q785" s="105"/>
      <c r="R785" s="105"/>
      <c r="S785" s="105"/>
    </row>
    <row r="786" spans="1:19" ht="12.75" customHeight="1">
      <c r="A786" s="105"/>
      <c r="B786" s="105"/>
      <c r="C786" s="105"/>
      <c r="D786" s="105"/>
      <c r="E786" s="105"/>
      <c r="F786" s="105"/>
      <c r="G786" s="105"/>
      <c r="H786" s="105"/>
      <c r="I786" s="105"/>
      <c r="J786" s="105"/>
      <c r="K786" s="105"/>
      <c r="L786" s="105"/>
      <c r="M786" s="105"/>
      <c r="N786" s="105"/>
      <c r="O786" s="105"/>
      <c r="P786" s="105"/>
      <c r="Q786" s="105"/>
      <c r="R786" s="105"/>
      <c r="S786" s="105"/>
    </row>
    <row r="787" spans="1:19" ht="12.75" customHeight="1">
      <c r="A787" s="105"/>
      <c r="B787" s="105"/>
      <c r="C787" s="105"/>
      <c r="D787" s="105"/>
      <c r="E787" s="105"/>
      <c r="F787" s="105"/>
      <c r="G787" s="105"/>
      <c r="H787" s="105"/>
      <c r="I787" s="105"/>
      <c r="J787" s="105"/>
      <c r="K787" s="105"/>
      <c r="L787" s="105"/>
      <c r="M787" s="105"/>
      <c r="N787" s="105"/>
      <c r="O787" s="105"/>
      <c r="P787" s="105"/>
      <c r="Q787" s="105"/>
      <c r="R787" s="105"/>
      <c r="S787" s="105"/>
    </row>
    <row r="788" spans="1:19" ht="12.75" customHeight="1">
      <c r="A788" s="105"/>
      <c r="B788" s="105"/>
      <c r="C788" s="105"/>
      <c r="D788" s="105"/>
      <c r="E788" s="105"/>
      <c r="F788" s="105"/>
      <c r="G788" s="105"/>
      <c r="H788" s="105"/>
      <c r="I788" s="105"/>
      <c r="J788" s="105"/>
      <c r="K788" s="105"/>
      <c r="L788" s="105"/>
      <c r="M788" s="105"/>
      <c r="N788" s="105"/>
      <c r="O788" s="105"/>
      <c r="P788" s="105"/>
      <c r="Q788" s="105"/>
      <c r="R788" s="105"/>
      <c r="S788" s="105"/>
    </row>
    <row r="789" spans="1:19" ht="12.75" customHeight="1">
      <c r="A789" s="105"/>
      <c r="B789" s="105"/>
      <c r="C789" s="105"/>
      <c r="D789" s="105"/>
      <c r="E789" s="105"/>
      <c r="F789" s="105"/>
      <c r="G789" s="105"/>
      <c r="H789" s="105"/>
      <c r="I789" s="105"/>
      <c r="J789" s="105"/>
      <c r="K789" s="105"/>
      <c r="L789" s="105"/>
      <c r="M789" s="105"/>
      <c r="N789" s="105"/>
      <c r="O789" s="105"/>
      <c r="P789" s="105"/>
      <c r="Q789" s="105"/>
      <c r="R789" s="105"/>
      <c r="S789" s="105"/>
    </row>
    <row r="790" spans="1:19" ht="12.75" customHeight="1">
      <c r="A790" s="105"/>
      <c r="B790" s="105"/>
      <c r="C790" s="105"/>
      <c r="D790" s="105"/>
      <c r="E790" s="105"/>
      <c r="F790" s="105"/>
      <c r="G790" s="105"/>
      <c r="H790" s="105"/>
      <c r="I790" s="105"/>
      <c r="J790" s="105"/>
      <c r="K790" s="105"/>
      <c r="L790" s="105"/>
      <c r="M790" s="105"/>
      <c r="N790" s="105"/>
      <c r="O790" s="105"/>
      <c r="P790" s="105"/>
      <c r="Q790" s="105"/>
      <c r="R790" s="105"/>
      <c r="S790" s="105"/>
    </row>
    <row r="791" spans="1:19" ht="12.75" customHeight="1">
      <c r="A791" s="105"/>
      <c r="B791" s="105"/>
      <c r="C791" s="105"/>
      <c r="D791" s="105"/>
      <c r="E791" s="105"/>
      <c r="F791" s="105"/>
      <c r="G791" s="105"/>
      <c r="H791" s="105"/>
      <c r="I791" s="105"/>
      <c r="J791" s="105"/>
      <c r="K791" s="105"/>
      <c r="L791" s="105"/>
      <c r="M791" s="105"/>
      <c r="N791" s="105"/>
      <c r="O791" s="105"/>
      <c r="P791" s="105"/>
      <c r="Q791" s="105"/>
      <c r="R791" s="105"/>
      <c r="S791" s="105"/>
    </row>
    <row r="792" spans="1:19" ht="12.75" customHeight="1">
      <c r="A792" s="105"/>
      <c r="B792" s="105"/>
      <c r="C792" s="105"/>
      <c r="D792" s="105"/>
      <c r="E792" s="105"/>
      <c r="F792" s="105"/>
      <c r="G792" s="105"/>
      <c r="H792" s="105"/>
      <c r="I792" s="105"/>
      <c r="J792" s="105"/>
      <c r="K792" s="105"/>
      <c r="L792" s="105"/>
      <c r="M792" s="105"/>
      <c r="N792" s="105"/>
      <c r="O792" s="105"/>
      <c r="P792" s="105"/>
      <c r="Q792" s="105"/>
      <c r="R792" s="105"/>
      <c r="S792" s="105"/>
    </row>
    <row r="793" spans="1:19" ht="12.75" customHeight="1">
      <c r="A793" s="105"/>
      <c r="B793" s="105"/>
      <c r="C793" s="105"/>
      <c r="D793" s="105"/>
      <c r="E793" s="105"/>
      <c r="F793" s="105"/>
      <c r="G793" s="105"/>
      <c r="H793" s="105"/>
      <c r="I793" s="105"/>
      <c r="J793" s="105"/>
      <c r="K793" s="105"/>
      <c r="L793" s="105"/>
      <c r="M793" s="105"/>
      <c r="N793" s="105"/>
      <c r="O793" s="105"/>
      <c r="P793" s="105"/>
      <c r="Q793" s="105"/>
      <c r="R793" s="105"/>
      <c r="S793" s="105"/>
    </row>
    <row r="794" spans="1:19" ht="12.75" customHeight="1">
      <c r="A794" s="105"/>
      <c r="B794" s="105"/>
      <c r="C794" s="105"/>
      <c r="D794" s="105"/>
      <c r="E794" s="105"/>
      <c r="F794" s="105"/>
      <c r="G794" s="105"/>
      <c r="H794" s="105"/>
      <c r="I794" s="105"/>
      <c r="J794" s="105"/>
      <c r="K794" s="105"/>
      <c r="L794" s="105"/>
      <c r="M794" s="105"/>
      <c r="N794" s="105"/>
      <c r="O794" s="105"/>
      <c r="P794" s="105"/>
      <c r="Q794" s="105"/>
      <c r="R794" s="105"/>
      <c r="S794" s="105"/>
    </row>
    <row r="795" spans="1:19" ht="12.75" customHeight="1">
      <c r="A795" s="105"/>
      <c r="B795" s="105"/>
      <c r="C795" s="105"/>
      <c r="D795" s="105"/>
      <c r="E795" s="105"/>
      <c r="F795" s="105"/>
      <c r="G795" s="105"/>
      <c r="H795" s="105"/>
      <c r="I795" s="105"/>
      <c r="J795" s="105"/>
      <c r="K795" s="105"/>
      <c r="L795" s="105"/>
      <c r="M795" s="105"/>
      <c r="N795" s="105"/>
      <c r="O795" s="105"/>
      <c r="P795" s="105"/>
      <c r="Q795" s="105"/>
      <c r="R795" s="105"/>
      <c r="S795" s="105"/>
    </row>
    <row r="796" spans="1:19" ht="12.75" customHeight="1">
      <c r="A796" s="105"/>
      <c r="B796" s="105"/>
      <c r="C796" s="105"/>
      <c r="D796" s="105"/>
      <c r="E796" s="105"/>
      <c r="F796" s="105"/>
      <c r="G796" s="105"/>
      <c r="H796" s="105"/>
      <c r="I796" s="105"/>
      <c r="J796" s="105"/>
      <c r="K796" s="105"/>
      <c r="L796" s="105"/>
      <c r="M796" s="105"/>
      <c r="N796" s="105"/>
      <c r="O796" s="105"/>
      <c r="P796" s="105"/>
      <c r="Q796" s="105"/>
      <c r="R796" s="105"/>
      <c r="S796" s="105"/>
    </row>
    <row r="797" spans="1:19" ht="12.75" customHeight="1">
      <c r="A797" s="105"/>
      <c r="B797" s="105"/>
      <c r="C797" s="105"/>
      <c r="D797" s="105"/>
      <c r="E797" s="105"/>
      <c r="F797" s="105"/>
      <c r="G797" s="105"/>
      <c r="H797" s="105"/>
      <c r="I797" s="105"/>
      <c r="J797" s="105"/>
      <c r="K797" s="105"/>
      <c r="L797" s="105"/>
      <c r="M797" s="105"/>
      <c r="N797" s="105"/>
      <c r="O797" s="105"/>
      <c r="P797" s="105"/>
      <c r="Q797" s="105"/>
      <c r="R797" s="105"/>
      <c r="S797" s="105"/>
    </row>
    <row r="798" spans="1:19" ht="12.75" customHeight="1">
      <c r="A798" s="105"/>
      <c r="B798" s="105"/>
      <c r="C798" s="105"/>
      <c r="D798" s="105"/>
      <c r="E798" s="105"/>
      <c r="F798" s="105"/>
      <c r="G798" s="105"/>
      <c r="H798" s="105"/>
      <c r="I798" s="105"/>
      <c r="J798" s="105"/>
      <c r="K798" s="105"/>
      <c r="L798" s="105"/>
      <c r="M798" s="105"/>
      <c r="N798" s="105"/>
      <c r="O798" s="105"/>
      <c r="P798" s="105"/>
      <c r="Q798" s="105"/>
      <c r="R798" s="105"/>
      <c r="S798" s="105"/>
    </row>
    <row r="799" spans="1:19" ht="12.75" customHeight="1">
      <c r="A799" s="105"/>
      <c r="B799" s="105"/>
      <c r="C799" s="105"/>
      <c r="D799" s="105"/>
      <c r="E799" s="105"/>
      <c r="F799" s="105"/>
      <c r="G799" s="105"/>
      <c r="H799" s="105"/>
      <c r="I799" s="105"/>
      <c r="J799" s="105"/>
      <c r="K799" s="105"/>
      <c r="L799" s="105"/>
      <c r="M799" s="105"/>
      <c r="N799" s="105"/>
      <c r="O799" s="105"/>
      <c r="P799" s="105"/>
      <c r="Q799" s="105"/>
      <c r="R799" s="105"/>
      <c r="S799" s="105"/>
    </row>
    <row r="800" spans="1:19" ht="12.75" customHeight="1">
      <c r="A800" s="105"/>
      <c r="B800" s="105"/>
      <c r="C800" s="105"/>
      <c r="D800" s="105"/>
      <c r="E800" s="105"/>
      <c r="F800" s="105"/>
      <c r="G800" s="105"/>
      <c r="H800" s="105"/>
      <c r="I800" s="105"/>
      <c r="J800" s="105"/>
      <c r="K800" s="105"/>
      <c r="L800" s="105"/>
      <c r="M800" s="105"/>
      <c r="N800" s="105"/>
      <c r="O800" s="105"/>
      <c r="P800" s="105"/>
      <c r="Q800" s="105"/>
      <c r="R800" s="105"/>
      <c r="S800" s="105"/>
    </row>
    <row r="801" spans="1:19" ht="12.75" customHeight="1">
      <c r="A801" s="105"/>
      <c r="B801" s="105"/>
      <c r="C801" s="105"/>
      <c r="D801" s="105"/>
      <c r="E801" s="105"/>
      <c r="F801" s="105"/>
      <c r="G801" s="105"/>
      <c r="H801" s="105"/>
      <c r="I801" s="105"/>
      <c r="J801" s="105"/>
      <c r="K801" s="105"/>
      <c r="L801" s="105"/>
      <c r="M801" s="105"/>
      <c r="N801" s="105"/>
      <c r="O801" s="105"/>
      <c r="P801" s="105"/>
      <c r="Q801" s="105"/>
      <c r="R801" s="105"/>
      <c r="S801" s="105"/>
    </row>
    <row r="802" spans="1:19" ht="12.75" customHeight="1">
      <c r="A802" s="105"/>
      <c r="B802" s="105"/>
      <c r="C802" s="105"/>
      <c r="D802" s="105"/>
      <c r="E802" s="105"/>
      <c r="F802" s="105"/>
      <c r="G802" s="105"/>
      <c r="H802" s="105"/>
      <c r="I802" s="105"/>
      <c r="J802" s="105"/>
      <c r="K802" s="105"/>
      <c r="L802" s="105"/>
      <c r="M802" s="105"/>
      <c r="N802" s="105"/>
      <c r="O802" s="105"/>
      <c r="P802" s="105"/>
      <c r="Q802" s="105"/>
      <c r="R802" s="105"/>
      <c r="S802" s="105"/>
    </row>
    <row r="803" spans="1:19" ht="12.75" customHeight="1">
      <c r="A803" s="105"/>
      <c r="B803" s="105"/>
      <c r="C803" s="105"/>
      <c r="D803" s="105"/>
      <c r="E803" s="105"/>
      <c r="F803" s="105"/>
      <c r="G803" s="105"/>
      <c r="H803" s="105"/>
      <c r="I803" s="105"/>
      <c r="J803" s="105"/>
      <c r="K803" s="105"/>
      <c r="L803" s="105"/>
      <c r="M803" s="105"/>
      <c r="N803" s="105"/>
      <c r="O803" s="105"/>
      <c r="P803" s="105"/>
      <c r="Q803" s="105"/>
      <c r="R803" s="105"/>
      <c r="S803" s="105"/>
    </row>
    <row r="804" spans="1:19" ht="12.75" customHeight="1">
      <c r="A804" s="105"/>
      <c r="B804" s="105"/>
      <c r="C804" s="105"/>
      <c r="D804" s="105"/>
      <c r="E804" s="105"/>
      <c r="F804" s="105"/>
      <c r="G804" s="105"/>
      <c r="H804" s="105"/>
      <c r="I804" s="105"/>
      <c r="J804" s="105"/>
      <c r="K804" s="105"/>
      <c r="L804" s="105"/>
      <c r="M804" s="105"/>
      <c r="N804" s="105"/>
      <c r="O804" s="105"/>
      <c r="P804" s="105"/>
      <c r="Q804" s="105"/>
      <c r="R804" s="105"/>
      <c r="S804" s="105"/>
    </row>
    <row r="805" spans="1:19" ht="12.75" customHeight="1">
      <c r="A805" s="105"/>
      <c r="B805" s="105"/>
      <c r="C805" s="105"/>
      <c r="D805" s="105"/>
      <c r="E805" s="105"/>
      <c r="F805" s="105"/>
      <c r="G805" s="105"/>
      <c r="H805" s="105"/>
      <c r="I805" s="105"/>
      <c r="J805" s="105"/>
      <c r="K805" s="105"/>
      <c r="L805" s="105"/>
      <c r="M805" s="105"/>
      <c r="N805" s="105"/>
      <c r="O805" s="105"/>
      <c r="P805" s="105"/>
      <c r="Q805" s="105"/>
      <c r="R805" s="105"/>
      <c r="S805" s="105"/>
    </row>
    <row r="806" spans="1:19" ht="12.75" customHeight="1">
      <c r="A806" s="105"/>
      <c r="B806" s="105"/>
      <c r="C806" s="105"/>
      <c r="D806" s="105"/>
      <c r="E806" s="105"/>
      <c r="F806" s="105"/>
      <c r="G806" s="105"/>
      <c r="H806" s="105"/>
      <c r="I806" s="105"/>
      <c r="J806" s="105"/>
      <c r="K806" s="105"/>
      <c r="L806" s="105"/>
      <c r="M806" s="105"/>
      <c r="N806" s="105"/>
      <c r="O806" s="105"/>
      <c r="P806" s="105"/>
      <c r="Q806" s="105"/>
      <c r="R806" s="105"/>
      <c r="S806" s="105"/>
    </row>
    <row r="807" spans="1:19" ht="12.75" customHeight="1">
      <c r="A807" s="105"/>
      <c r="B807" s="105"/>
      <c r="C807" s="105"/>
      <c r="D807" s="105"/>
      <c r="E807" s="105"/>
      <c r="F807" s="105"/>
      <c r="G807" s="105"/>
      <c r="H807" s="105"/>
      <c r="I807" s="105"/>
      <c r="J807" s="105"/>
      <c r="K807" s="105"/>
      <c r="L807" s="105"/>
      <c r="M807" s="105"/>
      <c r="N807" s="105"/>
      <c r="O807" s="105"/>
      <c r="P807" s="105"/>
      <c r="Q807" s="105"/>
      <c r="R807" s="105"/>
      <c r="S807" s="105"/>
    </row>
    <row r="808" spans="1:19" ht="12.75" customHeight="1">
      <c r="A808" s="105"/>
      <c r="B808" s="105"/>
      <c r="C808" s="105"/>
      <c r="D808" s="105"/>
      <c r="E808" s="105"/>
      <c r="F808" s="105"/>
      <c r="G808" s="105"/>
      <c r="H808" s="105"/>
      <c r="I808" s="105"/>
      <c r="J808" s="105"/>
      <c r="K808" s="105"/>
      <c r="L808" s="105"/>
      <c r="M808" s="105"/>
      <c r="N808" s="105"/>
      <c r="O808" s="105"/>
      <c r="P808" s="105"/>
      <c r="Q808" s="105"/>
      <c r="R808" s="105"/>
      <c r="S808" s="105"/>
    </row>
    <row r="809" spans="1:19" ht="12.75" customHeight="1">
      <c r="A809" s="105"/>
      <c r="B809" s="105"/>
      <c r="C809" s="105"/>
      <c r="D809" s="105"/>
      <c r="E809" s="105"/>
      <c r="F809" s="105"/>
      <c r="G809" s="105"/>
      <c r="H809" s="105"/>
      <c r="I809" s="105"/>
      <c r="J809" s="105"/>
      <c r="K809" s="105"/>
      <c r="L809" s="105"/>
      <c r="M809" s="105"/>
      <c r="N809" s="105"/>
      <c r="O809" s="105"/>
      <c r="P809" s="105"/>
      <c r="Q809" s="105"/>
      <c r="R809" s="105"/>
      <c r="S809" s="105"/>
    </row>
    <row r="810" spans="1:19" ht="12.75" customHeight="1">
      <c r="A810" s="105"/>
      <c r="B810" s="105"/>
      <c r="C810" s="105"/>
      <c r="D810" s="105"/>
      <c r="E810" s="105"/>
      <c r="F810" s="105"/>
      <c r="G810" s="105"/>
      <c r="H810" s="105"/>
      <c r="I810" s="105"/>
      <c r="J810" s="105"/>
      <c r="K810" s="105"/>
      <c r="L810" s="105"/>
      <c r="M810" s="105"/>
      <c r="N810" s="105"/>
      <c r="O810" s="105"/>
      <c r="P810" s="105"/>
      <c r="Q810" s="105"/>
      <c r="R810" s="105"/>
      <c r="S810" s="105"/>
    </row>
    <row r="811" spans="1:19" ht="12.75" customHeight="1">
      <c r="A811" s="105"/>
      <c r="B811" s="105"/>
      <c r="C811" s="105"/>
      <c r="D811" s="105"/>
      <c r="E811" s="105"/>
      <c r="F811" s="105"/>
      <c r="G811" s="105"/>
      <c r="H811" s="105"/>
      <c r="I811" s="105"/>
      <c r="J811" s="105"/>
      <c r="K811" s="105"/>
      <c r="L811" s="105"/>
      <c r="M811" s="105"/>
      <c r="N811" s="105"/>
      <c r="O811" s="105"/>
      <c r="P811" s="105"/>
      <c r="Q811" s="105"/>
      <c r="R811" s="105"/>
      <c r="S811" s="105"/>
    </row>
    <row r="812" spans="1:19" ht="12.75" customHeight="1">
      <c r="A812" s="105"/>
      <c r="B812" s="105"/>
      <c r="C812" s="105"/>
      <c r="D812" s="105"/>
      <c r="E812" s="105"/>
      <c r="F812" s="105"/>
      <c r="G812" s="105"/>
      <c r="H812" s="105"/>
      <c r="I812" s="105"/>
      <c r="J812" s="105"/>
      <c r="K812" s="105"/>
      <c r="L812" s="105"/>
      <c r="M812" s="105"/>
      <c r="N812" s="105"/>
      <c r="O812" s="105"/>
      <c r="P812" s="105"/>
      <c r="Q812" s="105"/>
      <c r="R812" s="105"/>
      <c r="S812" s="105"/>
    </row>
    <row r="813" spans="1:19" ht="12.75" customHeight="1">
      <c r="A813" s="105"/>
      <c r="B813" s="105"/>
      <c r="C813" s="105"/>
      <c r="D813" s="105"/>
      <c r="E813" s="105"/>
      <c r="F813" s="105"/>
      <c r="G813" s="105"/>
      <c r="H813" s="105"/>
      <c r="I813" s="105"/>
      <c r="J813" s="105"/>
      <c r="K813" s="105"/>
      <c r="L813" s="105"/>
      <c r="M813" s="105"/>
      <c r="N813" s="105"/>
      <c r="O813" s="105"/>
      <c r="P813" s="105"/>
      <c r="Q813" s="105"/>
      <c r="R813" s="105"/>
      <c r="S813" s="105"/>
    </row>
    <row r="814" spans="1:19" ht="12.75" customHeight="1">
      <c r="A814" s="105"/>
      <c r="B814" s="105"/>
      <c r="C814" s="105"/>
      <c r="D814" s="105"/>
      <c r="E814" s="105"/>
      <c r="F814" s="105"/>
      <c r="G814" s="105"/>
      <c r="H814" s="105"/>
      <c r="I814" s="105"/>
      <c r="J814" s="105"/>
      <c r="K814" s="105"/>
      <c r="L814" s="105"/>
      <c r="M814" s="105"/>
      <c r="N814" s="105"/>
      <c r="O814" s="105"/>
      <c r="P814" s="105"/>
      <c r="Q814" s="105"/>
      <c r="R814" s="105"/>
      <c r="S814" s="105"/>
    </row>
    <row r="815" spans="1:19" ht="12.75" customHeight="1">
      <c r="A815" s="105"/>
      <c r="B815" s="105"/>
      <c r="C815" s="105"/>
      <c r="D815" s="105"/>
      <c r="E815" s="105"/>
      <c r="F815" s="105"/>
      <c r="G815" s="105"/>
      <c r="H815" s="105"/>
      <c r="I815" s="105"/>
      <c r="J815" s="105"/>
      <c r="K815" s="105"/>
      <c r="L815" s="105"/>
      <c r="M815" s="105"/>
      <c r="N815" s="105"/>
      <c r="O815" s="105"/>
      <c r="P815" s="105"/>
      <c r="Q815" s="105"/>
      <c r="R815" s="105"/>
      <c r="S815" s="105"/>
    </row>
    <row r="816" spans="1:19" ht="12.75" customHeight="1">
      <c r="A816" s="105"/>
      <c r="B816" s="105"/>
      <c r="C816" s="105"/>
      <c r="D816" s="105"/>
      <c r="E816" s="105"/>
      <c r="F816" s="105"/>
      <c r="G816" s="105"/>
      <c r="H816" s="105"/>
      <c r="I816" s="105"/>
      <c r="J816" s="105"/>
      <c r="K816" s="105"/>
      <c r="L816" s="105"/>
      <c r="M816" s="105"/>
      <c r="N816" s="105"/>
      <c r="O816" s="105"/>
      <c r="P816" s="105"/>
      <c r="Q816" s="105"/>
      <c r="R816" s="105"/>
      <c r="S816" s="105"/>
    </row>
    <row r="817" spans="1:19" ht="12.75" customHeight="1">
      <c r="A817" s="105"/>
      <c r="B817" s="105"/>
      <c r="C817" s="105"/>
      <c r="D817" s="105"/>
      <c r="E817" s="105"/>
      <c r="F817" s="105"/>
      <c r="G817" s="105"/>
      <c r="H817" s="105"/>
      <c r="I817" s="105"/>
      <c r="J817" s="105"/>
      <c r="K817" s="105"/>
      <c r="L817" s="105"/>
      <c r="M817" s="105"/>
      <c r="N817" s="105"/>
      <c r="O817" s="105"/>
      <c r="P817" s="105"/>
      <c r="Q817" s="105"/>
      <c r="R817" s="105"/>
      <c r="S817" s="105"/>
    </row>
    <row r="818" spans="1:19" ht="12.75" customHeight="1">
      <c r="A818" s="105"/>
      <c r="B818" s="105"/>
      <c r="C818" s="105"/>
      <c r="D818" s="105"/>
      <c r="E818" s="105"/>
      <c r="F818" s="105"/>
      <c r="G818" s="105"/>
      <c r="H818" s="105"/>
      <c r="I818" s="105"/>
      <c r="J818" s="105"/>
      <c r="K818" s="105"/>
      <c r="L818" s="105"/>
      <c r="M818" s="105"/>
      <c r="N818" s="105"/>
      <c r="O818" s="105"/>
      <c r="P818" s="105"/>
      <c r="Q818" s="105"/>
      <c r="R818" s="105"/>
      <c r="S818" s="105"/>
    </row>
    <row r="819" spans="1:19" ht="12.75" customHeight="1">
      <c r="A819" s="105"/>
      <c r="B819" s="105"/>
      <c r="C819" s="105"/>
      <c r="D819" s="105"/>
      <c r="E819" s="105"/>
      <c r="F819" s="105"/>
      <c r="G819" s="105"/>
      <c r="H819" s="105"/>
      <c r="I819" s="105"/>
      <c r="J819" s="105"/>
      <c r="K819" s="105"/>
      <c r="L819" s="105"/>
      <c r="M819" s="105"/>
      <c r="N819" s="105"/>
      <c r="O819" s="105"/>
      <c r="P819" s="105"/>
      <c r="Q819" s="105"/>
      <c r="R819" s="105"/>
      <c r="S819" s="105"/>
    </row>
    <row r="820" spans="1:19" ht="12.75" customHeight="1">
      <c r="A820" s="105"/>
      <c r="B820" s="105"/>
      <c r="C820" s="105"/>
      <c r="D820" s="105"/>
      <c r="E820" s="105"/>
      <c r="F820" s="105"/>
      <c r="G820" s="105"/>
      <c r="H820" s="105"/>
      <c r="I820" s="105"/>
      <c r="J820" s="105"/>
      <c r="K820" s="105"/>
      <c r="L820" s="105"/>
      <c r="M820" s="105"/>
      <c r="N820" s="105"/>
      <c r="O820" s="105"/>
      <c r="P820" s="105"/>
      <c r="Q820" s="105"/>
      <c r="R820" s="105"/>
      <c r="S820" s="105"/>
    </row>
    <row r="821" spans="1:19" ht="12.75" customHeight="1">
      <c r="A821" s="105"/>
      <c r="B821" s="105"/>
      <c r="C821" s="105"/>
      <c r="D821" s="105"/>
      <c r="E821" s="105"/>
      <c r="F821" s="105"/>
      <c r="G821" s="105"/>
      <c r="H821" s="105"/>
      <c r="I821" s="105"/>
      <c r="J821" s="105"/>
      <c r="K821" s="105"/>
      <c r="L821" s="105"/>
      <c r="M821" s="105"/>
      <c r="N821" s="105"/>
      <c r="O821" s="105"/>
      <c r="P821" s="105"/>
      <c r="Q821" s="105"/>
      <c r="R821" s="105"/>
      <c r="S821" s="105"/>
    </row>
    <row r="822" spans="1:19" ht="12.75" customHeight="1">
      <c r="A822" s="105"/>
      <c r="B822" s="105"/>
      <c r="C822" s="105"/>
      <c r="D822" s="105"/>
      <c r="E822" s="105"/>
      <c r="F822" s="105"/>
      <c r="G822" s="105"/>
      <c r="H822" s="105"/>
      <c r="I822" s="105"/>
      <c r="J822" s="105"/>
      <c r="K822" s="105"/>
      <c r="L822" s="105"/>
      <c r="M822" s="105"/>
      <c r="N822" s="105"/>
      <c r="O822" s="105"/>
      <c r="P822" s="105"/>
      <c r="Q822" s="105"/>
      <c r="R822" s="105"/>
      <c r="S822" s="105"/>
    </row>
    <row r="823" spans="1:19" ht="12.75" customHeight="1">
      <c r="A823" s="105"/>
      <c r="B823" s="105"/>
      <c r="C823" s="105"/>
      <c r="D823" s="105"/>
      <c r="E823" s="105"/>
      <c r="F823" s="105"/>
      <c r="G823" s="105"/>
      <c r="H823" s="105"/>
      <c r="I823" s="105"/>
      <c r="J823" s="105"/>
      <c r="K823" s="105"/>
      <c r="L823" s="105"/>
      <c r="M823" s="105"/>
      <c r="N823" s="105"/>
      <c r="O823" s="105"/>
      <c r="P823" s="105"/>
      <c r="Q823" s="105"/>
      <c r="R823" s="105"/>
      <c r="S823" s="105"/>
    </row>
    <row r="824" spans="1:19" ht="12.75" customHeight="1">
      <c r="A824" s="105"/>
      <c r="B824" s="105"/>
      <c r="C824" s="105"/>
      <c r="D824" s="105"/>
      <c r="E824" s="105"/>
      <c r="F824" s="105"/>
      <c r="G824" s="105"/>
      <c r="H824" s="105"/>
      <c r="I824" s="105"/>
      <c r="J824" s="105"/>
      <c r="K824" s="105"/>
      <c r="L824" s="105"/>
      <c r="M824" s="105"/>
      <c r="N824" s="105"/>
      <c r="O824" s="105"/>
      <c r="P824" s="105"/>
      <c r="Q824" s="105"/>
      <c r="R824" s="105"/>
      <c r="S824" s="105"/>
    </row>
    <row r="825" spans="1:19" ht="12.75" customHeight="1">
      <c r="A825" s="105"/>
      <c r="B825" s="105"/>
      <c r="C825" s="105"/>
      <c r="D825" s="105"/>
      <c r="E825" s="105"/>
      <c r="F825" s="105"/>
      <c r="G825" s="105"/>
      <c r="H825" s="105"/>
      <c r="I825" s="105"/>
      <c r="J825" s="105"/>
      <c r="K825" s="105"/>
      <c r="L825" s="105"/>
      <c r="M825" s="105"/>
      <c r="N825" s="105"/>
      <c r="O825" s="105"/>
      <c r="P825" s="105"/>
      <c r="Q825" s="105"/>
      <c r="R825" s="105"/>
      <c r="S825" s="105"/>
    </row>
    <row r="826" spans="1:19" ht="12.75" customHeight="1">
      <c r="A826" s="105"/>
      <c r="B826" s="105"/>
      <c r="C826" s="105"/>
      <c r="D826" s="105"/>
      <c r="E826" s="105"/>
      <c r="F826" s="105"/>
      <c r="G826" s="105"/>
      <c r="H826" s="105"/>
      <c r="I826" s="105"/>
      <c r="J826" s="105"/>
      <c r="K826" s="105"/>
      <c r="L826" s="105"/>
      <c r="M826" s="105"/>
      <c r="N826" s="105"/>
      <c r="O826" s="105"/>
      <c r="P826" s="105"/>
      <c r="Q826" s="105"/>
      <c r="R826" s="105"/>
      <c r="S826" s="105"/>
    </row>
    <row r="827" spans="1:19" ht="12.75" customHeight="1">
      <c r="A827" s="105"/>
      <c r="B827" s="105"/>
      <c r="C827" s="105"/>
      <c r="D827" s="105"/>
      <c r="E827" s="105"/>
      <c r="F827" s="105"/>
      <c r="G827" s="105"/>
      <c r="H827" s="105"/>
      <c r="I827" s="105"/>
      <c r="J827" s="105"/>
      <c r="K827" s="105"/>
      <c r="L827" s="105"/>
      <c r="M827" s="105"/>
      <c r="N827" s="105"/>
      <c r="O827" s="105"/>
      <c r="P827" s="105"/>
      <c r="Q827" s="105"/>
      <c r="R827" s="105"/>
      <c r="S827" s="105"/>
    </row>
    <row r="828" spans="1:19" ht="12.75" customHeight="1">
      <c r="A828" s="105"/>
      <c r="B828" s="105"/>
      <c r="C828" s="105"/>
      <c r="D828" s="105"/>
      <c r="E828" s="105"/>
      <c r="F828" s="105"/>
      <c r="G828" s="105"/>
      <c r="H828" s="105"/>
      <c r="I828" s="105"/>
      <c r="J828" s="105"/>
      <c r="K828" s="105"/>
      <c r="L828" s="105"/>
      <c r="M828" s="105"/>
      <c r="N828" s="105"/>
      <c r="O828" s="105"/>
      <c r="P828" s="105"/>
      <c r="Q828" s="105"/>
      <c r="R828" s="105"/>
      <c r="S828" s="105"/>
    </row>
    <row r="829" spans="1:19" ht="12.75" customHeight="1">
      <c r="A829" s="105"/>
      <c r="B829" s="105"/>
      <c r="C829" s="105"/>
      <c r="D829" s="105"/>
      <c r="E829" s="105"/>
      <c r="F829" s="105"/>
      <c r="G829" s="105"/>
      <c r="H829" s="105"/>
      <c r="I829" s="105"/>
      <c r="J829" s="105"/>
      <c r="K829" s="105"/>
      <c r="L829" s="105"/>
      <c r="M829" s="105"/>
      <c r="N829" s="105"/>
      <c r="O829" s="105"/>
      <c r="P829" s="105"/>
      <c r="Q829" s="105"/>
      <c r="R829" s="105"/>
      <c r="S829" s="105"/>
    </row>
    <row r="830" spans="1:19" ht="12.75" customHeight="1">
      <c r="A830" s="105"/>
      <c r="B830" s="105"/>
      <c r="C830" s="105"/>
      <c r="D830" s="105"/>
      <c r="E830" s="105"/>
      <c r="F830" s="105"/>
      <c r="G830" s="105"/>
      <c r="H830" s="105"/>
      <c r="I830" s="105"/>
      <c r="J830" s="105"/>
      <c r="K830" s="105"/>
      <c r="L830" s="105"/>
      <c r="M830" s="105"/>
      <c r="N830" s="105"/>
      <c r="O830" s="105"/>
      <c r="P830" s="105"/>
      <c r="Q830" s="105"/>
      <c r="R830" s="105"/>
      <c r="S830" s="105"/>
    </row>
    <row r="831" spans="1:19" ht="12.75" customHeight="1">
      <c r="A831" s="105"/>
      <c r="B831" s="105"/>
      <c r="C831" s="105"/>
      <c r="D831" s="105"/>
      <c r="E831" s="105"/>
      <c r="F831" s="105"/>
      <c r="G831" s="105"/>
      <c r="H831" s="105"/>
      <c r="I831" s="105"/>
      <c r="J831" s="105"/>
      <c r="K831" s="105"/>
      <c r="L831" s="105"/>
      <c r="M831" s="105"/>
      <c r="N831" s="105"/>
      <c r="O831" s="105"/>
      <c r="P831" s="105"/>
      <c r="Q831" s="105"/>
      <c r="R831" s="105"/>
      <c r="S831" s="105"/>
    </row>
    <row r="832" spans="1:19" ht="12.75" customHeight="1">
      <c r="A832" s="105"/>
      <c r="B832" s="105"/>
      <c r="C832" s="105"/>
      <c r="D832" s="105"/>
      <c r="E832" s="105"/>
      <c r="F832" s="105"/>
      <c r="G832" s="105"/>
      <c r="H832" s="105"/>
      <c r="I832" s="105"/>
      <c r="J832" s="105"/>
      <c r="K832" s="105"/>
      <c r="L832" s="105"/>
      <c r="M832" s="105"/>
      <c r="N832" s="105"/>
      <c r="O832" s="105"/>
      <c r="P832" s="105"/>
      <c r="Q832" s="105"/>
      <c r="R832" s="105"/>
      <c r="S832" s="105"/>
    </row>
    <row r="833" spans="1:19" ht="12.75" customHeight="1">
      <c r="A833" s="105"/>
      <c r="B833" s="105"/>
      <c r="C833" s="105"/>
      <c r="D833" s="105"/>
      <c r="E833" s="105"/>
      <c r="F833" s="105"/>
      <c r="G833" s="105"/>
      <c r="H833" s="105"/>
      <c r="I833" s="105"/>
      <c r="J833" s="105"/>
      <c r="K833" s="105"/>
      <c r="L833" s="105"/>
      <c r="M833" s="105"/>
      <c r="N833" s="105"/>
      <c r="O833" s="105"/>
      <c r="P833" s="105"/>
      <c r="Q833" s="105"/>
      <c r="R833" s="105"/>
      <c r="S833" s="105"/>
    </row>
    <row r="834" spans="1:19" ht="12.75" customHeight="1">
      <c r="A834" s="105"/>
      <c r="B834" s="105"/>
      <c r="C834" s="105"/>
      <c r="D834" s="105"/>
      <c r="E834" s="105"/>
      <c r="F834" s="105"/>
      <c r="G834" s="105"/>
      <c r="H834" s="105"/>
      <c r="I834" s="105"/>
      <c r="J834" s="105"/>
      <c r="K834" s="105"/>
      <c r="L834" s="105"/>
      <c r="M834" s="105"/>
      <c r="N834" s="105"/>
      <c r="O834" s="105"/>
      <c r="P834" s="105"/>
      <c r="Q834" s="105"/>
      <c r="R834" s="105"/>
      <c r="S834" s="105"/>
    </row>
    <row r="835" spans="1:19" ht="12.75" customHeight="1">
      <c r="A835" s="105"/>
      <c r="B835" s="105"/>
      <c r="C835" s="105"/>
      <c r="D835" s="105"/>
      <c r="E835" s="105"/>
      <c r="F835" s="105"/>
      <c r="G835" s="105"/>
      <c r="H835" s="105"/>
      <c r="I835" s="105"/>
      <c r="J835" s="105"/>
      <c r="K835" s="105"/>
      <c r="L835" s="105"/>
      <c r="M835" s="105"/>
      <c r="N835" s="105"/>
      <c r="O835" s="105"/>
      <c r="P835" s="105"/>
      <c r="Q835" s="105"/>
      <c r="R835" s="105"/>
      <c r="S835" s="105"/>
    </row>
    <row r="836" spans="1:19" ht="12.75" customHeight="1">
      <c r="A836" s="105"/>
      <c r="B836" s="105"/>
      <c r="C836" s="105"/>
      <c r="D836" s="105"/>
      <c r="E836" s="105"/>
      <c r="F836" s="105"/>
      <c r="G836" s="105"/>
      <c r="H836" s="105"/>
      <c r="I836" s="105"/>
      <c r="J836" s="105"/>
      <c r="K836" s="105"/>
      <c r="L836" s="105"/>
      <c r="M836" s="105"/>
      <c r="N836" s="105"/>
      <c r="O836" s="105"/>
      <c r="P836" s="105"/>
      <c r="Q836" s="105"/>
      <c r="R836" s="105"/>
      <c r="S836" s="105"/>
    </row>
    <row r="837" spans="1:19" ht="12.75" customHeight="1">
      <c r="A837" s="105"/>
      <c r="B837" s="105"/>
      <c r="C837" s="105"/>
      <c r="D837" s="105"/>
      <c r="E837" s="105"/>
      <c r="F837" s="105"/>
      <c r="G837" s="105"/>
      <c r="H837" s="105"/>
      <c r="I837" s="105"/>
      <c r="J837" s="105"/>
      <c r="K837" s="105"/>
      <c r="L837" s="105"/>
      <c r="M837" s="105"/>
      <c r="N837" s="105"/>
      <c r="O837" s="105"/>
      <c r="P837" s="105"/>
      <c r="Q837" s="105"/>
      <c r="R837" s="105"/>
      <c r="S837" s="105"/>
    </row>
    <row r="838" spans="1:19" ht="12.75" customHeight="1">
      <c r="A838" s="105"/>
      <c r="B838" s="105"/>
      <c r="C838" s="105"/>
      <c r="D838" s="105"/>
      <c r="E838" s="105"/>
      <c r="F838" s="105"/>
      <c r="G838" s="105"/>
      <c r="H838" s="105"/>
      <c r="I838" s="105"/>
      <c r="J838" s="105"/>
      <c r="K838" s="105"/>
      <c r="L838" s="105"/>
      <c r="M838" s="105"/>
      <c r="N838" s="105"/>
      <c r="O838" s="105"/>
      <c r="P838" s="105"/>
      <c r="Q838" s="105"/>
      <c r="R838" s="105"/>
      <c r="S838" s="105"/>
    </row>
    <row r="839" spans="1:19" ht="12.75" customHeight="1">
      <c r="A839" s="105"/>
      <c r="B839" s="105"/>
      <c r="C839" s="105"/>
      <c r="D839" s="105"/>
      <c r="E839" s="105"/>
      <c r="F839" s="105"/>
      <c r="G839" s="105"/>
      <c r="H839" s="105"/>
      <c r="I839" s="105"/>
      <c r="J839" s="105"/>
      <c r="K839" s="105"/>
      <c r="L839" s="105"/>
      <c r="M839" s="105"/>
      <c r="N839" s="105"/>
      <c r="O839" s="105"/>
      <c r="P839" s="105"/>
      <c r="Q839" s="105"/>
      <c r="R839" s="105"/>
      <c r="S839" s="105"/>
    </row>
    <row r="840" spans="1:19" ht="12.75" customHeight="1">
      <c r="A840" s="105"/>
      <c r="B840" s="105"/>
      <c r="C840" s="105"/>
      <c r="D840" s="105"/>
      <c r="E840" s="105"/>
      <c r="F840" s="105"/>
      <c r="G840" s="105"/>
      <c r="H840" s="105"/>
      <c r="I840" s="105"/>
      <c r="J840" s="105"/>
      <c r="K840" s="105"/>
      <c r="L840" s="105"/>
      <c r="M840" s="105"/>
      <c r="N840" s="105"/>
      <c r="O840" s="105"/>
      <c r="P840" s="105"/>
      <c r="Q840" s="105"/>
      <c r="R840" s="105"/>
      <c r="S840" s="105"/>
    </row>
    <row r="841" spans="1:19" ht="12.75" customHeight="1">
      <c r="A841" s="105"/>
      <c r="B841" s="105"/>
      <c r="C841" s="105"/>
      <c r="D841" s="105"/>
      <c r="E841" s="105"/>
      <c r="F841" s="105"/>
      <c r="G841" s="105"/>
      <c r="H841" s="105"/>
      <c r="I841" s="105"/>
      <c r="J841" s="105"/>
      <c r="K841" s="105"/>
      <c r="L841" s="105"/>
      <c r="M841" s="105"/>
      <c r="N841" s="105"/>
      <c r="O841" s="105"/>
      <c r="P841" s="105"/>
      <c r="Q841" s="105"/>
      <c r="R841" s="105"/>
      <c r="S841" s="105"/>
    </row>
    <row r="842" spans="1:19" ht="12.75" customHeight="1">
      <c r="A842" s="105"/>
      <c r="B842" s="105"/>
      <c r="C842" s="105"/>
      <c r="D842" s="105"/>
      <c r="E842" s="105"/>
      <c r="F842" s="105"/>
      <c r="G842" s="105"/>
      <c r="H842" s="105"/>
      <c r="I842" s="105"/>
      <c r="J842" s="105"/>
      <c r="K842" s="105"/>
      <c r="L842" s="105"/>
      <c r="M842" s="105"/>
      <c r="N842" s="105"/>
      <c r="O842" s="105"/>
      <c r="P842" s="105"/>
      <c r="Q842" s="105"/>
      <c r="R842" s="105"/>
      <c r="S842" s="105"/>
    </row>
    <row r="843" spans="1:19" ht="12.75" customHeight="1">
      <c r="A843" s="105"/>
      <c r="B843" s="105"/>
      <c r="C843" s="105"/>
      <c r="D843" s="105"/>
      <c r="E843" s="105"/>
      <c r="F843" s="105"/>
      <c r="G843" s="105"/>
      <c r="H843" s="105"/>
      <c r="I843" s="105"/>
      <c r="J843" s="105"/>
      <c r="K843" s="105"/>
      <c r="L843" s="105"/>
      <c r="M843" s="105"/>
      <c r="N843" s="105"/>
      <c r="O843" s="105"/>
      <c r="P843" s="105"/>
      <c r="Q843" s="105"/>
      <c r="R843" s="105"/>
      <c r="S843" s="105"/>
    </row>
    <row r="844" spans="1:19" ht="12.75" customHeight="1">
      <c r="A844" s="105"/>
      <c r="B844" s="105"/>
      <c r="C844" s="105"/>
      <c r="D844" s="105"/>
      <c r="E844" s="105"/>
      <c r="F844" s="105"/>
      <c r="G844" s="105"/>
      <c r="H844" s="105"/>
      <c r="I844" s="105"/>
      <c r="J844" s="105"/>
      <c r="K844" s="105"/>
      <c r="L844" s="105"/>
      <c r="M844" s="105"/>
      <c r="N844" s="105"/>
      <c r="O844" s="105"/>
      <c r="P844" s="105"/>
      <c r="Q844" s="105"/>
      <c r="R844" s="105"/>
      <c r="S844" s="105"/>
    </row>
    <row r="845" spans="1:19" ht="12.75" customHeight="1">
      <c r="A845" s="105"/>
      <c r="B845" s="105"/>
      <c r="C845" s="105"/>
      <c r="D845" s="105"/>
      <c r="E845" s="105"/>
      <c r="F845" s="105"/>
      <c r="G845" s="105"/>
      <c r="H845" s="105"/>
      <c r="I845" s="105"/>
      <c r="J845" s="105"/>
      <c r="K845" s="105"/>
      <c r="L845" s="105"/>
      <c r="M845" s="105"/>
      <c r="N845" s="105"/>
      <c r="O845" s="105"/>
      <c r="P845" s="105"/>
      <c r="Q845" s="105"/>
      <c r="R845" s="105"/>
      <c r="S845" s="105"/>
    </row>
    <row r="846" spans="1:19" ht="12.75" customHeight="1">
      <c r="A846" s="105"/>
      <c r="B846" s="105"/>
      <c r="C846" s="105"/>
      <c r="D846" s="105"/>
      <c r="E846" s="105"/>
      <c r="F846" s="105"/>
      <c r="G846" s="105"/>
      <c r="H846" s="105"/>
      <c r="I846" s="105"/>
      <c r="J846" s="105"/>
      <c r="K846" s="105"/>
      <c r="L846" s="105"/>
      <c r="M846" s="105"/>
      <c r="N846" s="105"/>
      <c r="O846" s="105"/>
      <c r="P846" s="105"/>
      <c r="Q846" s="105"/>
      <c r="R846" s="105"/>
      <c r="S846" s="105"/>
    </row>
    <row r="847" spans="1:19" ht="12.75" customHeight="1">
      <c r="A847" s="105"/>
      <c r="B847" s="105"/>
      <c r="C847" s="105"/>
      <c r="D847" s="105"/>
      <c r="E847" s="105"/>
      <c r="F847" s="105"/>
      <c r="G847" s="105"/>
      <c r="H847" s="105"/>
      <c r="I847" s="105"/>
      <c r="J847" s="105"/>
      <c r="K847" s="105"/>
      <c r="L847" s="105"/>
      <c r="M847" s="105"/>
      <c r="N847" s="105"/>
      <c r="O847" s="105"/>
      <c r="P847" s="105"/>
      <c r="Q847" s="105"/>
      <c r="R847" s="105"/>
      <c r="S847" s="105"/>
    </row>
    <row r="848" spans="1:19" ht="12.75" customHeight="1">
      <c r="A848" s="105"/>
      <c r="B848" s="105"/>
      <c r="C848" s="105"/>
      <c r="D848" s="105"/>
      <c r="E848" s="105"/>
      <c r="F848" s="105"/>
      <c r="G848" s="105"/>
      <c r="H848" s="105"/>
      <c r="I848" s="105"/>
      <c r="J848" s="105"/>
      <c r="K848" s="105"/>
      <c r="L848" s="105"/>
      <c r="M848" s="105"/>
      <c r="N848" s="105"/>
      <c r="O848" s="105"/>
      <c r="P848" s="105"/>
      <c r="Q848" s="105"/>
      <c r="R848" s="105"/>
      <c r="S848" s="105"/>
    </row>
    <row r="849" spans="1:19" ht="12.75" customHeight="1">
      <c r="A849" s="105"/>
      <c r="B849" s="105"/>
      <c r="C849" s="105"/>
      <c r="D849" s="105"/>
      <c r="E849" s="105"/>
      <c r="F849" s="105"/>
      <c r="G849" s="105"/>
      <c r="H849" s="105"/>
      <c r="I849" s="105"/>
      <c r="J849" s="105"/>
      <c r="K849" s="105"/>
      <c r="L849" s="105"/>
      <c r="M849" s="105"/>
      <c r="N849" s="105"/>
      <c r="O849" s="105"/>
      <c r="P849" s="105"/>
      <c r="Q849" s="105"/>
      <c r="R849" s="105"/>
      <c r="S849" s="105"/>
    </row>
    <row r="850" spans="1:19" ht="12.75" customHeight="1">
      <c r="A850" s="105"/>
      <c r="B850" s="105"/>
      <c r="C850" s="105"/>
      <c r="D850" s="105"/>
      <c r="E850" s="105"/>
      <c r="F850" s="105"/>
      <c r="G850" s="105"/>
      <c r="H850" s="105"/>
      <c r="I850" s="105"/>
      <c r="J850" s="105"/>
      <c r="K850" s="105"/>
      <c r="L850" s="105"/>
      <c r="M850" s="105"/>
      <c r="N850" s="105"/>
      <c r="O850" s="105"/>
      <c r="P850" s="105"/>
      <c r="Q850" s="105"/>
      <c r="R850" s="105"/>
      <c r="S850" s="105"/>
    </row>
    <row r="851" spans="1:19" ht="12.75" customHeight="1">
      <c r="A851" s="105"/>
      <c r="B851" s="105"/>
      <c r="C851" s="105"/>
      <c r="D851" s="105"/>
      <c r="E851" s="105"/>
      <c r="F851" s="105"/>
      <c r="G851" s="105"/>
      <c r="H851" s="105"/>
      <c r="I851" s="105"/>
      <c r="J851" s="105"/>
      <c r="K851" s="105"/>
      <c r="L851" s="105"/>
      <c r="M851" s="105"/>
      <c r="N851" s="105"/>
      <c r="O851" s="105"/>
      <c r="P851" s="105"/>
      <c r="Q851" s="105"/>
      <c r="R851" s="105"/>
      <c r="S851" s="105"/>
    </row>
    <row r="852" spans="1:19" ht="12.75" customHeight="1">
      <c r="A852" s="105"/>
      <c r="B852" s="105"/>
      <c r="C852" s="105"/>
      <c r="D852" s="105"/>
      <c r="E852" s="105"/>
      <c r="F852" s="105"/>
      <c r="G852" s="105"/>
      <c r="H852" s="105"/>
      <c r="I852" s="105"/>
      <c r="J852" s="105"/>
      <c r="K852" s="105"/>
      <c r="L852" s="105"/>
      <c r="M852" s="105"/>
      <c r="N852" s="105"/>
      <c r="O852" s="105"/>
      <c r="P852" s="105"/>
      <c r="Q852" s="105"/>
      <c r="R852" s="105"/>
      <c r="S852" s="105"/>
    </row>
    <row r="853" spans="1:19" ht="12.75" customHeight="1">
      <c r="A853" s="105"/>
      <c r="B853" s="105"/>
      <c r="C853" s="105"/>
      <c r="D853" s="105"/>
      <c r="E853" s="105"/>
      <c r="F853" s="105"/>
      <c r="G853" s="105"/>
      <c r="H853" s="105"/>
      <c r="I853" s="105"/>
      <c r="J853" s="105"/>
      <c r="K853" s="105"/>
      <c r="L853" s="105"/>
      <c r="M853" s="105"/>
      <c r="N853" s="105"/>
      <c r="O853" s="105"/>
      <c r="P853" s="105"/>
      <c r="Q853" s="105"/>
      <c r="R853" s="105"/>
      <c r="S853" s="105"/>
    </row>
    <row r="854" spans="1:19" ht="12.75" customHeight="1">
      <c r="A854" s="105"/>
      <c r="B854" s="105"/>
      <c r="C854" s="105"/>
      <c r="D854" s="105"/>
      <c r="E854" s="105"/>
      <c r="F854" s="105"/>
      <c r="G854" s="105"/>
      <c r="H854" s="105"/>
      <c r="I854" s="105"/>
      <c r="J854" s="105"/>
      <c r="K854" s="105"/>
      <c r="L854" s="105"/>
      <c r="M854" s="105"/>
      <c r="N854" s="105"/>
      <c r="O854" s="105"/>
      <c r="P854" s="105"/>
      <c r="Q854" s="105"/>
      <c r="R854" s="105"/>
      <c r="S854" s="105"/>
    </row>
    <row r="855" spans="1:19" ht="12.75" customHeight="1">
      <c r="A855" s="105"/>
      <c r="B855" s="105"/>
      <c r="C855" s="105"/>
      <c r="D855" s="105"/>
      <c r="E855" s="105"/>
      <c r="F855" s="105"/>
      <c r="G855" s="105"/>
      <c r="H855" s="105"/>
      <c r="I855" s="105"/>
      <c r="J855" s="105"/>
      <c r="K855" s="105"/>
      <c r="L855" s="105"/>
      <c r="M855" s="105"/>
      <c r="N855" s="105"/>
      <c r="O855" s="105"/>
      <c r="P855" s="105"/>
      <c r="Q855" s="105"/>
      <c r="R855" s="105"/>
      <c r="S855" s="105"/>
    </row>
    <row r="856" spans="1:19" ht="12.75" customHeight="1">
      <c r="A856" s="105"/>
      <c r="B856" s="105"/>
      <c r="C856" s="105"/>
      <c r="D856" s="105"/>
      <c r="E856" s="105"/>
      <c r="F856" s="105"/>
      <c r="G856" s="105"/>
      <c r="H856" s="105"/>
      <c r="I856" s="105"/>
      <c r="J856" s="105"/>
      <c r="K856" s="105"/>
      <c r="L856" s="105"/>
      <c r="M856" s="105"/>
      <c r="N856" s="105"/>
      <c r="O856" s="105"/>
      <c r="P856" s="105"/>
      <c r="Q856" s="105"/>
      <c r="R856" s="105"/>
      <c r="S856" s="105"/>
    </row>
    <row r="857" spans="1:19" ht="12.75" customHeight="1">
      <c r="A857" s="105"/>
      <c r="B857" s="105"/>
      <c r="C857" s="105"/>
      <c r="D857" s="105"/>
      <c r="E857" s="105"/>
      <c r="F857" s="105"/>
      <c r="G857" s="105"/>
      <c r="H857" s="105"/>
      <c r="I857" s="105"/>
      <c r="J857" s="105"/>
      <c r="K857" s="105"/>
      <c r="L857" s="105"/>
      <c r="M857" s="105"/>
      <c r="N857" s="105"/>
      <c r="O857" s="105"/>
      <c r="P857" s="105"/>
      <c r="Q857" s="105"/>
      <c r="R857" s="105"/>
      <c r="S857" s="105"/>
    </row>
    <row r="858" spans="1:19" ht="12.75" customHeight="1">
      <c r="A858" s="105"/>
      <c r="B858" s="105"/>
      <c r="C858" s="105"/>
      <c r="D858" s="105"/>
      <c r="E858" s="105"/>
      <c r="F858" s="105"/>
      <c r="G858" s="105"/>
      <c r="H858" s="105"/>
      <c r="I858" s="105"/>
      <c r="J858" s="105"/>
      <c r="K858" s="105"/>
      <c r="L858" s="105"/>
      <c r="M858" s="105"/>
      <c r="N858" s="105"/>
      <c r="O858" s="105"/>
      <c r="P858" s="105"/>
      <c r="Q858" s="105"/>
      <c r="R858" s="105"/>
      <c r="S858" s="105"/>
    </row>
    <row r="859" spans="1:19" ht="12.75" customHeight="1">
      <c r="A859" s="105"/>
      <c r="B859" s="105"/>
      <c r="C859" s="105"/>
      <c r="D859" s="105"/>
      <c r="E859" s="105"/>
      <c r="F859" s="105"/>
      <c r="G859" s="105"/>
      <c r="H859" s="105"/>
      <c r="I859" s="105"/>
      <c r="J859" s="105"/>
      <c r="K859" s="105"/>
      <c r="L859" s="105"/>
      <c r="M859" s="105"/>
      <c r="N859" s="105"/>
      <c r="O859" s="105"/>
      <c r="P859" s="105"/>
      <c r="Q859" s="105"/>
      <c r="R859" s="105"/>
      <c r="S859" s="105"/>
    </row>
    <row r="860" spans="1:19" ht="12.75" customHeight="1">
      <c r="A860" s="105"/>
      <c r="B860" s="105"/>
      <c r="C860" s="105"/>
      <c r="D860" s="105"/>
      <c r="E860" s="105"/>
      <c r="F860" s="105"/>
      <c r="G860" s="105"/>
      <c r="H860" s="105"/>
      <c r="I860" s="105"/>
      <c r="J860" s="105"/>
      <c r="K860" s="105"/>
      <c r="L860" s="105"/>
      <c r="M860" s="105"/>
      <c r="N860" s="105"/>
      <c r="O860" s="105"/>
      <c r="P860" s="105"/>
      <c r="Q860" s="105"/>
      <c r="R860" s="105"/>
      <c r="S860" s="105"/>
    </row>
    <row r="861" spans="1:19" ht="12.75" customHeight="1">
      <c r="A861" s="105"/>
      <c r="B861" s="105"/>
      <c r="C861" s="105"/>
      <c r="D861" s="105"/>
      <c r="E861" s="105"/>
      <c r="F861" s="105"/>
      <c r="G861" s="105"/>
      <c r="H861" s="105"/>
      <c r="I861" s="105"/>
      <c r="J861" s="105"/>
      <c r="K861" s="105"/>
      <c r="L861" s="105"/>
      <c r="M861" s="105"/>
      <c r="N861" s="105"/>
      <c r="O861" s="105"/>
      <c r="P861" s="105"/>
      <c r="Q861" s="105"/>
      <c r="R861" s="105"/>
      <c r="S861" s="105"/>
    </row>
    <row r="862" spans="1:19" ht="12.75" customHeight="1">
      <c r="A862" s="105"/>
      <c r="B862" s="105"/>
      <c r="C862" s="105"/>
      <c r="D862" s="105"/>
      <c r="E862" s="105"/>
      <c r="F862" s="105"/>
      <c r="G862" s="105"/>
      <c r="H862" s="105"/>
      <c r="I862" s="105"/>
      <c r="J862" s="105"/>
      <c r="K862" s="105"/>
      <c r="L862" s="105"/>
      <c r="M862" s="105"/>
      <c r="N862" s="105"/>
      <c r="O862" s="105"/>
      <c r="P862" s="105"/>
      <c r="Q862" s="105"/>
      <c r="R862" s="105"/>
      <c r="S862" s="105"/>
    </row>
    <row r="863" spans="1:19" ht="12.75" customHeight="1">
      <c r="A863" s="105"/>
      <c r="B863" s="105"/>
      <c r="C863" s="105"/>
      <c r="D863" s="105"/>
      <c r="E863" s="105"/>
      <c r="F863" s="105"/>
      <c r="G863" s="105"/>
      <c r="H863" s="105"/>
      <c r="I863" s="105"/>
      <c r="J863" s="105"/>
      <c r="K863" s="105"/>
      <c r="L863" s="105"/>
      <c r="M863" s="105"/>
      <c r="N863" s="105"/>
      <c r="O863" s="105"/>
      <c r="P863" s="105"/>
      <c r="Q863" s="105"/>
      <c r="R863" s="105"/>
      <c r="S863" s="105"/>
    </row>
    <row r="864" spans="1:19" ht="12.75" customHeight="1">
      <c r="A864" s="105"/>
      <c r="B864" s="105"/>
      <c r="C864" s="105"/>
      <c r="D864" s="105"/>
      <c r="E864" s="105"/>
      <c r="F864" s="105"/>
      <c r="G864" s="105"/>
      <c r="H864" s="105"/>
      <c r="I864" s="105"/>
      <c r="J864" s="105"/>
      <c r="K864" s="105"/>
      <c r="L864" s="105"/>
      <c r="M864" s="105"/>
      <c r="N864" s="105"/>
      <c r="O864" s="105"/>
      <c r="P864" s="105"/>
      <c r="Q864" s="105"/>
      <c r="R864" s="105"/>
      <c r="S864" s="105"/>
    </row>
    <row r="865" spans="1:19" ht="12.75" customHeight="1">
      <c r="A865" s="105"/>
      <c r="B865" s="105"/>
      <c r="C865" s="105"/>
      <c r="D865" s="105"/>
      <c r="E865" s="105"/>
      <c r="F865" s="105"/>
      <c r="G865" s="105"/>
      <c r="H865" s="105"/>
      <c r="I865" s="105"/>
      <c r="J865" s="105"/>
      <c r="K865" s="105"/>
      <c r="L865" s="105"/>
      <c r="M865" s="105"/>
      <c r="N865" s="105"/>
      <c r="O865" s="105"/>
      <c r="P865" s="105"/>
      <c r="Q865" s="105"/>
      <c r="R865" s="105"/>
      <c r="S865" s="105"/>
    </row>
    <row r="866" spans="1:19" ht="12.75" customHeight="1">
      <c r="A866" s="105"/>
      <c r="B866" s="105"/>
      <c r="C866" s="105"/>
      <c r="D866" s="105"/>
      <c r="E866" s="105"/>
      <c r="F866" s="105"/>
      <c r="G866" s="105"/>
      <c r="H866" s="105"/>
      <c r="I866" s="105"/>
      <c r="J866" s="105"/>
      <c r="K866" s="105"/>
      <c r="L866" s="105"/>
      <c r="M866" s="105"/>
      <c r="N866" s="105"/>
      <c r="O866" s="105"/>
      <c r="P866" s="105"/>
      <c r="Q866" s="105"/>
      <c r="R866" s="105"/>
      <c r="S866" s="105"/>
    </row>
    <row r="867" spans="1:19" ht="12.75" customHeight="1">
      <c r="A867" s="105"/>
      <c r="B867" s="105"/>
      <c r="C867" s="105"/>
      <c r="D867" s="105"/>
      <c r="E867" s="105"/>
      <c r="F867" s="105"/>
      <c r="G867" s="105"/>
      <c r="H867" s="105"/>
      <c r="I867" s="105"/>
      <c r="J867" s="105"/>
      <c r="K867" s="105"/>
      <c r="L867" s="105"/>
      <c r="M867" s="105"/>
      <c r="N867" s="105"/>
      <c r="O867" s="105"/>
      <c r="P867" s="105"/>
      <c r="Q867" s="105"/>
      <c r="R867" s="105"/>
      <c r="S867" s="105"/>
    </row>
    <row r="868" spans="1:19" ht="12.75" customHeight="1">
      <c r="A868" s="105"/>
      <c r="B868" s="105"/>
      <c r="C868" s="105"/>
      <c r="D868" s="105"/>
      <c r="E868" s="105"/>
      <c r="F868" s="105"/>
      <c r="G868" s="105"/>
      <c r="H868" s="105"/>
      <c r="I868" s="105"/>
      <c r="J868" s="105"/>
      <c r="K868" s="105"/>
      <c r="L868" s="105"/>
      <c r="M868" s="105"/>
      <c r="N868" s="105"/>
      <c r="O868" s="105"/>
      <c r="P868" s="105"/>
      <c r="Q868" s="105"/>
      <c r="R868" s="105"/>
      <c r="S868" s="105"/>
    </row>
    <row r="869" spans="1:19" ht="12.75" customHeight="1">
      <c r="A869" s="105"/>
      <c r="B869" s="105"/>
      <c r="C869" s="105"/>
      <c r="D869" s="105"/>
      <c r="E869" s="105"/>
      <c r="F869" s="105"/>
      <c r="G869" s="105"/>
      <c r="H869" s="105"/>
      <c r="I869" s="105"/>
      <c r="J869" s="105"/>
      <c r="K869" s="105"/>
      <c r="L869" s="105"/>
      <c r="M869" s="105"/>
      <c r="N869" s="105"/>
      <c r="O869" s="105"/>
      <c r="P869" s="105"/>
      <c r="Q869" s="105"/>
      <c r="R869" s="105"/>
      <c r="S869" s="105"/>
    </row>
    <row r="870" spans="1:19" ht="12.75" customHeight="1">
      <c r="A870" s="105"/>
      <c r="B870" s="105"/>
      <c r="C870" s="105"/>
      <c r="D870" s="105"/>
      <c r="E870" s="105"/>
      <c r="F870" s="105"/>
      <c r="G870" s="105"/>
      <c r="H870" s="105"/>
      <c r="I870" s="105"/>
      <c r="J870" s="105"/>
      <c r="K870" s="105"/>
      <c r="L870" s="105"/>
      <c r="M870" s="105"/>
      <c r="N870" s="105"/>
      <c r="O870" s="105"/>
      <c r="P870" s="105"/>
      <c r="Q870" s="105"/>
      <c r="R870" s="105"/>
      <c r="S870" s="105"/>
    </row>
    <row r="871" spans="1:19" ht="12.75" customHeight="1">
      <c r="A871" s="105"/>
      <c r="B871" s="105"/>
      <c r="C871" s="105"/>
      <c r="D871" s="105"/>
      <c r="E871" s="105"/>
      <c r="F871" s="105"/>
      <c r="G871" s="105"/>
      <c r="H871" s="105"/>
      <c r="I871" s="105"/>
      <c r="J871" s="105"/>
      <c r="K871" s="105"/>
      <c r="L871" s="105"/>
      <c r="M871" s="105"/>
      <c r="N871" s="105"/>
      <c r="O871" s="105"/>
      <c r="P871" s="105"/>
      <c r="Q871" s="105"/>
      <c r="R871" s="105"/>
      <c r="S871" s="105"/>
    </row>
    <row r="872" spans="1:19" ht="12.75" customHeight="1">
      <c r="A872" s="105"/>
      <c r="B872" s="105"/>
      <c r="C872" s="105"/>
      <c r="D872" s="105"/>
      <c r="E872" s="105"/>
      <c r="F872" s="105"/>
      <c r="G872" s="105"/>
      <c r="H872" s="105"/>
      <c r="I872" s="105"/>
      <c r="J872" s="105"/>
      <c r="K872" s="105"/>
      <c r="L872" s="105"/>
      <c r="M872" s="105"/>
      <c r="N872" s="105"/>
      <c r="O872" s="105"/>
      <c r="P872" s="105"/>
      <c r="Q872" s="105"/>
      <c r="R872" s="105"/>
      <c r="S872" s="105"/>
    </row>
    <row r="873" spans="1:19" ht="12.75" customHeight="1">
      <c r="A873" s="105"/>
      <c r="B873" s="105"/>
      <c r="C873" s="105"/>
      <c r="D873" s="105"/>
      <c r="E873" s="105"/>
      <c r="F873" s="105"/>
      <c r="G873" s="105"/>
      <c r="H873" s="105"/>
      <c r="I873" s="105"/>
      <c r="J873" s="105"/>
      <c r="K873" s="105"/>
      <c r="L873" s="105"/>
      <c r="M873" s="105"/>
      <c r="N873" s="105"/>
      <c r="O873" s="105"/>
      <c r="P873" s="105"/>
      <c r="Q873" s="105"/>
      <c r="R873" s="105"/>
      <c r="S873" s="105"/>
    </row>
    <row r="874" spans="1:19" ht="12.75" customHeight="1">
      <c r="A874" s="105"/>
      <c r="B874" s="105"/>
      <c r="C874" s="105"/>
      <c r="D874" s="105"/>
      <c r="E874" s="105"/>
      <c r="F874" s="105"/>
      <c r="G874" s="105"/>
      <c r="H874" s="105"/>
      <c r="I874" s="105"/>
      <c r="J874" s="105"/>
      <c r="K874" s="105"/>
      <c r="L874" s="105"/>
      <c r="M874" s="105"/>
      <c r="N874" s="105"/>
      <c r="O874" s="105"/>
      <c r="P874" s="105"/>
      <c r="Q874" s="105"/>
      <c r="R874" s="105"/>
      <c r="S874" s="105"/>
    </row>
    <row r="875" spans="1:19" ht="12.75" customHeight="1">
      <c r="A875" s="105"/>
      <c r="B875" s="105"/>
      <c r="C875" s="105"/>
      <c r="D875" s="105"/>
      <c r="E875" s="105"/>
      <c r="F875" s="105"/>
      <c r="G875" s="105"/>
      <c r="H875" s="105"/>
      <c r="I875" s="105"/>
      <c r="J875" s="105"/>
      <c r="K875" s="105"/>
      <c r="L875" s="105"/>
      <c r="M875" s="105"/>
      <c r="N875" s="105"/>
      <c r="O875" s="105"/>
      <c r="P875" s="105"/>
      <c r="Q875" s="105"/>
      <c r="R875" s="105"/>
      <c r="S875" s="105"/>
    </row>
    <row r="876" spans="1:19" ht="12.75" customHeight="1">
      <c r="A876" s="105"/>
      <c r="B876" s="105"/>
      <c r="C876" s="105"/>
      <c r="D876" s="105"/>
      <c r="E876" s="105"/>
      <c r="F876" s="105"/>
      <c r="G876" s="105"/>
      <c r="H876" s="105"/>
      <c r="I876" s="105"/>
      <c r="J876" s="105"/>
      <c r="K876" s="105"/>
      <c r="L876" s="105"/>
      <c r="M876" s="105"/>
      <c r="N876" s="105"/>
      <c r="O876" s="105"/>
      <c r="P876" s="105"/>
      <c r="Q876" s="105"/>
      <c r="R876" s="105"/>
      <c r="S876" s="105"/>
    </row>
    <row r="877" spans="1:19" ht="12.75" customHeight="1">
      <c r="A877" s="105"/>
      <c r="B877" s="105"/>
      <c r="C877" s="105"/>
      <c r="D877" s="105"/>
      <c r="E877" s="105"/>
      <c r="F877" s="105"/>
      <c r="G877" s="105"/>
      <c r="H877" s="105"/>
      <c r="I877" s="105"/>
      <c r="J877" s="105"/>
      <c r="K877" s="105"/>
      <c r="L877" s="105"/>
      <c r="M877" s="105"/>
      <c r="N877" s="105"/>
      <c r="O877" s="105"/>
      <c r="P877" s="105"/>
      <c r="Q877" s="105"/>
      <c r="R877" s="105"/>
      <c r="S877" s="105"/>
    </row>
    <row r="878" spans="1:19" ht="12.75" customHeight="1">
      <c r="A878" s="105"/>
      <c r="B878" s="105"/>
      <c r="C878" s="105"/>
      <c r="D878" s="105"/>
      <c r="E878" s="105"/>
      <c r="F878" s="105"/>
      <c r="G878" s="105"/>
      <c r="H878" s="105"/>
      <c r="I878" s="105"/>
      <c r="J878" s="105"/>
      <c r="K878" s="105"/>
      <c r="L878" s="105"/>
      <c r="M878" s="105"/>
      <c r="N878" s="105"/>
      <c r="O878" s="105"/>
      <c r="P878" s="105"/>
      <c r="Q878" s="105"/>
      <c r="R878" s="105"/>
      <c r="S878" s="105"/>
    </row>
    <row r="879" spans="1:19" ht="12.75" customHeight="1">
      <c r="A879" s="105"/>
      <c r="B879" s="105"/>
      <c r="C879" s="105"/>
      <c r="D879" s="105"/>
      <c r="E879" s="105"/>
      <c r="F879" s="105"/>
      <c r="G879" s="105"/>
      <c r="H879" s="105"/>
      <c r="I879" s="105"/>
      <c r="J879" s="105"/>
      <c r="K879" s="105"/>
      <c r="L879" s="105"/>
      <c r="M879" s="105"/>
      <c r="N879" s="105"/>
      <c r="O879" s="105"/>
      <c r="P879" s="105"/>
      <c r="Q879" s="105"/>
      <c r="R879" s="105"/>
      <c r="S879" s="105"/>
    </row>
    <row r="880" spans="1:19" ht="12.75" customHeight="1">
      <c r="A880" s="105"/>
      <c r="B880" s="105"/>
      <c r="C880" s="105"/>
      <c r="D880" s="105"/>
      <c r="E880" s="105"/>
      <c r="F880" s="105"/>
      <c r="G880" s="105"/>
      <c r="H880" s="105"/>
      <c r="I880" s="105"/>
      <c r="J880" s="105"/>
      <c r="K880" s="105"/>
      <c r="L880" s="105"/>
      <c r="M880" s="105"/>
      <c r="N880" s="105"/>
      <c r="O880" s="105"/>
      <c r="P880" s="105"/>
      <c r="Q880" s="105"/>
      <c r="R880" s="105"/>
      <c r="S880" s="105"/>
    </row>
    <row r="881" spans="1:19" ht="12.75" customHeight="1">
      <c r="A881" s="105"/>
      <c r="B881" s="105"/>
      <c r="C881" s="105"/>
      <c r="D881" s="105"/>
      <c r="E881" s="105"/>
      <c r="F881" s="105"/>
      <c r="G881" s="105"/>
      <c r="H881" s="105"/>
      <c r="I881" s="105"/>
      <c r="J881" s="105"/>
      <c r="K881" s="105"/>
      <c r="L881" s="105"/>
      <c r="M881" s="105"/>
      <c r="N881" s="105"/>
      <c r="O881" s="105"/>
      <c r="P881" s="105"/>
      <c r="Q881" s="105"/>
      <c r="R881" s="105"/>
      <c r="S881" s="105"/>
    </row>
    <row r="882" spans="1:19" ht="12.75" customHeight="1">
      <c r="A882" s="105"/>
      <c r="B882" s="105"/>
      <c r="C882" s="105"/>
      <c r="D882" s="105"/>
      <c r="E882" s="105"/>
      <c r="F882" s="105"/>
      <c r="G882" s="105"/>
      <c r="H882" s="105"/>
      <c r="I882" s="105"/>
      <c r="J882" s="105"/>
      <c r="K882" s="105"/>
      <c r="L882" s="105"/>
      <c r="M882" s="105"/>
      <c r="N882" s="105"/>
      <c r="O882" s="105"/>
      <c r="P882" s="105"/>
      <c r="Q882" s="105"/>
      <c r="R882" s="105"/>
      <c r="S882" s="105"/>
    </row>
    <row r="883" spans="1:19" ht="12.75" customHeight="1">
      <c r="A883" s="105"/>
      <c r="B883" s="105"/>
      <c r="C883" s="105"/>
      <c r="D883" s="105"/>
      <c r="E883" s="105"/>
      <c r="F883" s="105"/>
      <c r="G883" s="105"/>
      <c r="H883" s="105"/>
      <c r="I883" s="105"/>
      <c r="J883" s="105"/>
      <c r="K883" s="105"/>
      <c r="L883" s="105"/>
      <c r="M883" s="105"/>
      <c r="N883" s="105"/>
      <c r="O883" s="105"/>
      <c r="P883" s="105"/>
      <c r="Q883" s="105"/>
      <c r="R883" s="105"/>
      <c r="S883" s="105"/>
    </row>
    <row r="884" spans="1:19" ht="12.75" customHeight="1">
      <c r="A884" s="105"/>
      <c r="B884" s="105"/>
      <c r="C884" s="105"/>
      <c r="D884" s="105"/>
      <c r="E884" s="105"/>
      <c r="F884" s="105"/>
      <c r="G884" s="105"/>
      <c r="H884" s="105"/>
      <c r="I884" s="105"/>
      <c r="J884" s="105"/>
      <c r="K884" s="105"/>
      <c r="L884" s="105"/>
      <c r="M884" s="105"/>
      <c r="N884" s="105"/>
      <c r="O884" s="105"/>
      <c r="P884" s="105"/>
      <c r="Q884" s="105"/>
      <c r="R884" s="105"/>
      <c r="S884" s="105"/>
    </row>
    <row r="885" spans="1:19" ht="12.75" customHeight="1">
      <c r="A885" s="105"/>
      <c r="B885" s="105"/>
      <c r="C885" s="105"/>
      <c r="D885" s="105"/>
      <c r="E885" s="105"/>
      <c r="F885" s="105"/>
      <c r="G885" s="105"/>
      <c r="H885" s="105"/>
      <c r="I885" s="105"/>
      <c r="J885" s="105"/>
      <c r="K885" s="105"/>
      <c r="L885" s="105"/>
      <c r="M885" s="105"/>
      <c r="N885" s="105"/>
      <c r="O885" s="105"/>
      <c r="P885" s="105"/>
      <c r="Q885" s="105"/>
      <c r="R885" s="105"/>
      <c r="S885" s="105"/>
    </row>
    <row r="886" spans="1:19" ht="12.75" customHeight="1">
      <c r="A886" s="105"/>
      <c r="B886" s="105"/>
      <c r="C886" s="105"/>
      <c r="D886" s="105"/>
      <c r="E886" s="105"/>
      <c r="F886" s="105"/>
      <c r="G886" s="105"/>
      <c r="H886" s="105"/>
      <c r="I886" s="105"/>
      <c r="J886" s="105"/>
      <c r="K886" s="105"/>
      <c r="L886" s="105"/>
      <c r="M886" s="105"/>
      <c r="N886" s="105"/>
      <c r="O886" s="105"/>
      <c r="P886" s="105"/>
      <c r="Q886" s="105"/>
      <c r="R886" s="105"/>
      <c r="S886" s="105"/>
    </row>
    <row r="887" spans="1:19" ht="12.75" customHeight="1">
      <c r="A887" s="105"/>
      <c r="B887" s="105"/>
      <c r="C887" s="105"/>
      <c r="D887" s="105"/>
      <c r="E887" s="105"/>
      <c r="F887" s="105"/>
      <c r="G887" s="105"/>
      <c r="H887" s="105"/>
      <c r="I887" s="105"/>
      <c r="J887" s="105"/>
      <c r="K887" s="105"/>
      <c r="L887" s="105"/>
      <c r="M887" s="105"/>
      <c r="N887" s="105"/>
      <c r="O887" s="105"/>
      <c r="P887" s="105"/>
      <c r="Q887" s="105"/>
      <c r="R887" s="105"/>
      <c r="S887" s="105"/>
    </row>
    <row r="888" spans="1:19" ht="12.75" customHeight="1">
      <c r="A888" s="105"/>
      <c r="B888" s="105"/>
      <c r="C888" s="105"/>
      <c r="D888" s="105"/>
      <c r="E888" s="105"/>
      <c r="F888" s="105"/>
      <c r="G888" s="105"/>
      <c r="H888" s="105"/>
      <c r="I888" s="105"/>
      <c r="J888" s="105"/>
      <c r="K888" s="105"/>
      <c r="L888" s="105"/>
      <c r="M888" s="105"/>
      <c r="N888" s="105"/>
      <c r="O888" s="105"/>
      <c r="P888" s="105"/>
      <c r="Q888" s="105"/>
      <c r="R888" s="105"/>
      <c r="S888" s="105"/>
    </row>
    <row r="889" spans="1:19" ht="12.75" customHeight="1">
      <c r="A889" s="105"/>
      <c r="B889" s="105"/>
      <c r="C889" s="105"/>
      <c r="D889" s="105"/>
      <c r="E889" s="105"/>
      <c r="F889" s="105"/>
      <c r="G889" s="105"/>
      <c r="H889" s="105"/>
      <c r="I889" s="105"/>
      <c r="J889" s="105"/>
      <c r="K889" s="105"/>
      <c r="L889" s="105"/>
      <c r="M889" s="105"/>
      <c r="N889" s="105"/>
      <c r="O889" s="105"/>
      <c r="P889" s="105"/>
      <c r="Q889" s="105"/>
      <c r="R889" s="105"/>
      <c r="S889" s="105"/>
    </row>
    <row r="890" spans="1:19" ht="12.75" customHeight="1">
      <c r="A890" s="105"/>
      <c r="B890" s="105"/>
      <c r="C890" s="105"/>
      <c r="D890" s="105"/>
      <c r="E890" s="105"/>
      <c r="F890" s="105"/>
      <c r="G890" s="105"/>
      <c r="H890" s="105"/>
      <c r="I890" s="105"/>
      <c r="J890" s="105"/>
      <c r="K890" s="105"/>
      <c r="L890" s="105"/>
      <c r="M890" s="105"/>
      <c r="N890" s="105"/>
      <c r="O890" s="105"/>
      <c r="P890" s="105"/>
      <c r="Q890" s="105"/>
      <c r="R890" s="105"/>
      <c r="S890" s="105"/>
    </row>
    <row r="891" spans="1:19" ht="12.75" customHeight="1">
      <c r="A891" s="105"/>
      <c r="B891" s="105"/>
      <c r="C891" s="105"/>
      <c r="D891" s="105"/>
      <c r="E891" s="105"/>
      <c r="F891" s="105"/>
      <c r="G891" s="105"/>
      <c r="H891" s="105"/>
      <c r="I891" s="105"/>
      <c r="J891" s="105"/>
      <c r="K891" s="105"/>
      <c r="L891" s="105"/>
      <c r="M891" s="105"/>
      <c r="N891" s="105"/>
      <c r="O891" s="105"/>
      <c r="P891" s="105"/>
      <c r="Q891" s="105"/>
      <c r="R891" s="105"/>
      <c r="S891" s="105"/>
    </row>
    <row r="892" spans="1:19" ht="12.75" customHeight="1">
      <c r="A892" s="105"/>
      <c r="B892" s="105"/>
      <c r="C892" s="105"/>
      <c r="D892" s="105"/>
      <c r="E892" s="105"/>
      <c r="F892" s="105"/>
      <c r="G892" s="105"/>
      <c r="H892" s="105"/>
      <c r="I892" s="105"/>
      <c r="J892" s="105"/>
      <c r="K892" s="105"/>
      <c r="L892" s="105"/>
      <c r="M892" s="105"/>
      <c r="N892" s="105"/>
      <c r="O892" s="105"/>
      <c r="P892" s="105"/>
      <c r="Q892" s="105"/>
      <c r="R892" s="105"/>
      <c r="S892" s="105"/>
    </row>
    <row r="893" spans="1:19" ht="12.75" customHeight="1">
      <c r="A893" s="105"/>
      <c r="B893" s="105"/>
      <c r="C893" s="105"/>
      <c r="D893" s="105"/>
      <c r="E893" s="105"/>
      <c r="F893" s="105"/>
      <c r="G893" s="105"/>
      <c r="H893" s="105"/>
      <c r="I893" s="105"/>
      <c r="J893" s="105"/>
      <c r="K893" s="105"/>
      <c r="L893" s="105"/>
      <c r="M893" s="105"/>
      <c r="N893" s="105"/>
      <c r="O893" s="105"/>
      <c r="P893" s="105"/>
      <c r="Q893" s="105"/>
      <c r="R893" s="105"/>
      <c r="S893" s="105"/>
    </row>
    <row r="894" spans="1:19" ht="12.75" customHeight="1">
      <c r="A894" s="105"/>
      <c r="B894" s="105"/>
      <c r="C894" s="105"/>
      <c r="D894" s="105"/>
      <c r="E894" s="105"/>
      <c r="F894" s="105"/>
      <c r="G894" s="105"/>
      <c r="H894" s="105"/>
      <c r="I894" s="105"/>
      <c r="J894" s="105"/>
      <c r="K894" s="105"/>
      <c r="L894" s="105"/>
      <c r="M894" s="105"/>
      <c r="N894" s="105"/>
      <c r="O894" s="105"/>
      <c r="P894" s="105"/>
      <c r="Q894" s="105"/>
      <c r="R894" s="105"/>
      <c r="S894" s="105"/>
    </row>
    <row r="895" spans="1:19" ht="12.75" customHeight="1">
      <c r="A895" s="105"/>
      <c r="B895" s="105"/>
      <c r="C895" s="105"/>
      <c r="D895" s="105"/>
      <c r="E895" s="105"/>
      <c r="F895" s="105"/>
      <c r="G895" s="105"/>
      <c r="H895" s="105"/>
      <c r="I895" s="105"/>
      <c r="J895" s="105"/>
      <c r="K895" s="105"/>
      <c r="L895" s="105"/>
      <c r="M895" s="105"/>
      <c r="N895" s="105"/>
      <c r="O895" s="105"/>
      <c r="P895" s="105"/>
      <c r="Q895" s="105"/>
      <c r="R895" s="105"/>
      <c r="S895" s="105"/>
    </row>
    <row r="896" spans="1:19" ht="12.75" customHeight="1">
      <c r="A896" s="105"/>
      <c r="B896" s="105"/>
      <c r="C896" s="105"/>
      <c r="D896" s="105"/>
      <c r="E896" s="105"/>
      <c r="F896" s="105"/>
      <c r="G896" s="105"/>
      <c r="H896" s="105"/>
      <c r="I896" s="105"/>
      <c r="J896" s="105"/>
      <c r="K896" s="105"/>
      <c r="L896" s="105"/>
      <c r="M896" s="105"/>
      <c r="N896" s="105"/>
      <c r="O896" s="105"/>
      <c r="P896" s="105"/>
      <c r="Q896" s="105"/>
      <c r="R896" s="105"/>
      <c r="S896" s="105"/>
    </row>
    <row r="897" spans="1:19" ht="12.75" customHeight="1">
      <c r="A897" s="105"/>
      <c r="B897" s="105"/>
      <c r="C897" s="105"/>
      <c r="D897" s="105"/>
      <c r="E897" s="105"/>
      <c r="F897" s="105"/>
      <c r="G897" s="105"/>
      <c r="H897" s="105"/>
      <c r="I897" s="105"/>
      <c r="J897" s="105"/>
      <c r="K897" s="105"/>
      <c r="L897" s="105"/>
      <c r="M897" s="105"/>
      <c r="N897" s="105"/>
      <c r="O897" s="105"/>
      <c r="P897" s="105"/>
      <c r="Q897" s="105"/>
      <c r="R897" s="105"/>
      <c r="S897" s="105"/>
    </row>
    <row r="898" spans="1:19" ht="12.75" customHeight="1">
      <c r="A898" s="105"/>
      <c r="B898" s="105"/>
      <c r="C898" s="105"/>
      <c r="D898" s="105"/>
      <c r="E898" s="105"/>
      <c r="F898" s="105"/>
      <c r="G898" s="105"/>
      <c r="H898" s="105"/>
      <c r="I898" s="105"/>
      <c r="J898" s="105"/>
      <c r="K898" s="105"/>
      <c r="L898" s="105"/>
      <c r="M898" s="105"/>
      <c r="N898" s="105"/>
      <c r="O898" s="105"/>
      <c r="P898" s="105"/>
      <c r="Q898" s="105"/>
      <c r="R898" s="105"/>
      <c r="S898" s="105"/>
    </row>
    <row r="899" spans="1:19" ht="12.75" customHeight="1">
      <c r="A899" s="105"/>
      <c r="B899" s="105"/>
      <c r="C899" s="105"/>
      <c r="D899" s="105"/>
      <c r="E899" s="105"/>
      <c r="F899" s="105"/>
      <c r="G899" s="105"/>
      <c r="H899" s="105"/>
      <c r="I899" s="105"/>
      <c r="J899" s="105"/>
      <c r="K899" s="105"/>
      <c r="L899" s="105"/>
      <c r="M899" s="105"/>
      <c r="N899" s="105"/>
      <c r="O899" s="105"/>
      <c r="P899" s="105"/>
      <c r="Q899" s="105"/>
      <c r="R899" s="105"/>
      <c r="S899" s="105"/>
    </row>
    <row r="900" spans="1:19" ht="12.75" customHeight="1">
      <c r="A900" s="105"/>
      <c r="B900" s="105"/>
      <c r="C900" s="105"/>
      <c r="D900" s="105"/>
      <c r="E900" s="105"/>
      <c r="F900" s="105"/>
      <c r="G900" s="105"/>
      <c r="H900" s="105"/>
      <c r="I900" s="105"/>
      <c r="J900" s="105"/>
      <c r="K900" s="105"/>
      <c r="L900" s="105"/>
      <c r="M900" s="105"/>
      <c r="N900" s="105"/>
      <c r="O900" s="105"/>
      <c r="P900" s="105"/>
      <c r="Q900" s="105"/>
      <c r="R900" s="105"/>
      <c r="S900" s="105"/>
    </row>
    <row r="901" spans="1:19" ht="12.75" customHeight="1">
      <c r="A901" s="105"/>
      <c r="B901" s="105"/>
      <c r="C901" s="105"/>
      <c r="D901" s="105"/>
      <c r="E901" s="105"/>
      <c r="F901" s="105"/>
      <c r="G901" s="105"/>
      <c r="H901" s="105"/>
      <c r="I901" s="105"/>
      <c r="J901" s="105"/>
      <c r="K901" s="105"/>
      <c r="L901" s="105"/>
      <c r="M901" s="105"/>
      <c r="N901" s="105"/>
      <c r="O901" s="105"/>
      <c r="P901" s="105"/>
      <c r="Q901" s="105"/>
      <c r="R901" s="105"/>
      <c r="S901" s="105"/>
    </row>
    <row r="902" spans="1:19" ht="12.75" customHeight="1">
      <c r="A902" s="105"/>
      <c r="B902" s="105"/>
      <c r="C902" s="105"/>
      <c r="D902" s="105"/>
      <c r="E902" s="105"/>
      <c r="F902" s="105"/>
      <c r="G902" s="105"/>
      <c r="H902" s="105"/>
      <c r="I902" s="105"/>
      <c r="J902" s="105"/>
      <c r="K902" s="105"/>
      <c r="L902" s="105"/>
      <c r="M902" s="105"/>
      <c r="N902" s="105"/>
      <c r="O902" s="105"/>
      <c r="P902" s="105"/>
      <c r="Q902" s="105"/>
      <c r="R902" s="105"/>
      <c r="S902" s="105"/>
    </row>
    <row r="903" spans="1:19" ht="12.75" customHeight="1">
      <c r="A903" s="105"/>
      <c r="B903" s="105"/>
      <c r="C903" s="105"/>
      <c r="D903" s="105"/>
      <c r="E903" s="105"/>
      <c r="F903" s="105"/>
      <c r="G903" s="105"/>
      <c r="H903" s="105"/>
      <c r="I903" s="105"/>
      <c r="J903" s="105"/>
      <c r="K903" s="105"/>
      <c r="L903" s="105"/>
      <c r="M903" s="105"/>
      <c r="N903" s="105"/>
      <c r="O903" s="105"/>
      <c r="P903" s="105"/>
      <c r="Q903" s="105"/>
      <c r="R903" s="105"/>
      <c r="S903" s="105"/>
    </row>
    <row r="904" spans="1:19" ht="12.75" customHeight="1">
      <c r="A904" s="105"/>
      <c r="B904" s="105"/>
      <c r="C904" s="105"/>
      <c r="D904" s="105"/>
      <c r="E904" s="105"/>
      <c r="F904" s="105"/>
      <c r="G904" s="105"/>
      <c r="H904" s="105"/>
      <c r="I904" s="105"/>
      <c r="J904" s="105"/>
      <c r="K904" s="105"/>
      <c r="L904" s="105"/>
      <c r="M904" s="105"/>
      <c r="N904" s="105"/>
      <c r="O904" s="105"/>
      <c r="P904" s="105"/>
      <c r="Q904" s="105"/>
      <c r="R904" s="105"/>
      <c r="S904" s="105"/>
    </row>
    <row r="905" spans="1:19" ht="12.75" customHeight="1">
      <c r="A905" s="105"/>
      <c r="B905" s="105"/>
      <c r="C905" s="105"/>
      <c r="D905" s="105"/>
      <c r="E905" s="105"/>
      <c r="F905" s="105"/>
      <c r="G905" s="105"/>
      <c r="H905" s="105"/>
      <c r="I905" s="105"/>
      <c r="J905" s="105"/>
      <c r="K905" s="105"/>
      <c r="L905" s="105"/>
      <c r="M905" s="105"/>
      <c r="N905" s="105"/>
      <c r="O905" s="105"/>
      <c r="P905" s="105"/>
      <c r="Q905" s="105"/>
      <c r="R905" s="105"/>
      <c r="S905" s="105"/>
    </row>
    <row r="906" spans="1:19" ht="12.75" customHeight="1">
      <c r="A906" s="105"/>
      <c r="B906" s="105"/>
      <c r="C906" s="105"/>
      <c r="D906" s="105"/>
      <c r="E906" s="105"/>
      <c r="F906" s="105"/>
      <c r="G906" s="105"/>
      <c r="H906" s="105"/>
      <c r="I906" s="105"/>
      <c r="J906" s="105"/>
      <c r="K906" s="105"/>
      <c r="L906" s="105"/>
      <c r="M906" s="105"/>
      <c r="N906" s="105"/>
      <c r="O906" s="105"/>
      <c r="P906" s="105"/>
      <c r="Q906" s="105"/>
      <c r="R906" s="105"/>
      <c r="S906" s="105"/>
    </row>
    <row r="907" spans="1:19" ht="12.75" customHeight="1">
      <c r="A907" s="105"/>
      <c r="B907" s="105"/>
      <c r="C907" s="105"/>
      <c r="D907" s="105"/>
      <c r="E907" s="105"/>
      <c r="F907" s="105"/>
      <c r="G907" s="105"/>
      <c r="H907" s="105"/>
      <c r="I907" s="105"/>
      <c r="J907" s="105"/>
      <c r="K907" s="105"/>
      <c r="L907" s="105"/>
      <c r="M907" s="105"/>
      <c r="N907" s="105"/>
      <c r="O907" s="105"/>
      <c r="P907" s="105"/>
      <c r="Q907" s="105"/>
      <c r="R907" s="105"/>
      <c r="S907" s="105"/>
    </row>
    <row r="908" spans="1:19" ht="12.75" customHeight="1">
      <c r="A908" s="105"/>
      <c r="B908" s="105"/>
      <c r="C908" s="105"/>
      <c r="D908" s="105"/>
      <c r="E908" s="105"/>
      <c r="F908" s="105"/>
      <c r="G908" s="105"/>
      <c r="H908" s="105"/>
      <c r="I908" s="105"/>
      <c r="J908" s="105"/>
      <c r="K908" s="105"/>
      <c r="L908" s="105"/>
      <c r="M908" s="105"/>
      <c r="N908" s="105"/>
      <c r="O908" s="105"/>
      <c r="P908" s="105"/>
      <c r="Q908" s="105"/>
      <c r="R908" s="105"/>
      <c r="S908" s="105"/>
    </row>
    <row r="909" spans="1:19" ht="12.75" customHeight="1">
      <c r="A909" s="105"/>
      <c r="B909" s="105"/>
      <c r="C909" s="105"/>
      <c r="D909" s="105"/>
      <c r="E909" s="105"/>
      <c r="F909" s="105"/>
      <c r="G909" s="105"/>
      <c r="H909" s="105"/>
      <c r="I909" s="105"/>
      <c r="J909" s="105"/>
      <c r="K909" s="105"/>
      <c r="L909" s="105"/>
      <c r="M909" s="105"/>
      <c r="N909" s="105"/>
      <c r="O909" s="105"/>
      <c r="P909" s="105"/>
      <c r="Q909" s="105"/>
      <c r="R909" s="105"/>
      <c r="S909" s="105"/>
    </row>
    <row r="910" spans="1:19" ht="12.75" customHeight="1">
      <c r="A910" s="105"/>
      <c r="B910" s="105"/>
      <c r="C910" s="105"/>
      <c r="D910" s="105"/>
      <c r="E910" s="105"/>
      <c r="F910" s="105"/>
      <c r="G910" s="105"/>
      <c r="H910" s="105"/>
      <c r="I910" s="105"/>
      <c r="J910" s="105"/>
      <c r="K910" s="105"/>
      <c r="L910" s="105"/>
      <c r="M910" s="105"/>
      <c r="N910" s="105"/>
      <c r="O910" s="105"/>
      <c r="P910" s="105"/>
      <c r="Q910" s="105"/>
      <c r="R910" s="105"/>
      <c r="S910" s="105"/>
    </row>
    <row r="911" spans="1:19" ht="12.75" customHeight="1">
      <c r="A911" s="105"/>
      <c r="B911" s="105"/>
      <c r="C911" s="105"/>
      <c r="D911" s="105"/>
      <c r="E911" s="105"/>
      <c r="F911" s="105"/>
      <c r="G911" s="105"/>
      <c r="H911" s="105"/>
      <c r="I911" s="105"/>
      <c r="J911" s="105"/>
      <c r="K911" s="105"/>
      <c r="L911" s="105"/>
      <c r="M911" s="105"/>
      <c r="N911" s="105"/>
      <c r="O911" s="105"/>
      <c r="P911" s="105"/>
      <c r="Q911" s="105"/>
      <c r="R911" s="105"/>
      <c r="S911" s="105"/>
    </row>
    <row r="912" spans="1:19" ht="12.75" customHeight="1">
      <c r="A912" s="105"/>
      <c r="B912" s="105"/>
      <c r="C912" s="105"/>
      <c r="D912" s="105"/>
      <c r="E912" s="105"/>
      <c r="F912" s="105"/>
      <c r="G912" s="105"/>
      <c r="H912" s="105"/>
      <c r="I912" s="105"/>
      <c r="J912" s="105"/>
      <c r="K912" s="105"/>
      <c r="L912" s="105"/>
      <c r="M912" s="105"/>
      <c r="N912" s="105"/>
      <c r="O912" s="105"/>
      <c r="P912" s="105"/>
      <c r="Q912" s="105"/>
      <c r="R912" s="105"/>
      <c r="S912" s="105"/>
    </row>
    <row r="913" spans="1:19" ht="12.75" customHeight="1">
      <c r="A913" s="105"/>
      <c r="B913" s="105"/>
      <c r="C913" s="105"/>
      <c r="D913" s="105"/>
      <c r="E913" s="105"/>
      <c r="F913" s="105"/>
      <c r="G913" s="105"/>
      <c r="H913" s="105"/>
      <c r="I913" s="105"/>
      <c r="J913" s="105"/>
      <c r="K913" s="105"/>
      <c r="L913" s="105"/>
      <c r="M913" s="105"/>
      <c r="N913" s="105"/>
      <c r="O913" s="105"/>
      <c r="P913" s="105"/>
      <c r="Q913" s="105"/>
      <c r="R913" s="105"/>
      <c r="S913" s="105"/>
    </row>
    <row r="914" spans="1:19" ht="12.75" customHeight="1">
      <c r="A914" s="105"/>
      <c r="B914" s="105"/>
      <c r="C914" s="105"/>
      <c r="D914" s="105"/>
      <c r="E914" s="105"/>
      <c r="F914" s="105"/>
      <c r="G914" s="105"/>
      <c r="H914" s="105"/>
      <c r="I914" s="105"/>
      <c r="J914" s="105"/>
      <c r="K914" s="105"/>
      <c r="L914" s="105"/>
      <c r="M914" s="105"/>
      <c r="N914" s="105"/>
      <c r="O914" s="105"/>
      <c r="P914" s="105"/>
      <c r="Q914" s="105"/>
      <c r="R914" s="105"/>
      <c r="S914" s="105"/>
    </row>
    <row r="915" spans="1:19" ht="12.75" customHeight="1">
      <c r="A915" s="105"/>
      <c r="B915" s="105"/>
      <c r="C915" s="105"/>
      <c r="D915" s="105"/>
      <c r="E915" s="105"/>
      <c r="F915" s="105"/>
      <c r="G915" s="105"/>
      <c r="H915" s="105"/>
      <c r="I915" s="105"/>
      <c r="J915" s="105"/>
      <c r="K915" s="105"/>
      <c r="L915" s="105"/>
      <c r="M915" s="105"/>
      <c r="N915" s="105"/>
      <c r="O915" s="105"/>
      <c r="P915" s="105"/>
      <c r="Q915" s="105"/>
      <c r="R915" s="105"/>
      <c r="S915" s="105"/>
    </row>
    <row r="916" spans="1:19" ht="12.75" customHeight="1">
      <c r="A916" s="105"/>
      <c r="B916" s="105"/>
      <c r="C916" s="105"/>
      <c r="D916" s="105"/>
      <c r="E916" s="105"/>
      <c r="F916" s="105"/>
      <c r="G916" s="105"/>
      <c r="H916" s="105"/>
      <c r="I916" s="105"/>
      <c r="J916" s="105"/>
      <c r="K916" s="105"/>
      <c r="L916" s="105"/>
      <c r="M916" s="105"/>
      <c r="N916" s="105"/>
      <c r="O916" s="105"/>
      <c r="P916" s="105"/>
      <c r="Q916" s="105"/>
      <c r="R916" s="105"/>
      <c r="S916" s="105"/>
    </row>
    <row r="917" spans="1:19" ht="12.75" customHeight="1">
      <c r="A917" s="105"/>
      <c r="B917" s="105"/>
      <c r="C917" s="105"/>
      <c r="D917" s="105"/>
      <c r="E917" s="105"/>
      <c r="F917" s="105"/>
      <c r="G917" s="105"/>
      <c r="H917" s="105"/>
      <c r="I917" s="105"/>
      <c r="J917" s="105"/>
      <c r="K917" s="105"/>
      <c r="L917" s="105"/>
      <c r="M917" s="105"/>
      <c r="N917" s="105"/>
      <c r="O917" s="105"/>
      <c r="P917" s="105"/>
      <c r="Q917" s="105"/>
      <c r="R917" s="105"/>
      <c r="S917" s="105"/>
    </row>
    <row r="918" spans="1:19" ht="12.75" customHeight="1">
      <c r="A918" s="105"/>
      <c r="B918" s="105"/>
      <c r="C918" s="105"/>
      <c r="D918" s="105"/>
      <c r="E918" s="105"/>
      <c r="F918" s="105"/>
      <c r="G918" s="105"/>
      <c r="H918" s="105"/>
      <c r="I918" s="105"/>
      <c r="J918" s="105"/>
      <c r="K918" s="105"/>
      <c r="L918" s="105"/>
      <c r="M918" s="105"/>
      <c r="N918" s="105"/>
      <c r="O918" s="105"/>
      <c r="P918" s="105"/>
      <c r="Q918" s="105"/>
      <c r="R918" s="105"/>
      <c r="S918" s="105"/>
    </row>
    <row r="919" spans="1:19" ht="12.75" customHeight="1">
      <c r="A919" s="105"/>
      <c r="B919" s="105"/>
      <c r="C919" s="105"/>
      <c r="D919" s="105"/>
      <c r="E919" s="105"/>
      <c r="F919" s="105"/>
      <c r="G919" s="105"/>
      <c r="H919" s="105"/>
      <c r="I919" s="105"/>
      <c r="J919" s="105"/>
      <c r="K919" s="105"/>
      <c r="L919" s="105"/>
      <c r="M919" s="105"/>
      <c r="N919" s="105"/>
      <c r="O919" s="105"/>
      <c r="P919" s="105"/>
      <c r="Q919" s="105"/>
      <c r="R919" s="105"/>
      <c r="S919" s="105"/>
    </row>
    <row r="920" spans="1:19" ht="12.75" customHeight="1">
      <c r="A920" s="105"/>
      <c r="B920" s="105"/>
      <c r="C920" s="105"/>
      <c r="D920" s="105"/>
      <c r="E920" s="105"/>
      <c r="F920" s="105"/>
      <c r="G920" s="105"/>
      <c r="H920" s="105"/>
      <c r="I920" s="105"/>
      <c r="J920" s="105"/>
      <c r="K920" s="105"/>
      <c r="L920" s="105"/>
      <c r="M920" s="105"/>
      <c r="N920" s="105"/>
      <c r="O920" s="105"/>
      <c r="P920" s="105"/>
      <c r="Q920" s="105"/>
      <c r="R920" s="105"/>
      <c r="S920" s="105"/>
    </row>
    <row r="921" spans="1:19" ht="12.75" customHeight="1">
      <c r="A921" s="105"/>
      <c r="B921" s="105"/>
      <c r="C921" s="105"/>
      <c r="D921" s="105"/>
      <c r="E921" s="105"/>
      <c r="F921" s="105"/>
      <c r="G921" s="105"/>
      <c r="H921" s="105"/>
      <c r="I921" s="105"/>
      <c r="J921" s="105"/>
      <c r="K921" s="105"/>
      <c r="L921" s="105"/>
      <c r="M921" s="105"/>
      <c r="N921" s="105"/>
      <c r="O921" s="105"/>
      <c r="P921" s="105"/>
      <c r="Q921" s="105"/>
      <c r="R921" s="105"/>
      <c r="S921" s="105"/>
    </row>
    <row r="922" spans="1:19" ht="12.75" customHeight="1">
      <c r="A922" s="105"/>
      <c r="B922" s="105"/>
      <c r="C922" s="105"/>
      <c r="D922" s="105"/>
      <c r="E922" s="105"/>
      <c r="F922" s="105"/>
      <c r="G922" s="105"/>
      <c r="H922" s="105"/>
      <c r="I922" s="105"/>
      <c r="J922" s="105"/>
      <c r="K922" s="105"/>
      <c r="L922" s="105"/>
      <c r="M922" s="105"/>
      <c r="N922" s="105"/>
      <c r="O922" s="105"/>
      <c r="P922" s="105"/>
      <c r="Q922" s="105"/>
      <c r="R922" s="105"/>
      <c r="S922" s="105"/>
    </row>
    <row r="923" spans="1:19" ht="12.75" customHeight="1">
      <c r="A923" s="105"/>
      <c r="B923" s="105"/>
      <c r="C923" s="105"/>
      <c r="D923" s="105"/>
      <c r="E923" s="105"/>
      <c r="F923" s="105"/>
      <c r="G923" s="105"/>
      <c r="H923" s="105"/>
      <c r="I923" s="105"/>
      <c r="J923" s="105"/>
      <c r="K923" s="105"/>
      <c r="L923" s="105"/>
      <c r="M923" s="105"/>
      <c r="N923" s="105"/>
      <c r="O923" s="105"/>
      <c r="P923" s="105"/>
      <c r="Q923" s="105"/>
      <c r="R923" s="105"/>
      <c r="S923" s="105"/>
    </row>
    <row r="924" spans="1:19" ht="12.75" customHeight="1">
      <c r="A924" s="105"/>
      <c r="B924" s="105"/>
      <c r="C924" s="105"/>
      <c r="D924" s="105"/>
      <c r="E924" s="105"/>
      <c r="F924" s="105"/>
      <c r="G924" s="105"/>
      <c r="H924" s="105"/>
      <c r="I924" s="105"/>
      <c r="J924" s="105"/>
      <c r="K924" s="105"/>
      <c r="L924" s="105"/>
      <c r="M924" s="105"/>
      <c r="N924" s="105"/>
      <c r="O924" s="105"/>
      <c r="P924" s="105"/>
      <c r="Q924" s="105"/>
      <c r="R924" s="105"/>
      <c r="S924" s="105"/>
    </row>
    <row r="925" spans="1:19" ht="12.75" customHeight="1">
      <c r="A925" s="105"/>
      <c r="B925" s="105"/>
      <c r="C925" s="105"/>
      <c r="D925" s="105"/>
      <c r="E925" s="105"/>
      <c r="F925" s="105"/>
      <c r="G925" s="105"/>
      <c r="H925" s="105"/>
      <c r="I925" s="105"/>
      <c r="J925" s="105"/>
      <c r="K925" s="105"/>
      <c r="L925" s="105"/>
      <c r="M925" s="105"/>
      <c r="N925" s="105"/>
      <c r="O925" s="105"/>
      <c r="P925" s="105"/>
      <c r="Q925" s="105"/>
      <c r="R925" s="105"/>
      <c r="S925" s="105"/>
    </row>
    <row r="926" spans="1:19" ht="12.75" customHeight="1">
      <c r="A926" s="105"/>
      <c r="B926" s="105"/>
      <c r="C926" s="105"/>
      <c r="D926" s="105"/>
      <c r="E926" s="105"/>
      <c r="F926" s="105"/>
      <c r="G926" s="105"/>
      <c r="H926" s="105"/>
      <c r="I926" s="105"/>
      <c r="J926" s="105"/>
      <c r="K926" s="105"/>
      <c r="L926" s="105"/>
      <c r="M926" s="105"/>
      <c r="N926" s="105"/>
      <c r="O926" s="105"/>
      <c r="P926" s="105"/>
      <c r="Q926" s="105"/>
      <c r="R926" s="105"/>
      <c r="S926" s="105"/>
    </row>
    <row r="927" spans="1:19" ht="12.75" customHeight="1">
      <c r="A927" s="105"/>
      <c r="B927" s="105"/>
      <c r="C927" s="105"/>
      <c r="D927" s="105"/>
      <c r="E927" s="105"/>
      <c r="F927" s="105"/>
      <c r="G927" s="105"/>
      <c r="H927" s="105"/>
      <c r="I927" s="105"/>
      <c r="J927" s="105"/>
      <c r="K927" s="105"/>
      <c r="L927" s="105"/>
      <c r="M927" s="105"/>
      <c r="N927" s="105"/>
      <c r="O927" s="105"/>
      <c r="P927" s="105"/>
      <c r="Q927" s="105"/>
      <c r="R927" s="105"/>
      <c r="S927" s="105"/>
    </row>
    <row r="928" spans="1:19" ht="12.75" customHeight="1">
      <c r="A928" s="105"/>
      <c r="B928" s="105"/>
      <c r="C928" s="105"/>
      <c r="D928" s="105"/>
      <c r="E928" s="105"/>
      <c r="F928" s="105"/>
      <c r="G928" s="105"/>
      <c r="H928" s="105"/>
      <c r="I928" s="105"/>
      <c r="J928" s="105"/>
      <c r="K928" s="105"/>
      <c r="L928" s="105"/>
      <c r="M928" s="105"/>
      <c r="N928" s="105"/>
      <c r="O928" s="105"/>
      <c r="P928" s="105"/>
      <c r="Q928" s="105"/>
      <c r="R928" s="105"/>
      <c r="S928" s="105"/>
    </row>
    <row r="929" spans="1:19" ht="12.75" customHeight="1">
      <c r="A929" s="105"/>
      <c r="B929" s="105"/>
      <c r="C929" s="105"/>
      <c r="D929" s="105"/>
      <c r="E929" s="105"/>
      <c r="F929" s="105"/>
      <c r="G929" s="105"/>
      <c r="H929" s="105"/>
      <c r="I929" s="105"/>
      <c r="J929" s="105"/>
      <c r="K929" s="105"/>
      <c r="L929" s="105"/>
      <c r="M929" s="105"/>
      <c r="N929" s="105"/>
      <c r="O929" s="105"/>
      <c r="P929" s="105"/>
      <c r="Q929" s="105"/>
      <c r="R929" s="105"/>
      <c r="S929" s="105"/>
    </row>
    <row r="930" spans="1:19" ht="12.75" customHeight="1">
      <c r="A930" s="105"/>
      <c r="B930" s="105"/>
      <c r="C930" s="105"/>
      <c r="D930" s="105"/>
      <c r="E930" s="105"/>
      <c r="F930" s="105"/>
      <c r="G930" s="105"/>
      <c r="H930" s="105"/>
      <c r="I930" s="105"/>
      <c r="J930" s="105"/>
      <c r="K930" s="105"/>
      <c r="L930" s="105"/>
      <c r="M930" s="105"/>
      <c r="N930" s="105"/>
      <c r="O930" s="105"/>
      <c r="P930" s="105"/>
      <c r="Q930" s="105"/>
      <c r="R930" s="105"/>
      <c r="S930" s="105"/>
    </row>
    <row r="931" spans="1:19" ht="12.75" customHeight="1">
      <c r="A931" s="105"/>
      <c r="B931" s="105"/>
      <c r="C931" s="105"/>
      <c r="D931" s="105"/>
      <c r="E931" s="105"/>
      <c r="F931" s="105"/>
      <c r="G931" s="105"/>
      <c r="H931" s="105"/>
      <c r="I931" s="105"/>
      <c r="J931" s="105"/>
      <c r="K931" s="105"/>
      <c r="L931" s="105"/>
      <c r="M931" s="105"/>
      <c r="N931" s="105"/>
      <c r="O931" s="105"/>
      <c r="P931" s="105"/>
      <c r="Q931" s="105"/>
      <c r="R931" s="105"/>
      <c r="S931" s="105"/>
    </row>
    <row r="932" spans="1:19" ht="12.75" customHeight="1">
      <c r="A932" s="105"/>
      <c r="B932" s="105"/>
      <c r="C932" s="105"/>
      <c r="D932" s="105"/>
      <c r="E932" s="105"/>
      <c r="F932" s="105"/>
      <c r="G932" s="105"/>
      <c r="H932" s="105"/>
      <c r="I932" s="105"/>
      <c r="J932" s="105"/>
      <c r="K932" s="105"/>
      <c r="L932" s="105"/>
      <c r="M932" s="105"/>
      <c r="N932" s="105"/>
      <c r="O932" s="105"/>
      <c r="P932" s="105"/>
      <c r="Q932" s="105"/>
      <c r="R932" s="105"/>
      <c r="S932" s="105"/>
    </row>
    <row r="933" spans="1:19" ht="12.75" customHeight="1">
      <c r="A933" s="105"/>
      <c r="B933" s="105"/>
      <c r="C933" s="105"/>
      <c r="D933" s="105"/>
      <c r="E933" s="105"/>
      <c r="F933" s="105"/>
      <c r="G933" s="105"/>
      <c r="H933" s="105"/>
      <c r="I933" s="105"/>
      <c r="J933" s="105"/>
      <c r="K933" s="105"/>
      <c r="L933" s="105"/>
      <c r="M933" s="105"/>
      <c r="N933" s="105"/>
      <c r="O933" s="105"/>
      <c r="P933" s="105"/>
      <c r="Q933" s="105"/>
      <c r="R933" s="105"/>
      <c r="S933" s="105"/>
    </row>
    <row r="934" spans="1:19" ht="12.75" customHeight="1">
      <c r="A934" s="105"/>
      <c r="B934" s="105"/>
      <c r="C934" s="105"/>
      <c r="D934" s="105"/>
      <c r="E934" s="105"/>
      <c r="F934" s="105"/>
      <c r="G934" s="105"/>
      <c r="H934" s="105"/>
      <c r="I934" s="105"/>
      <c r="J934" s="105"/>
      <c r="K934" s="105"/>
      <c r="L934" s="105"/>
      <c r="M934" s="105"/>
      <c r="N934" s="105"/>
      <c r="O934" s="105"/>
      <c r="P934" s="105"/>
      <c r="Q934" s="105"/>
      <c r="R934" s="105"/>
      <c r="S934" s="105"/>
    </row>
    <row r="935" spans="1:19" ht="12.75" customHeight="1">
      <c r="A935" s="105"/>
      <c r="B935" s="105"/>
      <c r="C935" s="105"/>
      <c r="D935" s="105"/>
      <c r="E935" s="105"/>
      <c r="F935" s="105"/>
      <c r="G935" s="105"/>
      <c r="H935" s="105"/>
      <c r="I935" s="105"/>
      <c r="J935" s="105"/>
      <c r="K935" s="105"/>
      <c r="L935" s="105"/>
      <c r="M935" s="105"/>
      <c r="N935" s="105"/>
      <c r="O935" s="105"/>
      <c r="P935" s="105"/>
      <c r="Q935" s="105"/>
      <c r="R935" s="105"/>
      <c r="S935" s="105"/>
    </row>
    <row r="936" spans="1:19" ht="12.75" customHeight="1">
      <c r="A936" s="105"/>
      <c r="B936" s="105"/>
      <c r="C936" s="105"/>
      <c r="D936" s="105"/>
      <c r="E936" s="105"/>
      <c r="F936" s="105"/>
      <c r="G936" s="105"/>
      <c r="H936" s="105"/>
      <c r="I936" s="105"/>
      <c r="J936" s="105"/>
      <c r="K936" s="105"/>
      <c r="L936" s="105"/>
      <c r="M936" s="105"/>
      <c r="N936" s="105"/>
      <c r="O936" s="105"/>
      <c r="P936" s="105"/>
      <c r="Q936" s="105"/>
      <c r="R936" s="105"/>
      <c r="S936" s="105"/>
    </row>
    <row r="937" spans="1:19" ht="12.75" customHeight="1">
      <c r="A937" s="105"/>
      <c r="B937" s="105"/>
      <c r="C937" s="105"/>
      <c r="D937" s="105"/>
      <c r="E937" s="105"/>
      <c r="F937" s="105"/>
      <c r="G937" s="105"/>
      <c r="H937" s="105"/>
      <c r="I937" s="105"/>
      <c r="J937" s="105"/>
      <c r="K937" s="105"/>
      <c r="L937" s="105"/>
      <c r="M937" s="105"/>
      <c r="N937" s="105"/>
      <c r="O937" s="105"/>
      <c r="P937" s="105"/>
      <c r="Q937" s="105"/>
      <c r="R937" s="105"/>
      <c r="S937" s="105"/>
    </row>
    <row r="938" spans="1:19" ht="12.75" customHeight="1">
      <c r="A938" s="105"/>
      <c r="B938" s="105"/>
      <c r="C938" s="105"/>
      <c r="D938" s="105"/>
      <c r="E938" s="105"/>
      <c r="F938" s="105"/>
      <c r="G938" s="105"/>
      <c r="H938" s="105"/>
      <c r="I938" s="105"/>
      <c r="J938" s="105"/>
      <c r="K938" s="105"/>
      <c r="L938" s="105"/>
      <c r="M938" s="105"/>
      <c r="N938" s="105"/>
      <c r="O938" s="105"/>
      <c r="P938" s="105"/>
      <c r="Q938" s="105"/>
      <c r="R938" s="105"/>
      <c r="S938" s="105"/>
    </row>
    <row r="939" spans="1:19" ht="12.75" customHeight="1">
      <c r="A939" s="105"/>
      <c r="B939" s="105"/>
      <c r="C939" s="105"/>
      <c r="D939" s="105"/>
      <c r="E939" s="105"/>
      <c r="F939" s="105"/>
      <c r="G939" s="105"/>
      <c r="H939" s="105"/>
      <c r="I939" s="105"/>
      <c r="J939" s="105"/>
      <c r="K939" s="105"/>
      <c r="L939" s="105"/>
      <c r="M939" s="105"/>
      <c r="N939" s="105"/>
      <c r="O939" s="105"/>
      <c r="P939" s="105"/>
      <c r="Q939" s="105"/>
      <c r="R939" s="105"/>
      <c r="S939" s="105"/>
    </row>
    <row r="940" spans="1:19" ht="12.75" customHeight="1">
      <c r="A940" s="105"/>
      <c r="B940" s="105"/>
      <c r="C940" s="105"/>
      <c r="D940" s="105"/>
      <c r="E940" s="105"/>
      <c r="F940" s="105"/>
      <c r="G940" s="105"/>
      <c r="H940" s="105"/>
      <c r="I940" s="105"/>
      <c r="J940" s="105"/>
      <c r="K940" s="105"/>
      <c r="L940" s="105"/>
      <c r="M940" s="105"/>
      <c r="N940" s="105"/>
      <c r="O940" s="105"/>
      <c r="P940" s="105"/>
      <c r="Q940" s="105"/>
      <c r="R940" s="105"/>
      <c r="S940" s="105"/>
    </row>
    <row r="941" spans="1:19" ht="12.75" customHeight="1">
      <c r="A941" s="105"/>
      <c r="B941" s="105"/>
      <c r="C941" s="105"/>
      <c r="D941" s="105"/>
      <c r="E941" s="105"/>
      <c r="F941" s="105"/>
      <c r="G941" s="105"/>
      <c r="H941" s="105"/>
      <c r="I941" s="105"/>
      <c r="J941" s="105"/>
      <c r="K941" s="105"/>
      <c r="L941" s="105"/>
      <c r="M941" s="105"/>
      <c r="N941" s="105"/>
      <c r="O941" s="105"/>
      <c r="P941" s="105"/>
      <c r="Q941" s="105"/>
      <c r="R941" s="105"/>
      <c r="S941" s="105"/>
    </row>
    <row r="942" spans="1:19" ht="12.75" customHeight="1">
      <c r="A942" s="105"/>
      <c r="B942" s="105"/>
      <c r="C942" s="105"/>
      <c r="D942" s="105"/>
      <c r="E942" s="105"/>
      <c r="F942" s="105"/>
      <c r="G942" s="105"/>
      <c r="H942" s="105"/>
      <c r="I942" s="105"/>
      <c r="J942" s="105"/>
      <c r="K942" s="105"/>
      <c r="L942" s="105"/>
      <c r="M942" s="105"/>
      <c r="N942" s="105"/>
      <c r="O942" s="105"/>
      <c r="P942" s="105"/>
      <c r="Q942" s="105"/>
      <c r="R942" s="105"/>
      <c r="S942" s="105"/>
    </row>
    <row r="943" spans="1:19" ht="12.75" customHeight="1">
      <c r="A943" s="105"/>
      <c r="B943" s="105"/>
      <c r="C943" s="105"/>
      <c r="D943" s="105"/>
      <c r="E943" s="105"/>
      <c r="F943" s="105"/>
      <c r="G943" s="105"/>
      <c r="H943" s="105"/>
      <c r="I943" s="105"/>
      <c r="J943" s="105"/>
      <c r="K943" s="105"/>
      <c r="L943" s="105"/>
      <c r="M943" s="105"/>
      <c r="N943" s="105"/>
      <c r="O943" s="105"/>
      <c r="P943" s="105"/>
      <c r="Q943" s="105"/>
      <c r="R943" s="105"/>
      <c r="S943" s="105"/>
    </row>
    <row r="944" spans="1:19" ht="12.75" customHeight="1">
      <c r="A944" s="105"/>
      <c r="B944" s="105"/>
      <c r="C944" s="105"/>
      <c r="D944" s="105"/>
      <c r="E944" s="105"/>
      <c r="F944" s="105"/>
      <c r="G944" s="105"/>
      <c r="H944" s="105"/>
      <c r="I944" s="105"/>
      <c r="J944" s="105"/>
      <c r="K944" s="105"/>
      <c r="L944" s="105"/>
      <c r="M944" s="105"/>
      <c r="N944" s="105"/>
      <c r="O944" s="105"/>
      <c r="P944" s="105"/>
      <c r="Q944" s="105"/>
      <c r="R944" s="105"/>
      <c r="S944" s="105"/>
    </row>
    <row r="945" spans="1:19" ht="12.75" customHeight="1">
      <c r="A945" s="105"/>
      <c r="B945" s="105"/>
      <c r="C945" s="105"/>
      <c r="D945" s="105"/>
      <c r="E945" s="105"/>
      <c r="F945" s="105"/>
      <c r="G945" s="105"/>
      <c r="H945" s="105"/>
      <c r="I945" s="105"/>
      <c r="J945" s="105"/>
      <c r="K945" s="105"/>
      <c r="L945" s="105"/>
      <c r="M945" s="105"/>
      <c r="N945" s="105"/>
      <c r="O945" s="105"/>
      <c r="P945" s="105"/>
      <c r="Q945" s="105"/>
      <c r="R945" s="105"/>
      <c r="S945" s="105"/>
    </row>
    <row r="946" spans="1:19" ht="12.75" customHeight="1">
      <c r="A946" s="105"/>
      <c r="B946" s="105"/>
      <c r="C946" s="105"/>
      <c r="D946" s="105"/>
      <c r="E946" s="105"/>
      <c r="F946" s="105"/>
      <c r="G946" s="105"/>
      <c r="H946" s="105"/>
      <c r="I946" s="105"/>
      <c r="J946" s="105"/>
      <c r="K946" s="105"/>
      <c r="L946" s="105"/>
      <c r="M946" s="105"/>
      <c r="N946" s="105"/>
      <c r="O946" s="105"/>
      <c r="P946" s="105"/>
      <c r="Q946" s="105"/>
      <c r="R946" s="105"/>
      <c r="S946" s="105"/>
    </row>
    <row r="947" spans="1:19" ht="12.75" customHeight="1">
      <c r="A947" s="105"/>
      <c r="B947" s="105"/>
      <c r="C947" s="105"/>
      <c r="D947" s="105"/>
      <c r="E947" s="105"/>
      <c r="F947" s="105"/>
      <c r="G947" s="105"/>
      <c r="H947" s="105"/>
      <c r="I947" s="105"/>
      <c r="J947" s="105"/>
      <c r="K947" s="105"/>
      <c r="L947" s="105"/>
      <c r="M947" s="105"/>
      <c r="N947" s="105"/>
      <c r="O947" s="105"/>
      <c r="P947" s="105"/>
      <c r="Q947" s="105"/>
      <c r="R947" s="105"/>
      <c r="S947" s="105"/>
    </row>
    <row r="948" spans="1:19" ht="12.75" customHeight="1">
      <c r="A948" s="105"/>
      <c r="B948" s="105"/>
      <c r="C948" s="105"/>
      <c r="D948" s="105"/>
      <c r="E948" s="105"/>
      <c r="F948" s="105"/>
      <c r="G948" s="105"/>
      <c r="H948" s="105"/>
      <c r="I948" s="105"/>
      <c r="J948" s="105"/>
      <c r="K948" s="105"/>
      <c r="L948" s="105"/>
      <c r="M948" s="105"/>
      <c r="N948" s="105"/>
      <c r="O948" s="105"/>
      <c r="P948" s="105"/>
      <c r="Q948" s="105"/>
      <c r="R948" s="105"/>
      <c r="S948" s="105"/>
    </row>
    <row r="949" spans="1:19" ht="12.75" customHeight="1">
      <c r="A949" s="105"/>
      <c r="B949" s="105"/>
      <c r="C949" s="105"/>
      <c r="D949" s="105"/>
      <c r="E949" s="105"/>
      <c r="F949" s="105"/>
      <c r="G949" s="105"/>
      <c r="H949" s="105"/>
      <c r="I949" s="105"/>
      <c r="J949" s="105"/>
      <c r="K949" s="105"/>
      <c r="L949" s="105"/>
      <c r="M949" s="105"/>
      <c r="N949" s="105"/>
      <c r="O949" s="105"/>
      <c r="P949" s="105"/>
      <c r="Q949" s="105"/>
      <c r="R949" s="105"/>
      <c r="S949" s="105"/>
    </row>
    <row r="950" spans="1:19" ht="12.75" customHeight="1">
      <c r="A950" s="105"/>
      <c r="B950" s="105"/>
      <c r="C950" s="105"/>
      <c r="D950" s="105"/>
      <c r="E950" s="105"/>
      <c r="F950" s="105"/>
      <c r="G950" s="105"/>
      <c r="H950" s="105"/>
      <c r="I950" s="105"/>
      <c r="J950" s="105"/>
      <c r="K950" s="105"/>
      <c r="L950" s="105"/>
      <c r="M950" s="105"/>
      <c r="N950" s="105"/>
      <c r="O950" s="105"/>
      <c r="P950" s="105"/>
      <c r="Q950" s="105"/>
      <c r="R950" s="105"/>
      <c r="S950" s="105"/>
    </row>
    <row r="951" spans="1:19" ht="12.75" customHeight="1">
      <c r="A951" s="105"/>
      <c r="B951" s="105"/>
      <c r="C951" s="105"/>
      <c r="D951" s="105"/>
      <c r="E951" s="105"/>
      <c r="F951" s="105"/>
      <c r="G951" s="105"/>
      <c r="H951" s="105"/>
      <c r="I951" s="105"/>
      <c r="J951" s="105"/>
      <c r="K951" s="105"/>
      <c r="L951" s="105"/>
      <c r="M951" s="105"/>
      <c r="N951" s="105"/>
      <c r="O951" s="105"/>
      <c r="P951" s="105"/>
      <c r="Q951" s="105"/>
      <c r="R951" s="105"/>
      <c r="S951" s="105"/>
    </row>
    <row r="952" spans="1:19" ht="12.75" customHeight="1">
      <c r="A952" s="105"/>
      <c r="B952" s="105"/>
      <c r="C952" s="105"/>
      <c r="D952" s="105"/>
      <c r="E952" s="105"/>
      <c r="F952" s="105"/>
      <c r="G952" s="105"/>
      <c r="H952" s="105"/>
      <c r="I952" s="105"/>
      <c r="J952" s="105"/>
      <c r="K952" s="105"/>
      <c r="L952" s="105"/>
      <c r="M952" s="105"/>
      <c r="N952" s="105"/>
      <c r="O952" s="105"/>
      <c r="P952" s="105"/>
      <c r="Q952" s="105"/>
      <c r="R952" s="105"/>
      <c r="S952" s="105"/>
    </row>
    <row r="953" spans="1:19" ht="12.75" customHeight="1">
      <c r="A953" s="105"/>
      <c r="B953" s="105"/>
      <c r="C953" s="105"/>
      <c r="D953" s="105"/>
      <c r="E953" s="105"/>
      <c r="F953" s="105"/>
      <c r="G953" s="105"/>
      <c r="H953" s="105"/>
      <c r="I953" s="105"/>
      <c r="J953" s="105"/>
      <c r="K953" s="105"/>
      <c r="L953" s="105"/>
      <c r="M953" s="105"/>
      <c r="N953" s="105"/>
      <c r="O953" s="105"/>
      <c r="P953" s="105"/>
      <c r="Q953" s="105"/>
      <c r="R953" s="105"/>
      <c r="S953" s="105"/>
    </row>
    <row r="954" spans="1:19" ht="12.75" customHeight="1">
      <c r="A954" s="105"/>
      <c r="B954" s="105"/>
      <c r="C954" s="105"/>
      <c r="D954" s="105"/>
      <c r="E954" s="105"/>
      <c r="F954" s="105"/>
      <c r="G954" s="105"/>
      <c r="H954" s="105"/>
      <c r="I954" s="105"/>
      <c r="J954" s="105"/>
      <c r="K954" s="105"/>
      <c r="L954" s="105"/>
      <c r="M954" s="105"/>
      <c r="N954" s="105"/>
      <c r="O954" s="105"/>
      <c r="P954" s="105"/>
      <c r="Q954" s="105"/>
      <c r="R954" s="105"/>
      <c r="S954" s="105"/>
    </row>
    <row r="955" spans="1:19" ht="12.75" customHeight="1">
      <c r="A955" s="105"/>
      <c r="B955" s="105"/>
      <c r="C955" s="105"/>
      <c r="D955" s="105"/>
      <c r="E955" s="105"/>
      <c r="F955" s="105"/>
      <c r="G955" s="105"/>
      <c r="H955" s="105"/>
      <c r="I955" s="105"/>
      <c r="J955" s="105"/>
      <c r="K955" s="105"/>
      <c r="L955" s="105"/>
      <c r="M955" s="105"/>
      <c r="N955" s="105"/>
      <c r="O955" s="105"/>
      <c r="P955" s="105"/>
      <c r="Q955" s="105"/>
      <c r="R955" s="105"/>
      <c r="S955" s="105"/>
    </row>
    <row r="956" spans="1:19" ht="12.75" customHeight="1">
      <c r="A956" s="105"/>
      <c r="B956" s="105"/>
      <c r="C956" s="105"/>
      <c r="D956" s="105"/>
      <c r="E956" s="105"/>
      <c r="F956" s="105"/>
      <c r="G956" s="105"/>
      <c r="H956" s="105"/>
      <c r="I956" s="105"/>
      <c r="J956" s="105"/>
      <c r="K956" s="105"/>
      <c r="L956" s="105"/>
      <c r="M956" s="105"/>
      <c r="N956" s="105"/>
      <c r="O956" s="105"/>
      <c r="P956" s="105"/>
      <c r="Q956" s="105"/>
      <c r="R956" s="105"/>
      <c r="S956" s="105"/>
    </row>
    <row r="957" spans="1:19" ht="12.75" customHeight="1">
      <c r="A957" s="105"/>
      <c r="B957" s="105"/>
      <c r="C957" s="105"/>
      <c r="D957" s="105"/>
      <c r="E957" s="105"/>
      <c r="F957" s="105"/>
      <c r="G957" s="105"/>
      <c r="H957" s="105"/>
      <c r="I957" s="105"/>
      <c r="J957" s="105"/>
      <c r="K957" s="105"/>
      <c r="L957" s="105"/>
      <c r="M957" s="105"/>
      <c r="N957" s="105"/>
      <c r="O957" s="105"/>
      <c r="P957" s="105"/>
      <c r="Q957" s="105"/>
      <c r="R957" s="105"/>
      <c r="S957" s="105"/>
    </row>
    <row r="958" spans="1:19" ht="12.75" customHeight="1">
      <c r="A958" s="105"/>
      <c r="B958" s="105"/>
      <c r="C958" s="105"/>
      <c r="D958" s="105"/>
      <c r="E958" s="105"/>
      <c r="F958" s="105"/>
      <c r="G958" s="105"/>
      <c r="H958" s="105"/>
      <c r="I958" s="105"/>
      <c r="J958" s="105"/>
      <c r="K958" s="105"/>
      <c r="L958" s="105"/>
      <c r="M958" s="105"/>
      <c r="N958" s="105"/>
      <c r="O958" s="105"/>
      <c r="P958" s="105"/>
      <c r="Q958" s="105"/>
      <c r="R958" s="105"/>
      <c r="S958" s="105"/>
    </row>
    <row r="959" spans="1:19" ht="12.75" customHeight="1">
      <c r="A959" s="105"/>
      <c r="B959" s="105"/>
      <c r="C959" s="105"/>
      <c r="D959" s="105"/>
      <c r="E959" s="105"/>
      <c r="F959" s="105"/>
      <c r="G959" s="105"/>
      <c r="H959" s="105"/>
      <c r="I959" s="105"/>
      <c r="J959" s="105"/>
      <c r="K959" s="105"/>
      <c r="L959" s="105"/>
      <c r="M959" s="105"/>
      <c r="N959" s="105"/>
      <c r="O959" s="105"/>
      <c r="P959" s="105"/>
      <c r="Q959" s="105"/>
      <c r="R959" s="105"/>
      <c r="S959" s="105"/>
    </row>
    <row r="960" spans="1:19" ht="12.75" customHeight="1">
      <c r="A960" s="105"/>
      <c r="B960" s="105"/>
      <c r="C960" s="105"/>
      <c r="D960" s="105"/>
      <c r="E960" s="105"/>
      <c r="F960" s="105"/>
      <c r="G960" s="105"/>
      <c r="H960" s="105"/>
      <c r="I960" s="105"/>
      <c r="J960" s="105"/>
      <c r="K960" s="105"/>
      <c r="L960" s="105"/>
      <c r="M960" s="105"/>
      <c r="N960" s="105"/>
      <c r="O960" s="105"/>
      <c r="P960" s="105"/>
      <c r="Q960" s="105"/>
      <c r="R960" s="105"/>
      <c r="S960" s="105"/>
    </row>
    <row r="961" spans="1:19" ht="12.75" customHeight="1">
      <c r="A961" s="105"/>
      <c r="B961" s="105"/>
      <c r="C961" s="105"/>
      <c r="D961" s="105"/>
      <c r="E961" s="105"/>
      <c r="F961" s="105"/>
      <c r="G961" s="105"/>
      <c r="H961" s="105"/>
      <c r="I961" s="105"/>
      <c r="J961" s="105"/>
      <c r="K961" s="105"/>
      <c r="L961" s="105"/>
      <c r="M961" s="105"/>
      <c r="N961" s="105"/>
      <c r="O961" s="105"/>
      <c r="P961" s="105"/>
      <c r="Q961" s="105"/>
      <c r="R961" s="105"/>
      <c r="S961" s="105"/>
    </row>
    <row r="962" spans="1:19" ht="12.75" customHeight="1">
      <c r="A962" s="105"/>
      <c r="B962" s="105"/>
      <c r="C962" s="105"/>
      <c r="D962" s="105"/>
      <c r="E962" s="105"/>
      <c r="F962" s="105"/>
      <c r="G962" s="105"/>
      <c r="H962" s="105"/>
      <c r="I962" s="105"/>
      <c r="J962" s="105"/>
      <c r="K962" s="105"/>
      <c r="L962" s="105"/>
      <c r="M962" s="105"/>
      <c r="N962" s="105"/>
      <c r="O962" s="105"/>
      <c r="P962" s="105"/>
      <c r="Q962" s="105"/>
      <c r="R962" s="105"/>
      <c r="S962" s="105"/>
    </row>
    <row r="963" spans="1:19" ht="12.75" customHeight="1">
      <c r="A963" s="105"/>
      <c r="B963" s="105"/>
      <c r="C963" s="105"/>
      <c r="D963" s="105"/>
      <c r="E963" s="105"/>
      <c r="F963" s="105"/>
      <c r="G963" s="105"/>
      <c r="H963" s="105"/>
      <c r="I963" s="105"/>
      <c r="J963" s="105"/>
      <c r="K963" s="105"/>
      <c r="L963" s="105"/>
      <c r="M963" s="105"/>
      <c r="N963" s="105"/>
      <c r="O963" s="105"/>
      <c r="P963" s="105"/>
      <c r="Q963" s="105"/>
      <c r="R963" s="105"/>
      <c r="S963" s="105"/>
    </row>
    <row r="964" spans="1:19" ht="12.75" customHeight="1">
      <c r="A964" s="105"/>
      <c r="B964" s="105"/>
      <c r="C964" s="105"/>
      <c r="D964" s="105"/>
      <c r="E964" s="105"/>
      <c r="F964" s="105"/>
      <c r="G964" s="105"/>
      <c r="H964" s="105"/>
      <c r="I964" s="105"/>
      <c r="J964" s="105"/>
      <c r="K964" s="105"/>
      <c r="L964" s="105"/>
      <c r="M964" s="105"/>
      <c r="N964" s="105"/>
      <c r="O964" s="105"/>
      <c r="P964" s="105"/>
      <c r="Q964" s="105"/>
      <c r="R964" s="105"/>
      <c r="S964" s="105"/>
    </row>
    <row r="965" spans="1:19" ht="12.75" customHeight="1">
      <c r="A965" s="105"/>
      <c r="B965" s="105"/>
      <c r="C965" s="105"/>
      <c r="D965" s="105"/>
      <c r="E965" s="105"/>
      <c r="F965" s="105"/>
      <c r="G965" s="105"/>
      <c r="H965" s="105"/>
      <c r="I965" s="105"/>
      <c r="J965" s="105"/>
      <c r="K965" s="105"/>
      <c r="L965" s="105"/>
      <c r="M965" s="105"/>
      <c r="N965" s="105"/>
      <c r="O965" s="105"/>
      <c r="P965" s="105"/>
      <c r="Q965" s="105"/>
      <c r="R965" s="105"/>
      <c r="S965" s="105"/>
    </row>
    <row r="966" spans="1:19" ht="12.75" customHeight="1">
      <c r="A966" s="105"/>
      <c r="B966" s="105"/>
      <c r="C966" s="105"/>
      <c r="D966" s="105"/>
      <c r="E966" s="105"/>
      <c r="F966" s="105"/>
      <c r="G966" s="105"/>
      <c r="H966" s="105"/>
      <c r="I966" s="105"/>
      <c r="J966" s="105"/>
      <c r="K966" s="105"/>
      <c r="L966" s="105"/>
      <c r="M966" s="105"/>
      <c r="N966" s="105"/>
      <c r="O966" s="105"/>
      <c r="P966" s="105"/>
      <c r="Q966" s="105"/>
      <c r="R966" s="105"/>
      <c r="S966" s="105"/>
    </row>
    <row r="967" spans="1:19" ht="12.75" customHeight="1">
      <c r="A967" s="105"/>
      <c r="B967" s="105"/>
      <c r="C967" s="105"/>
      <c r="D967" s="105"/>
      <c r="E967" s="105"/>
      <c r="F967" s="105"/>
      <c r="G967" s="105"/>
      <c r="H967" s="105"/>
      <c r="I967" s="105"/>
      <c r="J967" s="105"/>
      <c r="K967" s="105"/>
      <c r="L967" s="105"/>
      <c r="M967" s="105"/>
      <c r="N967" s="105"/>
      <c r="O967" s="105"/>
      <c r="P967" s="105"/>
      <c r="Q967" s="105"/>
      <c r="R967" s="105"/>
      <c r="S967" s="105"/>
    </row>
    <row r="968" spans="1:19" ht="12.75" customHeight="1">
      <c r="A968" s="105"/>
      <c r="B968" s="105"/>
      <c r="C968" s="105"/>
      <c r="D968" s="105"/>
      <c r="E968" s="105"/>
      <c r="F968" s="105"/>
      <c r="G968" s="105"/>
      <c r="H968" s="105"/>
      <c r="I968" s="105"/>
      <c r="J968" s="105"/>
      <c r="K968" s="105"/>
      <c r="L968" s="105"/>
      <c r="M968" s="105"/>
      <c r="N968" s="105"/>
      <c r="O968" s="105"/>
      <c r="P968" s="105"/>
      <c r="Q968" s="105"/>
      <c r="R968" s="105"/>
      <c r="S968" s="105"/>
    </row>
    <row r="969" spans="1:19" ht="12.75" customHeight="1">
      <c r="A969" s="105"/>
      <c r="B969" s="105"/>
      <c r="C969" s="105"/>
      <c r="D969" s="105"/>
      <c r="E969" s="105"/>
      <c r="F969" s="105"/>
      <c r="G969" s="105"/>
      <c r="H969" s="105"/>
      <c r="I969" s="105"/>
      <c r="J969" s="105"/>
      <c r="K969" s="105"/>
      <c r="L969" s="105"/>
      <c r="M969" s="105"/>
      <c r="N969" s="105"/>
      <c r="O969" s="105"/>
      <c r="P969" s="105"/>
      <c r="Q969" s="105"/>
      <c r="R969" s="105"/>
      <c r="S969" s="105"/>
    </row>
    <row r="970" spans="1:19" ht="12.75" customHeight="1">
      <c r="A970" s="105"/>
      <c r="B970" s="105"/>
      <c r="C970" s="105"/>
      <c r="D970" s="105"/>
      <c r="E970" s="105"/>
      <c r="F970" s="105"/>
      <c r="G970" s="105"/>
      <c r="H970" s="105"/>
      <c r="I970" s="105"/>
      <c r="J970" s="105"/>
      <c r="K970" s="105"/>
      <c r="L970" s="105"/>
      <c r="M970" s="105"/>
      <c r="N970" s="105"/>
      <c r="O970" s="105"/>
      <c r="P970" s="105"/>
      <c r="Q970" s="105"/>
      <c r="R970" s="105"/>
      <c r="S970" s="105"/>
    </row>
    <row r="971" spans="1:19" ht="12.75" customHeight="1">
      <c r="A971" s="105"/>
      <c r="B971" s="105"/>
      <c r="C971" s="105"/>
      <c r="D971" s="105"/>
      <c r="E971" s="105"/>
      <c r="F971" s="105"/>
      <c r="G971" s="105"/>
      <c r="H971" s="105"/>
      <c r="I971" s="105"/>
      <c r="J971" s="105"/>
      <c r="K971" s="105"/>
      <c r="L971" s="105"/>
      <c r="M971" s="105"/>
      <c r="N971" s="105"/>
      <c r="O971" s="105"/>
      <c r="P971" s="105"/>
      <c r="Q971" s="105"/>
      <c r="R971" s="105"/>
      <c r="S971" s="105"/>
    </row>
    <row r="972" spans="1:19" ht="12.75" customHeight="1">
      <c r="A972" s="105"/>
      <c r="B972" s="105"/>
      <c r="C972" s="105"/>
      <c r="D972" s="105"/>
      <c r="E972" s="105"/>
      <c r="F972" s="105"/>
      <c r="G972" s="105"/>
      <c r="H972" s="105"/>
      <c r="I972" s="105"/>
      <c r="J972" s="105"/>
      <c r="K972" s="105"/>
      <c r="L972" s="105"/>
      <c r="M972" s="105"/>
      <c r="N972" s="105"/>
      <c r="O972" s="105"/>
      <c r="P972" s="105"/>
      <c r="Q972" s="105"/>
      <c r="R972" s="105"/>
      <c r="S972" s="105"/>
    </row>
    <row r="973" spans="1:19" ht="12.75" customHeight="1">
      <c r="A973" s="105"/>
      <c r="B973" s="105"/>
      <c r="C973" s="105"/>
      <c r="D973" s="105"/>
      <c r="E973" s="105"/>
      <c r="F973" s="105"/>
      <c r="G973" s="105"/>
      <c r="H973" s="105"/>
      <c r="I973" s="105"/>
      <c r="J973" s="105"/>
      <c r="K973" s="105"/>
      <c r="L973" s="105"/>
      <c r="M973" s="105"/>
      <c r="N973" s="105"/>
      <c r="O973" s="105"/>
      <c r="P973" s="105"/>
      <c r="Q973" s="105"/>
      <c r="R973" s="105"/>
      <c r="S973" s="105"/>
    </row>
    <row r="974" spans="1:19" ht="12.75" customHeight="1">
      <c r="A974" s="105"/>
      <c r="B974" s="105"/>
      <c r="C974" s="105"/>
      <c r="D974" s="105"/>
      <c r="E974" s="105"/>
      <c r="F974" s="105"/>
      <c r="G974" s="105"/>
      <c r="H974" s="105"/>
      <c r="I974" s="105"/>
      <c r="J974" s="105"/>
      <c r="K974" s="105"/>
      <c r="L974" s="105"/>
      <c r="M974" s="105"/>
      <c r="N974" s="105"/>
      <c r="O974" s="105"/>
      <c r="P974" s="105"/>
      <c r="Q974" s="105"/>
      <c r="R974" s="105"/>
      <c r="S974" s="105"/>
    </row>
    <row r="975" spans="1:19" ht="12.75" customHeight="1">
      <c r="A975" s="105"/>
      <c r="B975" s="105"/>
      <c r="C975" s="105"/>
      <c r="D975" s="105"/>
      <c r="E975" s="105"/>
      <c r="F975" s="105"/>
      <c r="G975" s="105"/>
      <c r="H975" s="105"/>
      <c r="I975" s="105"/>
      <c r="J975" s="105"/>
      <c r="K975" s="105"/>
      <c r="L975" s="105"/>
      <c r="M975" s="105"/>
      <c r="N975" s="105"/>
      <c r="O975" s="105"/>
      <c r="P975" s="105"/>
      <c r="Q975" s="105"/>
      <c r="R975" s="105"/>
      <c r="S975" s="105"/>
    </row>
    <row r="976" spans="1:19" ht="12.75" customHeight="1">
      <c r="A976" s="105"/>
      <c r="B976" s="105"/>
      <c r="C976" s="105"/>
      <c r="D976" s="105"/>
      <c r="E976" s="105"/>
      <c r="F976" s="105"/>
      <c r="G976" s="105"/>
      <c r="H976" s="105"/>
      <c r="I976" s="105"/>
      <c r="J976" s="105"/>
      <c r="K976" s="105"/>
      <c r="L976" s="105"/>
      <c r="M976" s="105"/>
      <c r="N976" s="105"/>
      <c r="O976" s="105"/>
      <c r="P976" s="105"/>
      <c r="Q976" s="105"/>
      <c r="R976" s="105"/>
      <c r="S976" s="105"/>
    </row>
    <row r="977" spans="1:19" ht="12.75" customHeight="1">
      <c r="A977" s="105"/>
      <c r="B977" s="105"/>
      <c r="C977" s="105"/>
      <c r="D977" s="105"/>
      <c r="E977" s="105"/>
      <c r="F977" s="105"/>
      <c r="G977" s="105"/>
      <c r="H977" s="105"/>
      <c r="I977" s="105"/>
      <c r="J977" s="105"/>
      <c r="K977" s="105"/>
      <c r="L977" s="105"/>
      <c r="M977" s="105"/>
      <c r="N977" s="105"/>
      <c r="O977" s="105"/>
      <c r="P977" s="105"/>
      <c r="Q977" s="105"/>
      <c r="R977" s="105"/>
      <c r="S977" s="105"/>
    </row>
    <row r="978" spans="1:19" ht="12.75" customHeight="1">
      <c r="A978" s="105"/>
      <c r="B978" s="105"/>
      <c r="C978" s="105"/>
      <c r="D978" s="105"/>
      <c r="E978" s="105"/>
      <c r="F978" s="105"/>
      <c r="G978" s="105"/>
      <c r="H978" s="105"/>
      <c r="I978" s="105"/>
      <c r="J978" s="105"/>
      <c r="K978" s="105"/>
      <c r="L978" s="105"/>
      <c r="M978" s="105"/>
      <c r="N978" s="105"/>
      <c r="O978" s="105"/>
      <c r="P978" s="105"/>
      <c r="Q978" s="105"/>
      <c r="R978" s="105"/>
      <c r="S978" s="105"/>
    </row>
    <row r="979" spans="1:19" ht="12.75" customHeight="1">
      <c r="A979" s="105"/>
      <c r="B979" s="105"/>
      <c r="C979" s="105"/>
      <c r="D979" s="105"/>
      <c r="E979" s="105"/>
      <c r="F979" s="105"/>
      <c r="G979" s="105"/>
      <c r="H979" s="105"/>
      <c r="I979" s="105"/>
      <c r="J979" s="105"/>
      <c r="K979" s="105"/>
      <c r="L979" s="105"/>
      <c r="M979" s="105"/>
      <c r="N979" s="105"/>
      <c r="O979" s="105"/>
      <c r="P979" s="105"/>
      <c r="Q979" s="105"/>
      <c r="R979" s="105"/>
      <c r="S979" s="105"/>
    </row>
    <row r="980" spans="1:19" ht="12.75" customHeight="1">
      <c r="A980" s="105"/>
      <c r="B980" s="105"/>
      <c r="C980" s="105"/>
      <c r="D980" s="105"/>
      <c r="E980" s="105"/>
      <c r="F980" s="105"/>
      <c r="G980" s="105"/>
      <c r="H980" s="105"/>
      <c r="I980" s="105"/>
      <c r="J980" s="105"/>
      <c r="K980" s="105"/>
      <c r="L980" s="105"/>
      <c r="M980" s="105"/>
      <c r="N980" s="105"/>
      <c r="O980" s="105"/>
      <c r="P980" s="105"/>
      <c r="Q980" s="105"/>
      <c r="R980" s="105"/>
      <c r="S980" s="105"/>
    </row>
    <row r="981" spans="1:19" ht="12.75" customHeight="1">
      <c r="A981" s="105"/>
      <c r="B981" s="105"/>
      <c r="C981" s="105"/>
      <c r="D981" s="105"/>
      <c r="E981" s="105"/>
      <c r="F981" s="105"/>
      <c r="G981" s="105"/>
      <c r="H981" s="105"/>
      <c r="I981" s="105"/>
      <c r="J981" s="105"/>
      <c r="K981" s="105"/>
      <c r="L981" s="105"/>
      <c r="M981" s="105"/>
      <c r="N981" s="105"/>
      <c r="O981" s="105"/>
      <c r="P981" s="105"/>
      <c r="Q981" s="105"/>
      <c r="R981" s="105"/>
      <c r="S981" s="105"/>
    </row>
    <row r="982" spans="1:19" ht="12.75" customHeight="1">
      <c r="A982" s="105"/>
      <c r="B982" s="105"/>
      <c r="C982" s="105"/>
      <c r="D982" s="105"/>
      <c r="E982" s="105"/>
      <c r="F982" s="105"/>
      <c r="G982" s="105"/>
      <c r="H982" s="105"/>
      <c r="I982" s="105"/>
      <c r="J982" s="105"/>
      <c r="K982" s="105"/>
      <c r="L982" s="105"/>
      <c r="M982" s="105"/>
      <c r="N982" s="105"/>
      <c r="O982" s="105"/>
      <c r="P982" s="105"/>
      <c r="Q982" s="105"/>
      <c r="R982" s="105"/>
      <c r="S982" s="105"/>
    </row>
    <row r="983" spans="1:19" ht="12.75" customHeight="1">
      <c r="A983" s="105"/>
      <c r="B983" s="105"/>
      <c r="C983" s="105"/>
      <c r="D983" s="105"/>
      <c r="E983" s="105"/>
      <c r="F983" s="105"/>
      <c r="G983" s="105"/>
      <c r="H983" s="105"/>
      <c r="I983" s="105"/>
      <c r="J983" s="105"/>
      <c r="K983" s="105"/>
      <c r="L983" s="105"/>
      <c r="M983" s="105"/>
      <c r="N983" s="105"/>
      <c r="O983" s="105"/>
      <c r="P983" s="105"/>
      <c r="Q983" s="105"/>
      <c r="R983" s="105"/>
      <c r="S983" s="105"/>
    </row>
    <row r="984" spans="1:19" ht="12.75" customHeight="1">
      <c r="A984" s="105"/>
      <c r="B984" s="105"/>
      <c r="C984" s="105"/>
      <c r="D984" s="105"/>
      <c r="E984" s="105"/>
      <c r="F984" s="105"/>
      <c r="G984" s="105"/>
      <c r="H984" s="105"/>
      <c r="I984" s="105"/>
      <c r="J984" s="105"/>
      <c r="K984" s="105"/>
      <c r="L984" s="105"/>
      <c r="M984" s="105"/>
      <c r="N984" s="105"/>
      <c r="O984" s="105"/>
      <c r="P984" s="105"/>
      <c r="Q984" s="105"/>
      <c r="R984" s="105"/>
      <c r="S984" s="105"/>
    </row>
    <row r="985" spans="1:19" ht="12.75" customHeight="1">
      <c r="A985" s="105"/>
      <c r="B985" s="105"/>
      <c r="C985" s="105"/>
      <c r="D985" s="105"/>
      <c r="E985" s="105"/>
      <c r="F985" s="105"/>
      <c r="G985" s="105"/>
      <c r="H985" s="105"/>
      <c r="I985" s="105"/>
      <c r="J985" s="105"/>
      <c r="K985" s="105"/>
      <c r="L985" s="105"/>
      <c r="M985" s="105"/>
      <c r="N985" s="105"/>
      <c r="O985" s="105"/>
      <c r="P985" s="105"/>
      <c r="Q985" s="105"/>
      <c r="R985" s="105"/>
      <c r="S985" s="105"/>
    </row>
    <row r="986" spans="1:19" ht="12.75" customHeight="1">
      <c r="A986" s="105"/>
      <c r="B986" s="105"/>
      <c r="C986" s="105"/>
      <c r="D986" s="105"/>
      <c r="E986" s="105"/>
      <c r="F986" s="105"/>
      <c r="G986" s="105"/>
      <c r="H986" s="105"/>
      <c r="I986" s="105"/>
      <c r="J986" s="105"/>
      <c r="K986" s="105"/>
      <c r="L986" s="105"/>
      <c r="M986" s="105"/>
      <c r="N986" s="105"/>
      <c r="O986" s="105"/>
      <c r="P986" s="105"/>
      <c r="Q986" s="105"/>
      <c r="R986" s="105"/>
      <c r="S986" s="105"/>
    </row>
    <row r="987" spans="1:19" ht="12.75" customHeight="1">
      <c r="A987" s="105"/>
      <c r="B987" s="105"/>
      <c r="C987" s="105"/>
      <c r="D987" s="105"/>
      <c r="E987" s="105"/>
      <c r="F987" s="105"/>
      <c r="G987" s="105"/>
      <c r="H987" s="105"/>
      <c r="I987" s="105"/>
      <c r="J987" s="105"/>
      <c r="K987" s="105"/>
      <c r="L987" s="105"/>
      <c r="M987" s="105"/>
      <c r="N987" s="105"/>
      <c r="O987" s="105"/>
      <c r="P987" s="105"/>
      <c r="Q987" s="105"/>
      <c r="R987" s="105"/>
      <c r="S987" s="105"/>
    </row>
    <row r="988" spans="1:19" ht="12.75" customHeight="1">
      <c r="A988" s="105"/>
      <c r="B988" s="105"/>
      <c r="C988" s="105"/>
      <c r="D988" s="105"/>
      <c r="E988" s="105"/>
      <c r="F988" s="105"/>
      <c r="G988" s="105"/>
      <c r="H988" s="105"/>
      <c r="I988" s="105"/>
      <c r="J988" s="105"/>
      <c r="K988" s="105"/>
      <c r="L988" s="105"/>
      <c r="M988" s="105"/>
      <c r="N988" s="105"/>
      <c r="O988" s="105"/>
      <c r="P988" s="105"/>
      <c r="Q988" s="105"/>
      <c r="R988" s="105"/>
      <c r="S988" s="105"/>
    </row>
    <row r="989" spans="1:19" ht="12.75" customHeight="1">
      <c r="A989" s="105"/>
      <c r="B989" s="105"/>
      <c r="C989" s="105"/>
      <c r="D989" s="105"/>
      <c r="E989" s="105"/>
      <c r="F989" s="105"/>
      <c r="G989" s="105"/>
      <c r="H989" s="105"/>
      <c r="I989" s="105"/>
      <c r="J989" s="105"/>
      <c r="K989" s="105"/>
      <c r="L989" s="105"/>
      <c r="M989" s="105"/>
      <c r="N989" s="105"/>
      <c r="O989" s="105"/>
      <c r="P989" s="105"/>
      <c r="Q989" s="105"/>
      <c r="R989" s="105"/>
      <c r="S989" s="105"/>
    </row>
    <row r="990" spans="1:19" ht="12.75" customHeight="1">
      <c r="A990" s="105"/>
      <c r="B990" s="105"/>
      <c r="C990" s="105"/>
      <c r="D990" s="105"/>
      <c r="E990" s="105"/>
      <c r="F990" s="105"/>
      <c r="G990" s="105"/>
      <c r="H990" s="105"/>
      <c r="I990" s="105"/>
      <c r="J990" s="105"/>
      <c r="K990" s="105"/>
      <c r="L990" s="105"/>
      <c r="M990" s="105"/>
      <c r="N990" s="105"/>
      <c r="O990" s="105"/>
      <c r="P990" s="105"/>
      <c r="Q990" s="105"/>
      <c r="R990" s="105"/>
      <c r="S990" s="105"/>
    </row>
    <row r="991" spans="1:19" ht="12.75" customHeight="1">
      <c r="A991" s="105"/>
      <c r="B991" s="105"/>
      <c r="C991" s="105"/>
      <c r="D991" s="105"/>
      <c r="E991" s="105"/>
      <c r="F991" s="105"/>
      <c r="G991" s="105"/>
      <c r="H991" s="105"/>
      <c r="I991" s="105"/>
      <c r="J991" s="105"/>
      <c r="K991" s="105"/>
      <c r="L991" s="105"/>
      <c r="M991" s="105"/>
      <c r="N991" s="105"/>
      <c r="O991" s="105"/>
      <c r="P991" s="105"/>
      <c r="Q991" s="105"/>
      <c r="R991" s="105"/>
      <c r="S991" s="105"/>
    </row>
    <row r="992" spans="1:19" ht="12.75" customHeight="1">
      <c r="A992" s="105"/>
      <c r="B992" s="105"/>
      <c r="C992" s="105"/>
      <c r="D992" s="105"/>
      <c r="E992" s="105"/>
      <c r="F992" s="105"/>
      <c r="G992" s="105"/>
      <c r="H992" s="105"/>
      <c r="I992" s="105"/>
      <c r="J992" s="105"/>
      <c r="K992" s="105"/>
      <c r="L992" s="105"/>
      <c r="M992" s="105"/>
      <c r="N992" s="105"/>
      <c r="O992" s="105"/>
      <c r="P992" s="105"/>
      <c r="Q992" s="105"/>
      <c r="R992" s="105"/>
      <c r="S992" s="105"/>
    </row>
    <row r="993" spans="1:19" ht="12.75" customHeight="1">
      <c r="A993" s="105"/>
      <c r="B993" s="105"/>
      <c r="C993" s="105"/>
      <c r="D993" s="105"/>
      <c r="E993" s="105"/>
      <c r="F993" s="105"/>
      <c r="G993" s="105"/>
      <c r="H993" s="105"/>
      <c r="I993" s="105"/>
      <c r="J993" s="105"/>
      <c r="K993" s="105"/>
      <c r="L993" s="105"/>
      <c r="M993" s="105"/>
      <c r="N993" s="105"/>
      <c r="O993" s="105"/>
      <c r="P993" s="105"/>
      <c r="Q993" s="105"/>
      <c r="R993" s="105"/>
      <c r="S993" s="105"/>
    </row>
    <row r="994" spans="1:19" ht="12.75" customHeight="1">
      <c r="A994" s="105"/>
      <c r="B994" s="105"/>
      <c r="C994" s="105"/>
      <c r="D994" s="105"/>
      <c r="E994" s="105"/>
      <c r="F994" s="105"/>
      <c r="G994" s="105"/>
      <c r="H994" s="105"/>
      <c r="I994" s="105"/>
      <c r="J994" s="105"/>
      <c r="K994" s="105"/>
      <c r="L994" s="105"/>
      <c r="M994" s="105"/>
      <c r="N994" s="105"/>
      <c r="O994" s="105"/>
      <c r="P994" s="105"/>
      <c r="Q994" s="105"/>
      <c r="R994" s="105"/>
      <c r="S994" s="105"/>
    </row>
    <row r="995" spans="1:19" ht="12.75" customHeight="1">
      <c r="A995" s="105"/>
      <c r="B995" s="105"/>
      <c r="C995" s="105"/>
      <c r="D995" s="105"/>
      <c r="E995" s="105"/>
      <c r="F995" s="105"/>
      <c r="G995" s="105"/>
      <c r="H995" s="105"/>
      <c r="I995" s="105"/>
      <c r="J995" s="105"/>
      <c r="K995" s="105"/>
      <c r="L995" s="105"/>
      <c r="M995" s="105"/>
      <c r="N995" s="105"/>
      <c r="O995" s="105"/>
      <c r="P995" s="105"/>
      <c r="Q995" s="105"/>
      <c r="R995" s="105"/>
      <c r="S995" s="105"/>
    </row>
    <row r="996" spans="1:19" ht="12.75" customHeight="1">
      <c r="A996" s="105"/>
      <c r="B996" s="105"/>
      <c r="C996" s="105"/>
      <c r="D996" s="105"/>
      <c r="E996" s="105"/>
      <c r="F996" s="105"/>
      <c r="G996" s="105"/>
      <c r="H996" s="105"/>
      <c r="I996" s="105"/>
      <c r="J996" s="105"/>
      <c r="K996" s="105"/>
      <c r="L996" s="105"/>
      <c r="M996" s="105"/>
      <c r="N996" s="105"/>
      <c r="O996" s="105"/>
      <c r="P996" s="105"/>
      <c r="Q996" s="105"/>
      <c r="R996" s="105"/>
      <c r="S996" s="105"/>
    </row>
    <row r="997" spans="1:19" ht="12.75" customHeight="1">
      <c r="A997" s="105"/>
      <c r="B997" s="105"/>
      <c r="C997" s="105"/>
      <c r="D997" s="105"/>
      <c r="E997" s="105"/>
      <c r="F997" s="105"/>
      <c r="G997" s="105"/>
      <c r="H997" s="105"/>
      <c r="I997" s="105"/>
      <c r="J997" s="105"/>
      <c r="K997" s="105"/>
      <c r="L997" s="105"/>
      <c r="M997" s="105"/>
      <c r="N997" s="105"/>
      <c r="O997" s="105"/>
      <c r="P997" s="105"/>
      <c r="Q997" s="105"/>
      <c r="R997" s="105"/>
      <c r="S997" s="105"/>
    </row>
    <row r="998" spans="1:19" ht="12.75" customHeight="1">
      <c r="A998" s="105"/>
      <c r="B998" s="105"/>
      <c r="C998" s="105"/>
      <c r="D998" s="105"/>
      <c r="E998" s="105"/>
      <c r="F998" s="105"/>
      <c r="G998" s="105"/>
      <c r="H998" s="105"/>
      <c r="I998" s="105"/>
      <c r="J998" s="105"/>
      <c r="K998" s="105"/>
      <c r="L998" s="105"/>
      <c r="M998" s="105"/>
      <c r="N998" s="105"/>
      <c r="O998" s="105"/>
      <c r="P998" s="105"/>
      <c r="Q998" s="105"/>
      <c r="R998" s="105"/>
      <c r="S998" s="105"/>
    </row>
  </sheetData>
  <autoFilter ref="A1:S125" xr:uid="{00000000-0009-0000-0000-000007000000}"/>
  <dataValidations count="1">
    <dataValidation type="list" allowBlank="1" showErrorMessage="1" sqref="I2:I125" xr:uid="{00000000-0002-0000-0700-000000000000}">
      <formula1>"Regulator,Ministry of Energy,Competition Authority,TSO gas,TSO electricity"</formula1>
    </dataValidation>
  </dataValidations>
  <hyperlinks>
    <hyperlink ref="S2" r:id="rId1" xr:uid="{00000000-0004-0000-0700-000000000000}"/>
    <hyperlink ref="S4" r:id="rId2" xr:uid="{00000000-0004-0000-0700-000001000000}"/>
    <hyperlink ref="S5" r:id="rId3" xr:uid="{00000000-0004-0000-0700-000002000000}"/>
    <hyperlink ref="S6" r:id="rId4" xr:uid="{00000000-0004-0000-0700-000003000000}"/>
    <hyperlink ref="S7" r:id="rId5" xr:uid="{00000000-0004-0000-0700-000004000000}"/>
    <hyperlink ref="S8" r:id="rId6" xr:uid="{00000000-0004-0000-0700-000005000000}"/>
    <hyperlink ref="S9" r:id="rId7" xr:uid="{00000000-0004-0000-0700-000006000000}"/>
    <hyperlink ref="S10" r:id="rId8" xr:uid="{00000000-0004-0000-0700-000007000000}"/>
    <hyperlink ref="S11" r:id="rId9" xr:uid="{00000000-0004-0000-0700-000008000000}"/>
    <hyperlink ref="S12" r:id="rId10" xr:uid="{00000000-0004-0000-0700-000009000000}"/>
    <hyperlink ref="S13" r:id="rId11" xr:uid="{00000000-0004-0000-0700-00000A000000}"/>
    <hyperlink ref="S15" r:id="rId12" xr:uid="{00000000-0004-0000-0700-00000B000000}"/>
    <hyperlink ref="S17" r:id="rId13" xr:uid="{00000000-0004-0000-0700-00000C000000}"/>
    <hyperlink ref="S18" r:id="rId14" xr:uid="{00000000-0004-0000-0700-00000D000000}"/>
    <hyperlink ref="S19" r:id="rId15" xr:uid="{00000000-0004-0000-0700-00000E000000}"/>
    <hyperlink ref="S21" r:id="rId16" xr:uid="{00000000-0004-0000-0700-00000F000000}"/>
    <hyperlink ref="S22" r:id="rId17" xr:uid="{00000000-0004-0000-0700-000010000000}"/>
    <hyperlink ref="S23" r:id="rId18" location="1574171356793-97d3b1e8-4860" xr:uid="{00000000-0004-0000-0700-000011000000}"/>
    <hyperlink ref="S24" r:id="rId19" location="1574171356793-97d3b1e8-4861" xr:uid="{00000000-0004-0000-0700-000012000000}"/>
    <hyperlink ref="S26" r:id="rId20" xr:uid="{00000000-0004-0000-0700-000013000000}"/>
    <hyperlink ref="S27" r:id="rId21" xr:uid="{00000000-0004-0000-0700-000014000000}"/>
    <hyperlink ref="S28" r:id="rId22" xr:uid="{00000000-0004-0000-0700-000015000000}"/>
    <hyperlink ref="S29" r:id="rId23" xr:uid="{00000000-0004-0000-0700-000016000000}"/>
    <hyperlink ref="S30" r:id="rId24" xr:uid="{00000000-0004-0000-0700-000017000000}"/>
    <hyperlink ref="S31" r:id="rId25" xr:uid="{00000000-0004-0000-0700-000018000000}"/>
    <hyperlink ref="S32" r:id="rId26" xr:uid="{00000000-0004-0000-0700-000019000000}"/>
    <hyperlink ref="S33" r:id="rId27" xr:uid="{00000000-0004-0000-0700-00001A000000}"/>
    <hyperlink ref="S34" r:id="rId28" xr:uid="{00000000-0004-0000-0700-00001B000000}"/>
    <hyperlink ref="S35" r:id="rId29" xr:uid="{00000000-0004-0000-0700-00001C000000}"/>
    <hyperlink ref="S36" r:id="rId30" xr:uid="{00000000-0004-0000-0700-00001D000000}"/>
    <hyperlink ref="S37" r:id="rId31" location="1590479495940-174989ce-bac9" xr:uid="{00000000-0004-0000-0700-00001E000000}"/>
    <hyperlink ref="S38" r:id="rId32" xr:uid="{00000000-0004-0000-0700-00001F000000}"/>
    <hyperlink ref="S40" r:id="rId33" xr:uid="{00000000-0004-0000-0700-000020000000}"/>
    <hyperlink ref="S42" r:id="rId34" xr:uid="{00000000-0004-0000-0700-000021000000}"/>
    <hyperlink ref="S47" r:id="rId35" xr:uid="{00000000-0004-0000-0700-000022000000}"/>
    <hyperlink ref="S49" r:id="rId36" xr:uid="{00000000-0004-0000-0700-000023000000}"/>
    <hyperlink ref="S50" r:id="rId37" xr:uid="{00000000-0004-0000-0700-000024000000}"/>
    <hyperlink ref="S52" r:id="rId38" xr:uid="{00000000-0004-0000-0700-000025000000}"/>
    <hyperlink ref="S53" r:id="rId39" xr:uid="{00000000-0004-0000-0700-000026000000}"/>
    <hyperlink ref="S54" r:id="rId40" location="n12" xr:uid="{00000000-0004-0000-0700-000027000000}"/>
    <hyperlink ref="S55" r:id="rId41" xr:uid="{00000000-0004-0000-0700-000028000000}"/>
    <hyperlink ref="S56" r:id="rId42" xr:uid="{00000000-0004-0000-0700-000029000000}"/>
    <hyperlink ref="S57" r:id="rId43" xr:uid="{00000000-0004-0000-0700-00002A000000}"/>
    <hyperlink ref="S58" r:id="rId44" xr:uid="{00000000-0004-0000-0700-00002B000000}"/>
    <hyperlink ref="S59" r:id="rId45" xr:uid="{00000000-0004-0000-0700-00002C000000}"/>
    <hyperlink ref="S60" r:id="rId46" xr:uid="{00000000-0004-0000-0700-00002D000000}"/>
    <hyperlink ref="S62" r:id="rId47" xr:uid="{00000000-0004-0000-0700-00002E000000}"/>
    <hyperlink ref="S63" r:id="rId48" location="Text" xr:uid="{00000000-0004-0000-0700-00002F000000}"/>
    <hyperlink ref="S64" r:id="rId49" location="Text" xr:uid="{00000000-0004-0000-0700-000030000000}"/>
    <hyperlink ref="S65" r:id="rId50" xr:uid="{00000000-0004-0000-0700-000031000000}"/>
    <hyperlink ref="S66" r:id="rId51" xr:uid="{00000000-0004-0000-0700-000032000000}"/>
    <hyperlink ref="S67" r:id="rId52" location="Text" xr:uid="{00000000-0004-0000-0700-000033000000}"/>
    <hyperlink ref="R68" r:id="rId53" xr:uid="{00000000-0004-0000-0700-000034000000}"/>
    <hyperlink ref="S68" r:id="rId54" xr:uid="{00000000-0004-0000-0700-000035000000}"/>
    <hyperlink ref="S69" r:id="rId55" xr:uid="{00000000-0004-0000-0700-000036000000}"/>
    <hyperlink ref="S70" r:id="rId56" xr:uid="{00000000-0004-0000-0700-000037000000}"/>
    <hyperlink ref="S71" r:id="rId57" xr:uid="{00000000-0004-0000-0700-000038000000}"/>
    <hyperlink ref="S72" r:id="rId58" xr:uid="{00000000-0004-0000-0700-000039000000}"/>
    <hyperlink ref="S73" r:id="rId59" location="Text" xr:uid="{00000000-0004-0000-0700-00003A000000}"/>
    <hyperlink ref="S75" r:id="rId60" xr:uid="{00000000-0004-0000-0700-00003B000000}"/>
    <hyperlink ref="S78" r:id="rId61" xr:uid="{00000000-0004-0000-0700-00003C000000}"/>
    <hyperlink ref="S79" r:id="rId62" xr:uid="{00000000-0004-0000-0700-00003D000000}"/>
    <hyperlink ref="S81" r:id="rId63" xr:uid="{00000000-0004-0000-0700-00003E000000}"/>
    <hyperlink ref="S82" r:id="rId64" xr:uid="{00000000-0004-0000-0700-00003F000000}"/>
    <hyperlink ref="S83" r:id="rId65" xr:uid="{00000000-0004-0000-0700-000040000000}"/>
    <hyperlink ref="S84" r:id="rId66" xr:uid="{00000000-0004-0000-0700-000041000000}"/>
    <hyperlink ref="S85" r:id="rId67" location="Text" xr:uid="{00000000-0004-0000-0700-000042000000}"/>
    <hyperlink ref="S86" r:id="rId68" xr:uid="{00000000-0004-0000-0700-000043000000}"/>
    <hyperlink ref="S87" r:id="rId69" xr:uid="{00000000-0004-0000-0700-000044000000}"/>
    <hyperlink ref="S89" r:id="rId70" location="Text" xr:uid="{00000000-0004-0000-0700-000045000000}"/>
    <hyperlink ref="S91" r:id="rId71" xr:uid="{00000000-0004-0000-0700-000046000000}"/>
    <hyperlink ref="S93" r:id="rId72" xr:uid="{00000000-0004-0000-0700-000047000000}"/>
    <hyperlink ref="S94" r:id="rId73" xr:uid="{00000000-0004-0000-0700-000048000000}"/>
    <hyperlink ref="S95" r:id="rId74" xr:uid="{00000000-0004-0000-0700-000049000000}"/>
    <hyperlink ref="S96" r:id="rId75" xr:uid="{00000000-0004-0000-0700-00004A000000}"/>
    <hyperlink ref="S103" r:id="rId76" xr:uid="{00000000-0004-0000-0700-00004B000000}"/>
    <hyperlink ref="S104" r:id="rId77" xr:uid="{00000000-0004-0000-0700-00004C000000}"/>
    <hyperlink ref="S107" r:id="rId78" xr:uid="{00000000-0004-0000-0700-00004D000000}"/>
    <hyperlink ref="S109" r:id="rId79" xr:uid="{00000000-0004-0000-0700-00004E000000}"/>
    <hyperlink ref="S110" r:id="rId80" location="Text" xr:uid="{00000000-0004-0000-0700-00004F000000}"/>
    <hyperlink ref="S111" r:id="rId81" xr:uid="{00000000-0004-0000-0700-000050000000}"/>
    <hyperlink ref="S112" r:id="rId82" location=":0c4d2d14-7742-48fd-982e-d52b41b85bb0:f666393f-34f5-45d6-a44e-8d03be236927:1365cc9c-bf82-40a4-8f1a-d53a3cdf4f43" xr:uid="{00000000-0004-0000-0700-000051000000}"/>
    <hyperlink ref="S113" r:id="rId83" xr:uid="{00000000-0004-0000-0700-000052000000}"/>
    <hyperlink ref="S114" r:id="rId84" xr:uid="{00000000-0004-0000-0700-000053000000}"/>
    <hyperlink ref="S115" r:id="rId85" xr:uid="{00000000-0004-0000-0700-000054000000}"/>
    <hyperlink ref="S116" r:id="rId86" xr:uid="{00000000-0004-0000-0700-000055000000}"/>
    <hyperlink ref="S120" r:id="rId87" xr:uid="{00000000-0004-0000-0700-000056000000}"/>
    <hyperlink ref="S121" r:id="rId88" xr:uid="{00000000-0004-0000-0700-000057000000}"/>
    <hyperlink ref="S122" r:id="rId89" xr:uid="{00000000-0004-0000-0700-000058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0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59765625" defaultRowHeight="15" customHeight="1"/>
  <cols>
    <col min="1" max="1" width="8.73046875" customWidth="1"/>
    <col min="2" max="2" width="11.1328125" customWidth="1"/>
    <col min="3" max="3" width="14.265625" customWidth="1"/>
    <col min="4" max="4" width="15.265625" customWidth="1"/>
    <col min="5" max="5" width="8.265625" customWidth="1"/>
    <col min="6" max="6" width="27.86328125" customWidth="1"/>
    <col min="7" max="7" width="32.46484375" customWidth="1"/>
    <col min="8" max="8" width="13.46484375" customWidth="1"/>
    <col min="9" max="9" width="6.46484375" customWidth="1"/>
    <col min="10" max="10" width="7.1328125" customWidth="1"/>
    <col min="11" max="12" width="6.3984375" customWidth="1"/>
    <col min="13" max="14" width="5.86328125" customWidth="1"/>
    <col min="15" max="15" width="6.3984375" customWidth="1"/>
    <col min="16" max="16" width="7.59765625" customWidth="1"/>
    <col min="17" max="17" width="40.59765625" customWidth="1"/>
    <col min="18" max="18" width="44.3984375" customWidth="1"/>
    <col min="19" max="26" width="11.1328125" customWidth="1"/>
  </cols>
  <sheetData>
    <row r="1" spans="1:18" ht="51">
      <c r="A1" s="254" t="s">
        <v>990</v>
      </c>
      <c r="B1" s="255" t="s">
        <v>952</v>
      </c>
      <c r="C1" s="255" t="s">
        <v>953</v>
      </c>
      <c r="D1" s="256" t="s">
        <v>954</v>
      </c>
      <c r="E1" s="256" t="s">
        <v>955</v>
      </c>
      <c r="F1" s="256" t="s">
        <v>956</v>
      </c>
      <c r="G1" s="256" t="s">
        <v>957</v>
      </c>
      <c r="H1" s="256" t="s">
        <v>958</v>
      </c>
      <c r="I1" s="257" t="s">
        <v>959</v>
      </c>
      <c r="J1" s="258" t="s">
        <v>992</v>
      </c>
      <c r="K1" s="258" t="s">
        <v>993</v>
      </c>
      <c r="L1" s="258" t="s">
        <v>994</v>
      </c>
      <c r="M1" s="258" t="s">
        <v>995</v>
      </c>
      <c r="N1" s="258" t="s">
        <v>996</v>
      </c>
      <c r="O1" s="258" t="s">
        <v>997</v>
      </c>
      <c r="P1" s="258" t="s">
        <v>998</v>
      </c>
      <c r="Q1" s="256" t="s">
        <v>999</v>
      </c>
      <c r="R1" s="256" t="s">
        <v>1165</v>
      </c>
    </row>
    <row r="2" spans="1:18" ht="140.25">
      <c r="A2" s="2"/>
      <c r="B2" s="2" t="s">
        <v>2</v>
      </c>
      <c r="C2" s="2" t="s">
        <v>3</v>
      </c>
      <c r="D2" s="2"/>
      <c r="E2" s="2" t="s">
        <v>12</v>
      </c>
      <c r="F2" s="2" t="s">
        <v>13</v>
      </c>
      <c r="G2" s="2" t="s">
        <v>1166</v>
      </c>
      <c r="H2" s="2" t="s">
        <v>15</v>
      </c>
      <c r="I2" s="3" t="s">
        <v>4</v>
      </c>
      <c r="J2" s="420">
        <v>1</v>
      </c>
      <c r="K2" s="420">
        <v>1</v>
      </c>
      <c r="L2" s="420">
        <v>1</v>
      </c>
      <c r="M2" s="420">
        <v>1</v>
      </c>
      <c r="N2" s="420">
        <v>1</v>
      </c>
      <c r="O2" s="420">
        <v>1</v>
      </c>
      <c r="P2" s="420">
        <f t="shared" ref="P2:P14" si="0">J2*(SUM(K2:N2)*O2)</f>
        <v>4</v>
      </c>
      <c r="Q2" s="29" t="s">
        <v>1940</v>
      </c>
      <c r="R2" s="421" t="s">
        <v>1941</v>
      </c>
    </row>
    <row r="3" spans="1:18" ht="102">
      <c r="A3" s="2"/>
      <c r="B3" s="2" t="s">
        <v>2</v>
      </c>
      <c r="C3" s="2" t="s">
        <v>3</v>
      </c>
      <c r="D3" s="2"/>
      <c r="E3" s="2" t="s">
        <v>19</v>
      </c>
      <c r="F3" s="2" t="s">
        <v>20</v>
      </c>
      <c r="G3" s="2" t="s">
        <v>1166</v>
      </c>
      <c r="H3" s="2" t="s">
        <v>15</v>
      </c>
      <c r="I3" s="3" t="s">
        <v>4</v>
      </c>
      <c r="J3" s="420">
        <v>1</v>
      </c>
      <c r="K3" s="420">
        <v>1</v>
      </c>
      <c r="L3" s="420">
        <v>1</v>
      </c>
      <c r="M3" s="420">
        <v>1</v>
      </c>
      <c r="N3" s="420">
        <v>1</v>
      </c>
      <c r="O3" s="420">
        <v>1</v>
      </c>
      <c r="P3" s="420">
        <f t="shared" si="0"/>
        <v>4</v>
      </c>
      <c r="Q3" s="29" t="s">
        <v>1942</v>
      </c>
      <c r="R3" s="422" t="s">
        <v>1941</v>
      </c>
    </row>
    <row r="4" spans="1:18" ht="63.75">
      <c r="A4" s="2"/>
      <c r="B4" s="2" t="s">
        <v>2</v>
      </c>
      <c r="C4" s="2" t="s">
        <v>18</v>
      </c>
      <c r="D4" s="2"/>
      <c r="E4" s="2" t="s">
        <v>12</v>
      </c>
      <c r="F4" s="2" t="s">
        <v>33</v>
      </c>
      <c r="G4" s="2" t="s">
        <v>1168</v>
      </c>
      <c r="H4" s="2" t="s">
        <v>15</v>
      </c>
      <c r="I4" s="3" t="s">
        <v>4</v>
      </c>
      <c r="J4" s="420">
        <v>1</v>
      </c>
      <c r="K4" s="420">
        <v>1</v>
      </c>
      <c r="L4" s="420">
        <v>1</v>
      </c>
      <c r="M4" s="420">
        <v>1</v>
      </c>
      <c r="N4" s="420">
        <v>1</v>
      </c>
      <c r="O4" s="420">
        <v>1</v>
      </c>
      <c r="P4" s="420">
        <f t="shared" si="0"/>
        <v>4</v>
      </c>
      <c r="Q4" s="29" t="s">
        <v>1943</v>
      </c>
      <c r="R4" s="422" t="s">
        <v>1305</v>
      </c>
    </row>
    <row r="5" spans="1:18" ht="76.5">
      <c r="A5" s="2"/>
      <c r="B5" s="2" t="s">
        <v>2</v>
      </c>
      <c r="C5" s="2" t="s">
        <v>18</v>
      </c>
      <c r="D5" s="2"/>
      <c r="E5" s="2" t="s">
        <v>19</v>
      </c>
      <c r="F5" s="2" t="s">
        <v>36</v>
      </c>
      <c r="G5" s="2" t="s">
        <v>1168</v>
      </c>
      <c r="H5" s="2" t="s">
        <v>15</v>
      </c>
      <c r="I5" s="3" t="s">
        <v>4</v>
      </c>
      <c r="J5" s="420">
        <v>1</v>
      </c>
      <c r="K5" s="420">
        <v>1</v>
      </c>
      <c r="L5" s="420">
        <v>1</v>
      </c>
      <c r="M5" s="420">
        <v>1</v>
      </c>
      <c r="N5" s="420">
        <v>1</v>
      </c>
      <c r="O5" s="420">
        <v>0.5</v>
      </c>
      <c r="P5" s="420">
        <f t="shared" si="0"/>
        <v>2</v>
      </c>
      <c r="Q5" s="29" t="s">
        <v>1944</v>
      </c>
      <c r="R5" s="422" t="s">
        <v>1945</v>
      </c>
    </row>
    <row r="6" spans="1:18" ht="153">
      <c r="A6" s="2"/>
      <c r="B6" s="2" t="s">
        <v>25</v>
      </c>
      <c r="C6" s="9" t="s">
        <v>26</v>
      </c>
      <c r="D6" s="2"/>
      <c r="E6" s="2" t="s">
        <v>12</v>
      </c>
      <c r="F6" s="9" t="s">
        <v>40</v>
      </c>
      <c r="G6" s="9" t="s">
        <v>41</v>
      </c>
      <c r="H6" s="9" t="s">
        <v>42</v>
      </c>
      <c r="I6" s="3" t="s">
        <v>27</v>
      </c>
      <c r="J6" s="420">
        <v>1</v>
      </c>
      <c r="K6" s="420">
        <v>1</v>
      </c>
      <c r="L6" s="420">
        <v>1</v>
      </c>
      <c r="M6" s="420">
        <v>1</v>
      </c>
      <c r="N6" s="420">
        <v>1</v>
      </c>
      <c r="O6" s="420">
        <v>1</v>
      </c>
      <c r="P6" s="420">
        <f t="shared" si="0"/>
        <v>4</v>
      </c>
      <c r="Q6" s="29" t="s">
        <v>1946</v>
      </c>
      <c r="R6" s="422" t="s">
        <v>1311</v>
      </c>
    </row>
    <row r="7" spans="1:18" ht="127.5">
      <c r="A7" s="2"/>
      <c r="B7" s="2" t="s">
        <v>25</v>
      </c>
      <c r="C7" s="9" t="s">
        <v>26</v>
      </c>
      <c r="D7" s="2"/>
      <c r="E7" s="2" t="s">
        <v>12</v>
      </c>
      <c r="F7" s="2" t="s">
        <v>49</v>
      </c>
      <c r="G7" s="2" t="s">
        <v>50</v>
      </c>
      <c r="H7" s="9" t="s">
        <v>42</v>
      </c>
      <c r="I7" s="3" t="s">
        <v>27</v>
      </c>
      <c r="J7" s="420">
        <v>1</v>
      </c>
      <c r="K7" s="420">
        <v>1</v>
      </c>
      <c r="L7" s="420">
        <v>1</v>
      </c>
      <c r="M7" s="420">
        <v>1</v>
      </c>
      <c r="N7" s="420">
        <v>1</v>
      </c>
      <c r="O7" s="420">
        <v>1</v>
      </c>
      <c r="P7" s="420">
        <f t="shared" si="0"/>
        <v>4</v>
      </c>
      <c r="Q7" s="29" t="s">
        <v>1947</v>
      </c>
      <c r="R7" s="422" t="s">
        <v>1311</v>
      </c>
    </row>
    <row r="8" spans="1:18" ht="102">
      <c r="A8" s="2"/>
      <c r="B8" s="2" t="s">
        <v>25</v>
      </c>
      <c r="C8" s="9" t="s">
        <v>26</v>
      </c>
      <c r="D8" s="2"/>
      <c r="E8" s="2" t="s">
        <v>12</v>
      </c>
      <c r="F8" s="9" t="s">
        <v>54</v>
      </c>
      <c r="G8" s="2" t="s">
        <v>55</v>
      </c>
      <c r="H8" s="2" t="s">
        <v>1948</v>
      </c>
      <c r="I8" s="3" t="s">
        <v>27</v>
      </c>
      <c r="J8" s="420">
        <v>1</v>
      </c>
      <c r="K8" s="420">
        <v>1</v>
      </c>
      <c r="L8" s="420">
        <v>1</v>
      </c>
      <c r="M8" s="420">
        <v>1</v>
      </c>
      <c r="N8" s="420">
        <v>1</v>
      </c>
      <c r="O8" s="420">
        <v>1</v>
      </c>
      <c r="P8" s="420">
        <f t="shared" si="0"/>
        <v>4</v>
      </c>
      <c r="Q8" s="29" t="s">
        <v>1314</v>
      </c>
      <c r="R8" s="422" t="s">
        <v>1949</v>
      </c>
    </row>
    <row r="9" spans="1:18" ht="102">
      <c r="A9" s="2"/>
      <c r="B9" s="2" t="s">
        <v>25</v>
      </c>
      <c r="C9" s="9" t="s">
        <v>26</v>
      </c>
      <c r="D9" s="2"/>
      <c r="E9" s="2" t="s">
        <v>12</v>
      </c>
      <c r="F9" s="2" t="s">
        <v>59</v>
      </c>
      <c r="G9" s="2" t="s">
        <v>60</v>
      </c>
      <c r="H9" s="2" t="s">
        <v>1948</v>
      </c>
      <c r="I9" s="3" t="s">
        <v>27</v>
      </c>
      <c r="J9" s="420">
        <v>1</v>
      </c>
      <c r="K9" s="420">
        <v>1</v>
      </c>
      <c r="L9" s="420">
        <v>1</v>
      </c>
      <c r="M9" s="420">
        <v>1</v>
      </c>
      <c r="N9" s="420">
        <v>1</v>
      </c>
      <c r="O9" s="420">
        <v>1</v>
      </c>
      <c r="P9" s="420">
        <f t="shared" si="0"/>
        <v>4</v>
      </c>
      <c r="Q9" s="29" t="s">
        <v>1316</v>
      </c>
      <c r="R9" s="421" t="s">
        <v>1317</v>
      </c>
    </row>
    <row r="10" spans="1:18" ht="89.25">
      <c r="A10" s="2"/>
      <c r="B10" s="2" t="s">
        <v>25</v>
      </c>
      <c r="C10" s="9" t="s">
        <v>26</v>
      </c>
      <c r="D10" s="2"/>
      <c r="E10" s="2" t="s">
        <v>12</v>
      </c>
      <c r="F10" s="9" t="s">
        <v>63</v>
      </c>
      <c r="G10" s="2" t="s">
        <v>64</v>
      </c>
      <c r="H10" s="2" t="s">
        <v>1948</v>
      </c>
      <c r="I10" s="3" t="s">
        <v>27</v>
      </c>
      <c r="J10" s="420">
        <v>1</v>
      </c>
      <c r="K10" s="420">
        <v>1</v>
      </c>
      <c r="L10" s="420">
        <v>1</v>
      </c>
      <c r="M10" s="420">
        <v>1</v>
      </c>
      <c r="N10" s="420">
        <v>1</v>
      </c>
      <c r="O10" s="420">
        <v>1</v>
      </c>
      <c r="P10" s="420">
        <f t="shared" si="0"/>
        <v>4</v>
      </c>
      <c r="Q10" s="29" t="s">
        <v>1318</v>
      </c>
      <c r="R10" s="422" t="s">
        <v>1317</v>
      </c>
    </row>
    <row r="11" spans="1:18" ht="127.5">
      <c r="A11" s="2"/>
      <c r="B11" s="2" t="s">
        <v>25</v>
      </c>
      <c r="C11" s="9" t="s">
        <v>26</v>
      </c>
      <c r="D11" s="2"/>
      <c r="E11" s="2" t="s">
        <v>12</v>
      </c>
      <c r="F11" s="2" t="s">
        <v>77</v>
      </c>
      <c r="G11" s="2" t="s">
        <v>78</v>
      </c>
      <c r="H11" s="2" t="s">
        <v>56</v>
      </c>
      <c r="I11" s="3" t="s">
        <v>27</v>
      </c>
      <c r="J11" s="420">
        <v>1</v>
      </c>
      <c r="K11" s="420">
        <v>1</v>
      </c>
      <c r="L11" s="420">
        <v>1</v>
      </c>
      <c r="M11" s="420">
        <v>1</v>
      </c>
      <c r="N11" s="420">
        <v>1</v>
      </c>
      <c r="O11" s="420">
        <v>0.5</v>
      </c>
      <c r="P11" s="420">
        <f t="shared" si="0"/>
        <v>2</v>
      </c>
      <c r="Q11" s="29" t="s">
        <v>1950</v>
      </c>
      <c r="R11" s="423" t="s">
        <v>1951</v>
      </c>
    </row>
    <row r="12" spans="1:18" ht="63.75">
      <c r="A12" s="2"/>
      <c r="B12" s="2" t="s">
        <v>25</v>
      </c>
      <c r="C12" s="9" t="s">
        <v>26</v>
      </c>
      <c r="D12" s="2"/>
      <c r="E12" s="2" t="s">
        <v>12</v>
      </c>
      <c r="F12" s="2" t="s">
        <v>81</v>
      </c>
      <c r="G12" s="2" t="s">
        <v>82</v>
      </c>
      <c r="H12" s="2" t="s">
        <v>56</v>
      </c>
      <c r="I12" s="3" t="s">
        <v>27</v>
      </c>
      <c r="J12" s="420">
        <v>0</v>
      </c>
      <c r="K12" s="420">
        <v>0</v>
      </c>
      <c r="L12" s="420">
        <v>0</v>
      </c>
      <c r="M12" s="420">
        <v>0</v>
      </c>
      <c r="N12" s="420">
        <v>0</v>
      </c>
      <c r="O12" s="420">
        <v>0</v>
      </c>
      <c r="P12" s="420">
        <f t="shared" si="0"/>
        <v>0</v>
      </c>
      <c r="Q12" s="29" t="s">
        <v>1324</v>
      </c>
      <c r="R12" s="424"/>
    </row>
    <row r="13" spans="1:18" ht="63.75">
      <c r="A13" s="2"/>
      <c r="B13" s="2" t="s">
        <v>25</v>
      </c>
      <c r="C13" s="9" t="s">
        <v>26</v>
      </c>
      <c r="D13" s="2"/>
      <c r="E13" s="2" t="s">
        <v>12</v>
      </c>
      <c r="F13" s="2" t="s">
        <v>85</v>
      </c>
      <c r="G13" s="2" t="s">
        <v>86</v>
      </c>
      <c r="H13" s="2" t="s">
        <v>56</v>
      </c>
      <c r="I13" s="3" t="s">
        <v>27</v>
      </c>
      <c r="J13" s="420">
        <v>0</v>
      </c>
      <c r="K13" s="420">
        <v>0</v>
      </c>
      <c r="L13" s="420">
        <v>0</v>
      </c>
      <c r="M13" s="420">
        <v>0</v>
      </c>
      <c r="N13" s="420">
        <v>0</v>
      </c>
      <c r="O13" s="420">
        <v>0</v>
      </c>
      <c r="P13" s="420">
        <f t="shared" si="0"/>
        <v>0</v>
      </c>
      <c r="Q13" s="29" t="s">
        <v>1324</v>
      </c>
      <c r="R13" s="424"/>
    </row>
    <row r="14" spans="1:18" ht="127.5">
      <c r="A14" s="2"/>
      <c r="B14" s="2" t="s">
        <v>25</v>
      </c>
      <c r="C14" s="9" t="s">
        <v>26</v>
      </c>
      <c r="D14" s="2"/>
      <c r="E14" s="2" t="s">
        <v>12</v>
      </c>
      <c r="F14" s="2" t="s">
        <v>90</v>
      </c>
      <c r="G14" s="2" t="s">
        <v>91</v>
      </c>
      <c r="H14" s="2" t="s">
        <v>56</v>
      </c>
      <c r="I14" s="3" t="s">
        <v>27</v>
      </c>
      <c r="J14" s="420">
        <v>0</v>
      </c>
      <c r="K14" s="420">
        <v>0</v>
      </c>
      <c r="L14" s="420">
        <v>0</v>
      </c>
      <c r="M14" s="420">
        <v>0</v>
      </c>
      <c r="N14" s="420">
        <v>0</v>
      </c>
      <c r="O14" s="420">
        <v>0</v>
      </c>
      <c r="P14" s="420">
        <f t="shared" si="0"/>
        <v>0</v>
      </c>
      <c r="Q14" s="29" t="s">
        <v>1324</v>
      </c>
      <c r="R14" s="424"/>
    </row>
    <row r="15" spans="1:18" ht="76.5">
      <c r="A15" s="425" t="s">
        <v>1014</v>
      </c>
      <c r="B15" s="425" t="s">
        <v>25</v>
      </c>
      <c r="C15" s="426" t="s">
        <v>26</v>
      </c>
      <c r="D15" s="425"/>
      <c r="E15" s="425" t="s">
        <v>12</v>
      </c>
      <c r="F15" s="425" t="s">
        <v>94</v>
      </c>
      <c r="G15" s="425" t="s">
        <v>95</v>
      </c>
      <c r="H15" s="425" t="s">
        <v>56</v>
      </c>
      <c r="I15" s="427" t="s">
        <v>27</v>
      </c>
      <c r="J15" s="428"/>
      <c r="K15" s="428"/>
      <c r="L15" s="428"/>
      <c r="M15" s="428"/>
      <c r="N15" s="428"/>
      <c r="O15" s="428"/>
      <c r="P15" s="428"/>
      <c r="Q15" s="429" t="s">
        <v>1326</v>
      </c>
      <c r="R15" s="424"/>
    </row>
    <row r="16" spans="1:18" ht="76.5">
      <c r="A16" s="2"/>
      <c r="B16" s="2" t="s">
        <v>25</v>
      </c>
      <c r="C16" s="9" t="s">
        <v>26</v>
      </c>
      <c r="D16" s="2"/>
      <c r="E16" s="2" t="s">
        <v>12</v>
      </c>
      <c r="F16" s="2" t="s">
        <v>98</v>
      </c>
      <c r="G16" s="2" t="s">
        <v>99</v>
      </c>
      <c r="H16" s="2" t="s">
        <v>56</v>
      </c>
      <c r="I16" s="3" t="s">
        <v>27</v>
      </c>
      <c r="J16" s="420">
        <v>0</v>
      </c>
      <c r="K16" s="420">
        <v>0</v>
      </c>
      <c r="L16" s="420">
        <v>0</v>
      </c>
      <c r="M16" s="420">
        <v>0</v>
      </c>
      <c r="N16" s="420">
        <v>0</v>
      </c>
      <c r="O16" s="420">
        <v>0</v>
      </c>
      <c r="P16" s="420">
        <f t="shared" ref="P16:P38" si="1">J16*(SUM(K16:N16)*O16)</f>
        <v>0</v>
      </c>
      <c r="Q16" s="29" t="s">
        <v>1324</v>
      </c>
      <c r="R16" s="129"/>
    </row>
    <row r="17" spans="1:18" ht="127.5">
      <c r="A17" s="2"/>
      <c r="B17" s="2" t="s">
        <v>25</v>
      </c>
      <c r="C17" s="9" t="s">
        <v>26</v>
      </c>
      <c r="D17" s="2"/>
      <c r="E17" s="2" t="s">
        <v>12</v>
      </c>
      <c r="F17" s="2" t="s">
        <v>102</v>
      </c>
      <c r="G17" s="2" t="s">
        <v>1174</v>
      </c>
      <c r="H17" s="2" t="s">
        <v>1948</v>
      </c>
      <c r="I17" s="3" t="s">
        <v>27</v>
      </c>
      <c r="J17" s="420">
        <v>1</v>
      </c>
      <c r="K17" s="420">
        <v>1</v>
      </c>
      <c r="L17" s="420">
        <v>1</v>
      </c>
      <c r="M17" s="420">
        <v>1</v>
      </c>
      <c r="N17" s="420">
        <v>1</v>
      </c>
      <c r="O17" s="420">
        <v>1</v>
      </c>
      <c r="P17" s="420">
        <f t="shared" si="1"/>
        <v>4</v>
      </c>
      <c r="Q17" s="129" t="s">
        <v>1329</v>
      </c>
      <c r="R17" s="421" t="s">
        <v>1952</v>
      </c>
    </row>
    <row r="18" spans="1:18" ht="102">
      <c r="A18" s="2"/>
      <c r="B18" s="2" t="s">
        <v>25</v>
      </c>
      <c r="C18" s="9" t="s">
        <v>26</v>
      </c>
      <c r="D18" s="2"/>
      <c r="E18" s="2" t="s">
        <v>12</v>
      </c>
      <c r="F18" s="2" t="s">
        <v>106</v>
      </c>
      <c r="G18" s="9" t="s">
        <v>107</v>
      </c>
      <c r="H18" s="2" t="s">
        <v>56</v>
      </c>
      <c r="I18" s="3" t="s">
        <v>27</v>
      </c>
      <c r="J18" s="420">
        <v>0</v>
      </c>
      <c r="K18" s="420">
        <v>0</v>
      </c>
      <c r="L18" s="420">
        <v>0</v>
      </c>
      <c r="M18" s="420">
        <v>0</v>
      </c>
      <c r="N18" s="420">
        <v>0</v>
      </c>
      <c r="O18" s="420">
        <v>0</v>
      </c>
      <c r="P18" s="420">
        <f t="shared" si="1"/>
        <v>0</v>
      </c>
      <c r="Q18" s="129" t="s">
        <v>1332</v>
      </c>
      <c r="R18" s="421" t="s">
        <v>1333</v>
      </c>
    </row>
    <row r="19" spans="1:18" ht="63.75">
      <c r="A19" s="2"/>
      <c r="B19" s="2" t="s">
        <v>25</v>
      </c>
      <c r="C19" s="9" t="s">
        <v>26</v>
      </c>
      <c r="D19" s="2"/>
      <c r="E19" s="2" t="s">
        <v>12</v>
      </c>
      <c r="F19" s="2" t="s">
        <v>112</v>
      </c>
      <c r="G19" s="2" t="s">
        <v>113</v>
      </c>
      <c r="H19" s="2" t="s">
        <v>56</v>
      </c>
      <c r="I19" s="3" t="s">
        <v>4</v>
      </c>
      <c r="J19" s="420">
        <v>1</v>
      </c>
      <c r="K19" s="420">
        <v>1</v>
      </c>
      <c r="L19" s="420">
        <v>1</v>
      </c>
      <c r="M19" s="420">
        <v>1</v>
      </c>
      <c r="N19" s="420">
        <v>1</v>
      </c>
      <c r="O19" s="420">
        <v>1</v>
      </c>
      <c r="P19" s="420">
        <f t="shared" si="1"/>
        <v>4</v>
      </c>
      <c r="Q19" s="129" t="s">
        <v>1334</v>
      </c>
      <c r="R19" s="421" t="s">
        <v>1953</v>
      </c>
    </row>
    <row r="20" spans="1:18" ht="63.75">
      <c r="A20" s="2"/>
      <c r="B20" s="2" t="s">
        <v>25</v>
      </c>
      <c r="C20" s="9" t="s">
        <v>26</v>
      </c>
      <c r="D20" s="2"/>
      <c r="E20" s="2" t="s">
        <v>12</v>
      </c>
      <c r="F20" s="2" t="s">
        <v>116</v>
      </c>
      <c r="G20" s="2" t="s">
        <v>1178</v>
      </c>
      <c r="H20" s="2" t="s">
        <v>56</v>
      </c>
      <c r="I20" s="3" t="s">
        <v>4</v>
      </c>
      <c r="J20" s="420">
        <v>1</v>
      </c>
      <c r="K20" s="420">
        <v>1</v>
      </c>
      <c r="L20" s="420">
        <v>1</v>
      </c>
      <c r="M20" s="420">
        <v>1</v>
      </c>
      <c r="N20" s="420">
        <v>1</v>
      </c>
      <c r="O20" s="420">
        <v>1</v>
      </c>
      <c r="P20" s="420">
        <f t="shared" si="1"/>
        <v>4</v>
      </c>
      <c r="Q20" s="129" t="s">
        <v>1336</v>
      </c>
      <c r="R20" s="421" t="s">
        <v>1954</v>
      </c>
    </row>
    <row r="21" spans="1:18" ht="15.75" customHeight="1">
      <c r="A21" s="2"/>
      <c r="B21" s="2" t="s">
        <v>25</v>
      </c>
      <c r="C21" s="9" t="s">
        <v>26</v>
      </c>
      <c r="D21" s="2"/>
      <c r="E21" s="2" t="s">
        <v>19</v>
      </c>
      <c r="F21" s="2" t="s">
        <v>130</v>
      </c>
      <c r="G21" s="2" t="s">
        <v>1179</v>
      </c>
      <c r="H21" s="9" t="s">
        <v>42</v>
      </c>
      <c r="I21" s="3" t="s">
        <v>4</v>
      </c>
      <c r="J21" s="420">
        <v>1</v>
      </c>
      <c r="K21" s="420">
        <v>1</v>
      </c>
      <c r="L21" s="420">
        <v>1</v>
      </c>
      <c r="M21" s="420">
        <v>1</v>
      </c>
      <c r="N21" s="420">
        <v>1</v>
      </c>
      <c r="O21" s="420">
        <v>1</v>
      </c>
      <c r="P21" s="420">
        <f t="shared" si="1"/>
        <v>4</v>
      </c>
      <c r="Q21" s="129" t="s">
        <v>1955</v>
      </c>
      <c r="R21" s="423" t="s">
        <v>1956</v>
      </c>
    </row>
    <row r="22" spans="1:18" ht="15.75" customHeight="1">
      <c r="A22" s="2"/>
      <c r="B22" s="2" t="s">
        <v>25</v>
      </c>
      <c r="C22" s="9" t="s">
        <v>26</v>
      </c>
      <c r="D22" s="2"/>
      <c r="E22" s="2" t="s">
        <v>19</v>
      </c>
      <c r="F22" s="9" t="s">
        <v>135</v>
      </c>
      <c r="G22" s="2" t="s">
        <v>136</v>
      </c>
      <c r="H22" s="9" t="s">
        <v>42</v>
      </c>
      <c r="I22" s="3" t="s">
        <v>4</v>
      </c>
      <c r="J22" s="420">
        <v>1</v>
      </c>
      <c r="K22" s="420">
        <v>1</v>
      </c>
      <c r="L22" s="420">
        <v>1</v>
      </c>
      <c r="M22" s="420">
        <v>1</v>
      </c>
      <c r="N22" s="420">
        <v>1</v>
      </c>
      <c r="O22" s="420">
        <v>1</v>
      </c>
      <c r="P22" s="420">
        <f t="shared" si="1"/>
        <v>4</v>
      </c>
      <c r="Q22" s="129" t="s">
        <v>1957</v>
      </c>
      <c r="R22" s="421" t="s">
        <v>1958</v>
      </c>
    </row>
    <row r="23" spans="1:18" ht="15.75" customHeight="1">
      <c r="A23" s="2"/>
      <c r="B23" s="2" t="s">
        <v>25</v>
      </c>
      <c r="C23" s="9" t="s">
        <v>26</v>
      </c>
      <c r="D23" s="2"/>
      <c r="E23" s="2" t="s">
        <v>19</v>
      </c>
      <c r="F23" s="2" t="s">
        <v>138</v>
      </c>
      <c r="G23" s="2" t="s">
        <v>1183</v>
      </c>
      <c r="H23" s="2" t="s">
        <v>1948</v>
      </c>
      <c r="I23" s="3" t="s">
        <v>27</v>
      </c>
      <c r="J23" s="420">
        <v>1</v>
      </c>
      <c r="K23" s="420">
        <v>1</v>
      </c>
      <c r="L23" s="420">
        <v>1</v>
      </c>
      <c r="M23" s="420">
        <v>1</v>
      </c>
      <c r="N23" s="420">
        <v>1</v>
      </c>
      <c r="O23" s="420">
        <v>1</v>
      </c>
      <c r="P23" s="420">
        <f t="shared" si="1"/>
        <v>4</v>
      </c>
      <c r="Q23" s="129" t="s">
        <v>1343</v>
      </c>
      <c r="R23" s="421" t="s">
        <v>1959</v>
      </c>
    </row>
    <row r="24" spans="1:18" ht="15.75" customHeight="1">
      <c r="A24" s="2"/>
      <c r="B24" s="2" t="s">
        <v>25</v>
      </c>
      <c r="C24" s="9" t="s">
        <v>26</v>
      </c>
      <c r="D24" s="2"/>
      <c r="E24" s="2" t="s">
        <v>19</v>
      </c>
      <c r="F24" s="2" t="s">
        <v>144</v>
      </c>
      <c r="G24" s="426" t="s">
        <v>1184</v>
      </c>
      <c r="H24" s="2" t="s">
        <v>1948</v>
      </c>
      <c r="I24" s="3" t="s">
        <v>27</v>
      </c>
      <c r="J24" s="420">
        <v>1</v>
      </c>
      <c r="K24" s="420">
        <v>1</v>
      </c>
      <c r="L24" s="420">
        <v>1</v>
      </c>
      <c r="M24" s="420">
        <v>1</v>
      </c>
      <c r="N24" s="420">
        <v>1</v>
      </c>
      <c r="O24" s="430">
        <v>0.5</v>
      </c>
      <c r="P24" s="420">
        <f t="shared" si="1"/>
        <v>2</v>
      </c>
      <c r="Q24" s="431" t="s">
        <v>1960</v>
      </c>
      <c r="R24" s="421" t="s">
        <v>1961</v>
      </c>
    </row>
    <row r="25" spans="1:18" ht="15.75" customHeight="1">
      <c r="A25" s="2"/>
      <c r="B25" s="2" t="s">
        <v>25</v>
      </c>
      <c r="C25" s="9" t="s">
        <v>26</v>
      </c>
      <c r="D25" s="2"/>
      <c r="E25" s="2" t="s">
        <v>19</v>
      </c>
      <c r="F25" s="9" t="s">
        <v>148</v>
      </c>
      <c r="G25" s="9" t="s">
        <v>149</v>
      </c>
      <c r="H25" s="2" t="s">
        <v>1948</v>
      </c>
      <c r="I25" s="3" t="s">
        <v>4</v>
      </c>
      <c r="J25" s="420">
        <v>1</v>
      </c>
      <c r="K25" s="420">
        <v>1</v>
      </c>
      <c r="L25" s="420">
        <v>1</v>
      </c>
      <c r="M25" s="420">
        <v>1</v>
      </c>
      <c r="N25" s="420">
        <v>1</v>
      </c>
      <c r="O25" s="420">
        <v>1</v>
      </c>
      <c r="P25" s="420">
        <f t="shared" si="1"/>
        <v>4</v>
      </c>
      <c r="Q25" s="29" t="s">
        <v>1347</v>
      </c>
      <c r="R25" s="421" t="s">
        <v>1962</v>
      </c>
    </row>
    <row r="26" spans="1:18" ht="15.75" customHeight="1">
      <c r="A26" s="2"/>
      <c r="B26" s="2" t="s">
        <v>25</v>
      </c>
      <c r="C26" s="9" t="s">
        <v>26</v>
      </c>
      <c r="D26" s="2"/>
      <c r="E26" s="2" t="s">
        <v>19</v>
      </c>
      <c r="F26" s="9" t="s">
        <v>171</v>
      </c>
      <c r="G26" s="9" t="s">
        <v>1186</v>
      </c>
      <c r="H26" s="2" t="s">
        <v>1948</v>
      </c>
      <c r="I26" s="3" t="s">
        <v>4</v>
      </c>
      <c r="J26" s="420">
        <v>1</v>
      </c>
      <c r="K26" s="420">
        <v>1</v>
      </c>
      <c r="L26" s="420">
        <v>1</v>
      </c>
      <c r="M26" s="420">
        <v>1</v>
      </c>
      <c r="N26" s="420">
        <v>1</v>
      </c>
      <c r="O26" s="420">
        <v>1</v>
      </c>
      <c r="P26" s="420">
        <f t="shared" si="1"/>
        <v>4</v>
      </c>
      <c r="Q26" s="29" t="s">
        <v>1963</v>
      </c>
      <c r="R26" s="421" t="s">
        <v>1964</v>
      </c>
    </row>
    <row r="27" spans="1:18" ht="15.75" customHeight="1">
      <c r="A27" s="2"/>
      <c r="B27" s="2" t="s">
        <v>25</v>
      </c>
      <c r="C27" s="9" t="s">
        <v>26</v>
      </c>
      <c r="D27" s="2"/>
      <c r="E27" s="2" t="s">
        <v>19</v>
      </c>
      <c r="F27" s="2" t="s">
        <v>178</v>
      </c>
      <c r="G27" s="2" t="s">
        <v>179</v>
      </c>
      <c r="H27" s="2" t="s">
        <v>56</v>
      </c>
      <c r="I27" s="3" t="s">
        <v>27</v>
      </c>
      <c r="J27" s="420">
        <v>1</v>
      </c>
      <c r="K27" s="420">
        <v>1</v>
      </c>
      <c r="L27" s="420">
        <v>1</v>
      </c>
      <c r="M27" s="420">
        <v>1</v>
      </c>
      <c r="N27" s="420">
        <v>1</v>
      </c>
      <c r="O27" s="420">
        <v>1</v>
      </c>
      <c r="P27" s="420">
        <f t="shared" si="1"/>
        <v>4</v>
      </c>
      <c r="Q27" s="29" t="s">
        <v>1353</v>
      </c>
      <c r="R27" s="422" t="s">
        <v>1354</v>
      </c>
    </row>
    <row r="28" spans="1:18" ht="15.75" customHeight="1">
      <c r="A28" s="2"/>
      <c r="B28" s="2" t="s">
        <v>25</v>
      </c>
      <c r="C28" s="9" t="s">
        <v>26</v>
      </c>
      <c r="D28" s="2"/>
      <c r="E28" s="2" t="s">
        <v>19</v>
      </c>
      <c r="F28" s="2" t="s">
        <v>182</v>
      </c>
      <c r="G28" s="9" t="s">
        <v>183</v>
      </c>
      <c r="H28" s="2" t="s">
        <v>56</v>
      </c>
      <c r="I28" s="3" t="s">
        <v>27</v>
      </c>
      <c r="J28" s="432">
        <v>1</v>
      </c>
      <c r="K28" s="432">
        <v>1</v>
      </c>
      <c r="L28" s="432">
        <v>1</v>
      </c>
      <c r="M28" s="432">
        <v>1</v>
      </c>
      <c r="N28" s="432">
        <v>1</v>
      </c>
      <c r="O28" s="432">
        <v>1</v>
      </c>
      <c r="P28" s="420">
        <f t="shared" si="1"/>
        <v>4</v>
      </c>
      <c r="Q28" s="431" t="s">
        <v>1965</v>
      </c>
      <c r="R28" s="421" t="s">
        <v>1356</v>
      </c>
    </row>
    <row r="29" spans="1:18" ht="15.75" customHeight="1">
      <c r="A29" s="2"/>
      <c r="B29" s="2" t="s">
        <v>25</v>
      </c>
      <c r="C29" s="9" t="s">
        <v>26</v>
      </c>
      <c r="D29" s="2"/>
      <c r="E29" s="2" t="s">
        <v>19</v>
      </c>
      <c r="F29" s="2" t="s">
        <v>186</v>
      </c>
      <c r="G29" s="2" t="s">
        <v>187</v>
      </c>
      <c r="H29" s="2" t="s">
        <v>56</v>
      </c>
      <c r="I29" s="3" t="s">
        <v>27</v>
      </c>
      <c r="J29" s="420">
        <v>1</v>
      </c>
      <c r="K29" s="420">
        <v>1</v>
      </c>
      <c r="L29" s="420">
        <v>1</v>
      </c>
      <c r="M29" s="420">
        <v>1</v>
      </c>
      <c r="N29" s="420">
        <v>1</v>
      </c>
      <c r="O29" s="420">
        <v>1</v>
      </c>
      <c r="P29" s="420">
        <f t="shared" si="1"/>
        <v>4</v>
      </c>
      <c r="Q29" s="29" t="s">
        <v>1966</v>
      </c>
      <c r="R29" s="422" t="s">
        <v>1358</v>
      </c>
    </row>
    <row r="30" spans="1:18" ht="15.75" customHeight="1">
      <c r="A30" s="2"/>
      <c r="B30" s="2" t="s">
        <v>25</v>
      </c>
      <c r="C30" s="9" t="s">
        <v>26</v>
      </c>
      <c r="D30" s="2"/>
      <c r="E30" s="2" t="s">
        <v>19</v>
      </c>
      <c r="F30" s="2" t="s">
        <v>190</v>
      </c>
      <c r="G30" s="2" t="s">
        <v>191</v>
      </c>
      <c r="H30" s="2" t="s">
        <v>56</v>
      </c>
      <c r="I30" s="3" t="s">
        <v>27</v>
      </c>
      <c r="J30" s="433">
        <v>0</v>
      </c>
      <c r="K30" s="433">
        <v>0</v>
      </c>
      <c r="L30" s="433">
        <v>0</v>
      </c>
      <c r="M30" s="433">
        <v>0</v>
      </c>
      <c r="N30" s="433">
        <v>0</v>
      </c>
      <c r="O30" s="433">
        <v>0</v>
      </c>
      <c r="P30" s="420">
        <f t="shared" si="1"/>
        <v>0</v>
      </c>
      <c r="Q30" s="29" t="s">
        <v>1359</v>
      </c>
      <c r="R30" s="424"/>
    </row>
    <row r="31" spans="1:18" ht="15.75" customHeight="1">
      <c r="A31" s="2"/>
      <c r="B31" s="2" t="s">
        <v>25</v>
      </c>
      <c r="C31" s="9" t="s">
        <v>26</v>
      </c>
      <c r="D31" s="2"/>
      <c r="E31" s="2" t="s">
        <v>19</v>
      </c>
      <c r="F31" s="2" t="s">
        <v>197</v>
      </c>
      <c r="G31" s="2" t="s">
        <v>198</v>
      </c>
      <c r="H31" s="2" t="s">
        <v>56</v>
      </c>
      <c r="I31" s="3" t="s">
        <v>27</v>
      </c>
      <c r="J31" s="433">
        <v>1</v>
      </c>
      <c r="K31" s="433">
        <v>1</v>
      </c>
      <c r="L31" s="433">
        <v>1</v>
      </c>
      <c r="M31" s="433">
        <v>1</v>
      </c>
      <c r="N31" s="433">
        <v>1</v>
      </c>
      <c r="O31" s="433">
        <v>1</v>
      </c>
      <c r="P31" s="420">
        <f t="shared" si="1"/>
        <v>4</v>
      </c>
      <c r="Q31" s="29" t="s">
        <v>1967</v>
      </c>
      <c r="R31" s="421" t="s">
        <v>1363</v>
      </c>
    </row>
    <row r="32" spans="1:18" ht="15.75" customHeight="1">
      <c r="A32" s="2"/>
      <c r="B32" s="2" t="s">
        <v>25</v>
      </c>
      <c r="C32" s="9" t="s">
        <v>26</v>
      </c>
      <c r="D32" s="2"/>
      <c r="E32" s="2" t="s">
        <v>19</v>
      </c>
      <c r="F32" s="2" t="s">
        <v>201</v>
      </c>
      <c r="G32" s="2" t="s">
        <v>202</v>
      </c>
      <c r="H32" s="2" t="s">
        <v>56</v>
      </c>
      <c r="I32" s="3" t="s">
        <v>27</v>
      </c>
      <c r="J32" s="433">
        <v>0</v>
      </c>
      <c r="K32" s="433">
        <v>0</v>
      </c>
      <c r="L32" s="433">
        <v>0</v>
      </c>
      <c r="M32" s="433">
        <v>0</v>
      </c>
      <c r="N32" s="433">
        <v>0</v>
      </c>
      <c r="O32" s="433">
        <v>0</v>
      </c>
      <c r="P32" s="420">
        <f t="shared" si="1"/>
        <v>0</v>
      </c>
      <c r="Q32" s="29" t="s">
        <v>1364</v>
      </c>
      <c r="R32" s="424"/>
    </row>
    <row r="33" spans="1:18" ht="15.75" customHeight="1">
      <c r="A33" s="2"/>
      <c r="B33" s="2" t="s">
        <v>25</v>
      </c>
      <c r="C33" s="9" t="s">
        <v>26</v>
      </c>
      <c r="D33" s="2"/>
      <c r="E33" s="2" t="s">
        <v>19</v>
      </c>
      <c r="F33" s="9" t="s">
        <v>205</v>
      </c>
      <c r="G33" s="9" t="s">
        <v>206</v>
      </c>
      <c r="H33" s="2" t="s">
        <v>56</v>
      </c>
      <c r="I33" s="3" t="s">
        <v>27</v>
      </c>
      <c r="J33" s="433">
        <v>0</v>
      </c>
      <c r="K33" s="433">
        <v>0</v>
      </c>
      <c r="L33" s="433">
        <v>0</v>
      </c>
      <c r="M33" s="433">
        <v>0</v>
      </c>
      <c r="N33" s="433">
        <v>0</v>
      </c>
      <c r="O33" s="433">
        <v>0</v>
      </c>
      <c r="P33" s="420">
        <f t="shared" si="1"/>
        <v>0</v>
      </c>
      <c r="Q33" s="29" t="s">
        <v>1364</v>
      </c>
      <c r="R33" s="424"/>
    </row>
    <row r="34" spans="1:18" ht="15.75" customHeight="1">
      <c r="A34" s="2"/>
      <c r="B34" s="2" t="s">
        <v>25</v>
      </c>
      <c r="C34" s="9" t="s">
        <v>26</v>
      </c>
      <c r="D34" s="11"/>
      <c r="E34" s="2" t="s">
        <v>19</v>
      </c>
      <c r="F34" s="9" t="s">
        <v>210</v>
      </c>
      <c r="G34" s="9" t="s">
        <v>211</v>
      </c>
      <c r="H34" s="2" t="s">
        <v>56</v>
      </c>
      <c r="I34" s="3" t="s">
        <v>27</v>
      </c>
      <c r="J34" s="420">
        <v>1</v>
      </c>
      <c r="K34" s="420">
        <v>1</v>
      </c>
      <c r="L34" s="420">
        <v>1</v>
      </c>
      <c r="M34" s="420">
        <v>1</v>
      </c>
      <c r="N34" s="420">
        <v>1</v>
      </c>
      <c r="O34" s="420">
        <v>1</v>
      </c>
      <c r="P34" s="420">
        <f t="shared" si="1"/>
        <v>4</v>
      </c>
      <c r="Q34" s="29" t="s">
        <v>1968</v>
      </c>
      <c r="R34" s="422" t="s">
        <v>1358</v>
      </c>
    </row>
    <row r="35" spans="1:18" ht="15.75" customHeight="1">
      <c r="A35" s="2"/>
      <c r="B35" s="2" t="s">
        <v>25</v>
      </c>
      <c r="C35" s="9" t="s">
        <v>26</v>
      </c>
      <c r="D35" s="2"/>
      <c r="E35" s="2" t="s">
        <v>19</v>
      </c>
      <c r="F35" s="2" t="s">
        <v>214</v>
      </c>
      <c r="G35" s="2" t="s">
        <v>215</v>
      </c>
      <c r="H35" s="2" t="s">
        <v>56</v>
      </c>
      <c r="I35" s="3" t="s">
        <v>27</v>
      </c>
      <c r="J35" s="420">
        <v>0</v>
      </c>
      <c r="K35" s="420">
        <v>0</v>
      </c>
      <c r="L35" s="420">
        <v>0</v>
      </c>
      <c r="M35" s="420">
        <v>0</v>
      </c>
      <c r="N35" s="420">
        <v>0</v>
      </c>
      <c r="O35" s="420">
        <v>0</v>
      </c>
      <c r="P35" s="420">
        <f t="shared" si="1"/>
        <v>0</v>
      </c>
      <c r="Q35" s="29" t="s">
        <v>1969</v>
      </c>
      <c r="R35" s="129"/>
    </row>
    <row r="36" spans="1:18" ht="15.75" customHeight="1">
      <c r="A36" s="2"/>
      <c r="B36" s="2" t="s">
        <v>25</v>
      </c>
      <c r="C36" s="9" t="s">
        <v>26</v>
      </c>
      <c r="D36" s="2"/>
      <c r="E36" s="2" t="s">
        <v>19</v>
      </c>
      <c r="F36" s="9" t="s">
        <v>219</v>
      </c>
      <c r="G36" s="9" t="s">
        <v>220</v>
      </c>
      <c r="H36" s="2" t="s">
        <v>56</v>
      </c>
      <c r="I36" s="3" t="s">
        <v>27</v>
      </c>
      <c r="J36" s="420">
        <v>1</v>
      </c>
      <c r="K36" s="420">
        <v>1</v>
      </c>
      <c r="L36" s="420">
        <v>1</v>
      </c>
      <c r="M36" s="420">
        <v>1</v>
      </c>
      <c r="N36" s="420">
        <v>1</v>
      </c>
      <c r="O36" s="420">
        <v>1</v>
      </c>
      <c r="P36" s="420">
        <f t="shared" si="1"/>
        <v>4</v>
      </c>
      <c r="Q36" s="29" t="s">
        <v>1371</v>
      </c>
      <c r="R36" s="434" t="s">
        <v>1372</v>
      </c>
    </row>
    <row r="37" spans="1:18" ht="15.75" customHeight="1">
      <c r="A37" s="2"/>
      <c r="B37" s="2" t="s">
        <v>25</v>
      </c>
      <c r="C37" s="9" t="s">
        <v>26</v>
      </c>
      <c r="D37" s="2"/>
      <c r="E37" s="2" t="s">
        <v>19</v>
      </c>
      <c r="F37" s="2" t="s">
        <v>223</v>
      </c>
      <c r="G37" s="2" t="s">
        <v>224</v>
      </c>
      <c r="H37" s="9" t="s">
        <v>225</v>
      </c>
      <c r="I37" s="3" t="s">
        <v>27</v>
      </c>
      <c r="J37" s="420">
        <v>0</v>
      </c>
      <c r="K37" s="420">
        <v>0</v>
      </c>
      <c r="L37" s="420">
        <v>0</v>
      </c>
      <c r="M37" s="420">
        <v>0</v>
      </c>
      <c r="N37" s="420">
        <v>0</v>
      </c>
      <c r="O37" s="420">
        <v>0</v>
      </c>
      <c r="P37" s="420">
        <f t="shared" si="1"/>
        <v>0</v>
      </c>
      <c r="Q37" s="29" t="s">
        <v>1374</v>
      </c>
      <c r="R37" s="421"/>
    </row>
    <row r="38" spans="1:18" ht="15.75" customHeight="1">
      <c r="A38" s="2"/>
      <c r="B38" s="2" t="s">
        <v>25</v>
      </c>
      <c r="C38" s="2" t="s">
        <v>143</v>
      </c>
      <c r="D38" s="2"/>
      <c r="E38" s="2" t="s">
        <v>12</v>
      </c>
      <c r="F38" s="2" t="s">
        <v>232</v>
      </c>
      <c r="G38" s="2" t="s">
        <v>233</v>
      </c>
      <c r="H38" s="2" t="s">
        <v>56</v>
      </c>
      <c r="I38" s="12" t="s">
        <v>27</v>
      </c>
      <c r="J38" s="420">
        <v>1</v>
      </c>
      <c r="K38" s="420">
        <v>1</v>
      </c>
      <c r="L38" s="420">
        <v>1</v>
      </c>
      <c r="M38" s="420">
        <v>1</v>
      </c>
      <c r="N38" s="420">
        <v>1</v>
      </c>
      <c r="O38" s="420">
        <v>1</v>
      </c>
      <c r="P38" s="420">
        <f t="shared" si="1"/>
        <v>4</v>
      </c>
      <c r="Q38" s="29" t="s">
        <v>1375</v>
      </c>
      <c r="R38" s="421" t="s">
        <v>1970</v>
      </c>
    </row>
    <row r="39" spans="1:18" ht="15.75" customHeight="1">
      <c r="A39" s="2"/>
      <c r="B39" s="2" t="s">
        <v>25</v>
      </c>
      <c r="C39" s="2" t="s">
        <v>143</v>
      </c>
      <c r="D39" s="2"/>
      <c r="E39" s="2" t="s">
        <v>12</v>
      </c>
      <c r="F39" s="2" t="s">
        <v>238</v>
      </c>
      <c r="G39" s="2" t="s">
        <v>239</v>
      </c>
      <c r="H39" s="17" t="s">
        <v>240</v>
      </c>
      <c r="I39" s="12" t="s">
        <v>150</v>
      </c>
      <c r="J39" s="247">
        <f>Moldova_samples!B11</f>
        <v>1</v>
      </c>
      <c r="K39" s="247">
        <f>Moldova_samples!C11</f>
        <v>1</v>
      </c>
      <c r="L39" s="247">
        <f>Moldova_samples!D11</f>
        <v>0.8571428571428571</v>
      </c>
      <c r="M39" s="247">
        <f>Moldova_samples!E11</f>
        <v>1</v>
      </c>
      <c r="N39" s="247">
        <f>Moldova_samples!F11</f>
        <v>0.8571428571428571</v>
      </c>
      <c r="O39" s="247">
        <f>Moldova_samples!G11</f>
        <v>1</v>
      </c>
      <c r="P39" s="247">
        <f>Moldova_samples!H11</f>
        <v>3.7142857142857144</v>
      </c>
      <c r="Q39" s="248" t="s">
        <v>1377</v>
      </c>
      <c r="R39" s="248"/>
    </row>
    <row r="40" spans="1:18" ht="15.75" customHeight="1">
      <c r="A40" s="2"/>
      <c r="B40" s="2" t="s">
        <v>25</v>
      </c>
      <c r="C40" s="2" t="s">
        <v>143</v>
      </c>
      <c r="D40" s="2"/>
      <c r="E40" s="2" t="s">
        <v>19</v>
      </c>
      <c r="F40" s="2" t="s">
        <v>232</v>
      </c>
      <c r="G40" s="2" t="s">
        <v>1195</v>
      </c>
      <c r="H40" s="2" t="s">
        <v>56</v>
      </c>
      <c r="I40" s="12" t="s">
        <v>4</v>
      </c>
      <c r="J40" s="420">
        <v>0</v>
      </c>
      <c r="K40" s="420">
        <v>0</v>
      </c>
      <c r="L40" s="420">
        <v>0</v>
      </c>
      <c r="M40" s="420">
        <v>0</v>
      </c>
      <c r="N40" s="420">
        <v>0</v>
      </c>
      <c r="O40" s="420">
        <v>0</v>
      </c>
      <c r="P40" s="420">
        <f>J40*(SUM(K40:N40)*O40)</f>
        <v>0</v>
      </c>
      <c r="Q40" s="29" t="s">
        <v>1971</v>
      </c>
      <c r="R40" s="248"/>
    </row>
    <row r="41" spans="1:18" ht="15.75" customHeight="1">
      <c r="A41" s="2"/>
      <c r="B41" s="2" t="s">
        <v>25</v>
      </c>
      <c r="C41" s="2" t="s">
        <v>143</v>
      </c>
      <c r="D41" s="2"/>
      <c r="E41" s="2" t="s">
        <v>19</v>
      </c>
      <c r="F41" s="2" t="s">
        <v>238</v>
      </c>
      <c r="G41" s="2" t="s">
        <v>1197</v>
      </c>
      <c r="H41" s="9" t="s">
        <v>240</v>
      </c>
      <c r="I41" s="12" t="s">
        <v>150</v>
      </c>
      <c r="J41" s="274">
        <f>Moldova_samples!B17</f>
        <v>1</v>
      </c>
      <c r="K41" s="274">
        <f>Moldova_samples!C17</f>
        <v>1</v>
      </c>
      <c r="L41" s="274">
        <f>Moldova_samples!D17</f>
        <v>1</v>
      </c>
      <c r="M41" s="274">
        <f>Moldova_samples!E17</f>
        <v>1</v>
      </c>
      <c r="N41" s="274">
        <f>Moldova_samples!F17</f>
        <v>1</v>
      </c>
      <c r="O41" s="274">
        <f>Moldova_samples!G17</f>
        <v>1</v>
      </c>
      <c r="P41" s="274">
        <f>Moldova_samples!H17</f>
        <v>4</v>
      </c>
      <c r="Q41" s="248" t="s">
        <v>1380</v>
      </c>
      <c r="R41" s="248"/>
    </row>
    <row r="42" spans="1:18" ht="15.75" customHeight="1">
      <c r="A42" s="2"/>
      <c r="B42" s="2" t="s">
        <v>25</v>
      </c>
      <c r="C42" s="2" t="s">
        <v>159</v>
      </c>
      <c r="D42" s="2"/>
      <c r="E42" s="2" t="s">
        <v>12</v>
      </c>
      <c r="F42" s="9" t="s">
        <v>254</v>
      </c>
      <c r="G42" s="2" t="s">
        <v>1199</v>
      </c>
      <c r="H42" s="2" t="s">
        <v>56</v>
      </c>
      <c r="I42" s="13" t="s">
        <v>27</v>
      </c>
      <c r="J42" s="420">
        <v>1</v>
      </c>
      <c r="K42" s="420">
        <v>1</v>
      </c>
      <c r="L42" s="420">
        <v>1</v>
      </c>
      <c r="M42" s="420">
        <v>1</v>
      </c>
      <c r="N42" s="420">
        <v>1</v>
      </c>
      <c r="O42" s="420">
        <v>0.5</v>
      </c>
      <c r="P42" s="420">
        <f>J42*(SUM(K42:N42)*O42)</f>
        <v>2</v>
      </c>
      <c r="Q42" s="29" t="s">
        <v>1972</v>
      </c>
      <c r="R42" s="423" t="s">
        <v>1973</v>
      </c>
    </row>
    <row r="43" spans="1:18" ht="15.75" customHeight="1">
      <c r="A43" s="2"/>
      <c r="B43" s="2" t="s">
        <v>25</v>
      </c>
      <c r="C43" s="2" t="s">
        <v>159</v>
      </c>
      <c r="D43" s="2"/>
      <c r="E43" s="2" t="s">
        <v>12</v>
      </c>
      <c r="F43" s="9" t="s">
        <v>259</v>
      </c>
      <c r="G43" s="9" t="s">
        <v>260</v>
      </c>
      <c r="H43" s="17" t="s">
        <v>240</v>
      </c>
      <c r="I43" s="12" t="s">
        <v>150</v>
      </c>
      <c r="J43" s="247">
        <f>Moldova_samples!B28</f>
        <v>1</v>
      </c>
      <c r="K43" s="247">
        <f>Moldova_samples!C28</f>
        <v>1</v>
      </c>
      <c r="L43" s="247">
        <f>Moldova_samples!D28</f>
        <v>1</v>
      </c>
      <c r="M43" s="247">
        <f>Moldova_samples!E28</f>
        <v>1</v>
      </c>
      <c r="N43" s="247">
        <f>Moldova_samples!F28</f>
        <v>1</v>
      </c>
      <c r="O43" s="247">
        <f>Moldova_samples!G28</f>
        <v>1</v>
      </c>
      <c r="P43" s="247">
        <f>Moldova_samples!H28</f>
        <v>4</v>
      </c>
      <c r="Q43" s="248" t="s">
        <v>1974</v>
      </c>
      <c r="R43" s="248"/>
    </row>
    <row r="44" spans="1:18" ht="15.75" customHeight="1">
      <c r="A44" s="2"/>
      <c r="B44" s="2" t="s">
        <v>25</v>
      </c>
      <c r="C44" s="2" t="s">
        <v>159</v>
      </c>
      <c r="D44" s="2"/>
      <c r="E44" s="2" t="s">
        <v>19</v>
      </c>
      <c r="F44" s="9" t="s">
        <v>254</v>
      </c>
      <c r="G44" s="9" t="s">
        <v>1201</v>
      </c>
      <c r="H44" s="2" t="s">
        <v>56</v>
      </c>
      <c r="I44" s="13" t="s">
        <v>27</v>
      </c>
      <c r="J44" s="420">
        <v>1</v>
      </c>
      <c r="K44" s="420">
        <v>1</v>
      </c>
      <c r="L44" s="420">
        <v>1</v>
      </c>
      <c r="M44" s="420">
        <v>1</v>
      </c>
      <c r="N44" s="420">
        <v>1</v>
      </c>
      <c r="O44" s="420">
        <v>0.5</v>
      </c>
      <c r="P44" s="420">
        <f>J44*(SUM(K44:N44)*O44)</f>
        <v>2</v>
      </c>
      <c r="Q44" s="29" t="s">
        <v>1975</v>
      </c>
      <c r="R44" s="423" t="s">
        <v>1976</v>
      </c>
    </row>
    <row r="45" spans="1:18" ht="15.75" customHeight="1">
      <c r="A45" s="2"/>
      <c r="B45" s="2" t="s">
        <v>25</v>
      </c>
      <c r="C45" s="2" t="s">
        <v>159</v>
      </c>
      <c r="D45" s="2"/>
      <c r="E45" s="2" t="s">
        <v>19</v>
      </c>
      <c r="F45" s="9" t="s">
        <v>259</v>
      </c>
      <c r="G45" s="9" t="s">
        <v>1203</v>
      </c>
      <c r="H45" s="9" t="s">
        <v>240</v>
      </c>
      <c r="I45" s="13" t="s">
        <v>150</v>
      </c>
      <c r="J45" s="274">
        <f>Moldova_samples!B34</f>
        <v>1</v>
      </c>
      <c r="K45" s="274">
        <f>Moldova_samples!C34</f>
        <v>1</v>
      </c>
      <c r="L45" s="274">
        <f>Moldova_samples!D34</f>
        <v>1</v>
      </c>
      <c r="M45" s="274">
        <f>Moldova_samples!E34</f>
        <v>1</v>
      </c>
      <c r="N45" s="274">
        <f>Moldova_samples!F34</f>
        <v>0.5</v>
      </c>
      <c r="O45" s="274">
        <f>Moldova_samples!G34</f>
        <v>1</v>
      </c>
      <c r="P45" s="274">
        <f>Moldova_samples!H34</f>
        <v>3.5</v>
      </c>
      <c r="Q45" s="248" t="s">
        <v>1977</v>
      </c>
      <c r="R45" s="248"/>
    </row>
    <row r="46" spans="1:18" ht="15.75" customHeight="1">
      <c r="A46" s="2"/>
      <c r="B46" s="2" t="s">
        <v>25</v>
      </c>
      <c r="C46" s="2" t="s">
        <v>170</v>
      </c>
      <c r="D46" s="2"/>
      <c r="E46" s="2" t="s">
        <v>12</v>
      </c>
      <c r="F46" s="2" t="s">
        <v>284</v>
      </c>
      <c r="G46" s="2" t="s">
        <v>285</v>
      </c>
      <c r="H46" s="2" t="s">
        <v>42</v>
      </c>
      <c r="I46" s="13" t="s">
        <v>27</v>
      </c>
      <c r="J46" s="420">
        <v>1</v>
      </c>
      <c r="K46" s="420">
        <v>1</v>
      </c>
      <c r="L46" s="420">
        <v>1</v>
      </c>
      <c r="M46" s="420">
        <v>1</v>
      </c>
      <c r="N46" s="420">
        <v>1</v>
      </c>
      <c r="O46" s="420">
        <v>1</v>
      </c>
      <c r="P46" s="420">
        <f t="shared" ref="P46:P64" si="2">J46*(SUM(K46:N46)*O46)</f>
        <v>4</v>
      </c>
      <c r="Q46" s="29" t="s">
        <v>1978</v>
      </c>
      <c r="R46" s="435" t="s">
        <v>1979</v>
      </c>
    </row>
    <row r="47" spans="1:18" ht="15.75" customHeight="1">
      <c r="A47" s="2"/>
      <c r="B47" s="2" t="s">
        <v>25</v>
      </c>
      <c r="C47" s="2" t="s">
        <v>170</v>
      </c>
      <c r="D47" s="2"/>
      <c r="E47" s="2" t="s">
        <v>12</v>
      </c>
      <c r="F47" s="9" t="s">
        <v>289</v>
      </c>
      <c r="G47" s="2" t="s">
        <v>290</v>
      </c>
      <c r="H47" s="2" t="s">
        <v>42</v>
      </c>
      <c r="I47" s="13" t="s">
        <v>27</v>
      </c>
      <c r="J47" s="420">
        <v>1</v>
      </c>
      <c r="K47" s="420">
        <v>1</v>
      </c>
      <c r="L47" s="420">
        <v>1</v>
      </c>
      <c r="M47" s="420">
        <v>1</v>
      </c>
      <c r="N47" s="420">
        <v>1</v>
      </c>
      <c r="O47" s="420">
        <v>0.5</v>
      </c>
      <c r="P47" s="420">
        <f t="shared" si="2"/>
        <v>2</v>
      </c>
      <c r="Q47" s="29" t="s">
        <v>1980</v>
      </c>
      <c r="R47" s="421" t="s">
        <v>1981</v>
      </c>
    </row>
    <row r="48" spans="1:18" ht="15.75" customHeight="1">
      <c r="A48" s="2"/>
      <c r="B48" s="2" t="s">
        <v>25</v>
      </c>
      <c r="C48" s="2" t="s">
        <v>170</v>
      </c>
      <c r="D48" s="2"/>
      <c r="E48" s="2" t="s">
        <v>12</v>
      </c>
      <c r="F48" s="9" t="s">
        <v>299</v>
      </c>
      <c r="G48" s="2" t="s">
        <v>300</v>
      </c>
      <c r="H48" s="2" t="s">
        <v>56</v>
      </c>
      <c r="I48" s="13" t="s">
        <v>27</v>
      </c>
      <c r="J48" s="420">
        <v>0</v>
      </c>
      <c r="K48" s="420">
        <v>0</v>
      </c>
      <c r="L48" s="420">
        <v>0</v>
      </c>
      <c r="M48" s="420">
        <v>0</v>
      </c>
      <c r="N48" s="420">
        <v>0</v>
      </c>
      <c r="O48" s="420">
        <v>0</v>
      </c>
      <c r="P48" s="420">
        <f t="shared" si="2"/>
        <v>0</v>
      </c>
      <c r="Q48" s="29" t="s">
        <v>1391</v>
      </c>
      <c r="R48" s="129"/>
    </row>
    <row r="49" spans="1:26" ht="15.75" customHeight="1">
      <c r="A49" s="2"/>
      <c r="B49" s="2" t="s">
        <v>25</v>
      </c>
      <c r="C49" s="2" t="s">
        <v>170</v>
      </c>
      <c r="D49" s="2"/>
      <c r="E49" s="2" t="s">
        <v>19</v>
      </c>
      <c r="F49" s="2" t="s">
        <v>304</v>
      </c>
      <c r="G49" s="2" t="s">
        <v>1211</v>
      </c>
      <c r="H49" s="2" t="s">
        <v>42</v>
      </c>
      <c r="I49" s="13" t="s">
        <v>27</v>
      </c>
      <c r="J49" s="420">
        <v>1</v>
      </c>
      <c r="K49" s="420">
        <v>1</v>
      </c>
      <c r="L49" s="420">
        <v>1</v>
      </c>
      <c r="M49" s="420">
        <v>1</v>
      </c>
      <c r="N49" s="420">
        <v>1</v>
      </c>
      <c r="O49" s="420">
        <v>0.5</v>
      </c>
      <c r="P49" s="420">
        <f t="shared" si="2"/>
        <v>2</v>
      </c>
      <c r="Q49" s="29" t="s">
        <v>1982</v>
      </c>
      <c r="R49" s="421" t="s">
        <v>1983</v>
      </c>
    </row>
    <row r="50" spans="1:26" ht="15.75" customHeight="1">
      <c r="A50" s="2"/>
      <c r="B50" s="2" t="s">
        <v>25</v>
      </c>
      <c r="C50" s="2" t="s">
        <v>170</v>
      </c>
      <c r="D50" s="2"/>
      <c r="E50" s="2" t="s">
        <v>19</v>
      </c>
      <c r="F50" s="9" t="s">
        <v>311</v>
      </c>
      <c r="G50" s="2" t="s">
        <v>1213</v>
      </c>
      <c r="H50" s="2" t="s">
        <v>42</v>
      </c>
      <c r="I50" s="13" t="s">
        <v>27</v>
      </c>
      <c r="J50" s="420">
        <v>1</v>
      </c>
      <c r="K50" s="420">
        <v>1</v>
      </c>
      <c r="L50" s="420">
        <v>1</v>
      </c>
      <c r="M50" s="420">
        <v>1</v>
      </c>
      <c r="N50" s="420">
        <v>1</v>
      </c>
      <c r="O50" s="420">
        <v>0.5</v>
      </c>
      <c r="P50" s="420">
        <f t="shared" si="2"/>
        <v>2</v>
      </c>
      <c r="Q50" s="29" t="s">
        <v>1984</v>
      </c>
      <c r="R50" s="421" t="s">
        <v>1985</v>
      </c>
    </row>
    <row r="51" spans="1:26" ht="15.75" customHeight="1">
      <c r="A51" s="2"/>
      <c r="B51" s="2" t="s">
        <v>25</v>
      </c>
      <c r="C51" s="2" t="s">
        <v>170</v>
      </c>
      <c r="D51" s="2"/>
      <c r="E51" s="2" t="s">
        <v>19</v>
      </c>
      <c r="F51" s="9" t="s">
        <v>299</v>
      </c>
      <c r="G51" s="2" t="s">
        <v>1216</v>
      </c>
      <c r="H51" s="2" t="s">
        <v>56</v>
      </c>
      <c r="I51" s="13" t="s">
        <v>27</v>
      </c>
      <c r="J51" s="420">
        <v>0</v>
      </c>
      <c r="K51" s="420">
        <v>0</v>
      </c>
      <c r="L51" s="420">
        <v>0</v>
      </c>
      <c r="M51" s="420">
        <v>0</v>
      </c>
      <c r="N51" s="420">
        <v>0</v>
      </c>
      <c r="O51" s="420">
        <v>0</v>
      </c>
      <c r="P51" s="420">
        <f t="shared" si="2"/>
        <v>0</v>
      </c>
      <c r="Q51" s="29" t="s">
        <v>1396</v>
      </c>
      <c r="R51" s="248"/>
    </row>
    <row r="52" spans="1:26" ht="15.75" customHeight="1">
      <c r="A52" s="2"/>
      <c r="B52" s="2" t="s">
        <v>194</v>
      </c>
      <c r="C52" s="2" t="s">
        <v>195</v>
      </c>
      <c r="D52" s="2" t="s">
        <v>196</v>
      </c>
      <c r="E52" s="2" t="s">
        <v>12</v>
      </c>
      <c r="F52" s="2" t="s">
        <v>326</v>
      </c>
      <c r="G52" s="2" t="s">
        <v>327</v>
      </c>
      <c r="H52" s="2" t="s">
        <v>42</v>
      </c>
      <c r="I52" s="13" t="s">
        <v>27</v>
      </c>
      <c r="J52" s="420">
        <v>1</v>
      </c>
      <c r="K52" s="420">
        <v>1</v>
      </c>
      <c r="L52" s="420">
        <v>1</v>
      </c>
      <c r="M52" s="420">
        <v>1</v>
      </c>
      <c r="N52" s="420">
        <v>1</v>
      </c>
      <c r="O52" s="420">
        <v>0.5</v>
      </c>
      <c r="P52" s="420">
        <f t="shared" si="2"/>
        <v>2</v>
      </c>
      <c r="Q52" s="29" t="s">
        <v>1986</v>
      </c>
      <c r="R52" s="422" t="s">
        <v>1399</v>
      </c>
    </row>
    <row r="53" spans="1:26" ht="15.75" customHeight="1">
      <c r="A53" s="2"/>
      <c r="B53" s="2" t="s">
        <v>194</v>
      </c>
      <c r="C53" s="2" t="s">
        <v>195</v>
      </c>
      <c r="D53" s="2" t="s">
        <v>196</v>
      </c>
      <c r="E53" s="2" t="s">
        <v>19</v>
      </c>
      <c r="F53" s="2" t="s">
        <v>326</v>
      </c>
      <c r="G53" s="2" t="s">
        <v>327</v>
      </c>
      <c r="H53" s="2" t="s">
        <v>42</v>
      </c>
      <c r="I53" s="13" t="s">
        <v>27</v>
      </c>
      <c r="J53" s="420">
        <v>1</v>
      </c>
      <c r="K53" s="420">
        <v>1</v>
      </c>
      <c r="L53" s="420">
        <v>1</v>
      </c>
      <c r="M53" s="420">
        <v>1</v>
      </c>
      <c r="N53" s="420">
        <v>1</v>
      </c>
      <c r="O53" s="420">
        <v>0.5</v>
      </c>
      <c r="P53" s="420">
        <f t="shared" si="2"/>
        <v>2</v>
      </c>
      <c r="Q53" s="29" t="s">
        <v>1400</v>
      </c>
      <c r="R53" s="422" t="s">
        <v>1401</v>
      </c>
    </row>
    <row r="54" spans="1:26" ht="15.75" customHeight="1">
      <c r="A54" s="14"/>
      <c r="B54" s="14" t="s">
        <v>194</v>
      </c>
      <c r="C54" s="14" t="s">
        <v>195</v>
      </c>
      <c r="D54" s="14" t="s">
        <v>196</v>
      </c>
      <c r="E54" s="14" t="s">
        <v>19</v>
      </c>
      <c r="F54" s="14" t="s">
        <v>350</v>
      </c>
      <c r="G54" s="14" t="s">
        <v>351</v>
      </c>
      <c r="H54" s="14" t="s">
        <v>352</v>
      </c>
      <c r="I54" s="15" t="s">
        <v>4</v>
      </c>
      <c r="J54" s="420">
        <v>1</v>
      </c>
      <c r="K54" s="420">
        <v>1</v>
      </c>
      <c r="L54" s="420">
        <v>1</v>
      </c>
      <c r="M54" s="420">
        <v>1</v>
      </c>
      <c r="N54" s="420">
        <v>1</v>
      </c>
      <c r="O54" s="420">
        <v>1</v>
      </c>
      <c r="P54" s="420">
        <f t="shared" si="2"/>
        <v>4</v>
      </c>
      <c r="Q54" s="29" t="s">
        <v>1403</v>
      </c>
      <c r="R54" s="422" t="s">
        <v>1404</v>
      </c>
      <c r="S54" s="280"/>
      <c r="T54" s="280"/>
      <c r="U54" s="280"/>
      <c r="V54" s="280"/>
      <c r="W54" s="280"/>
      <c r="X54" s="280"/>
      <c r="Y54" s="280"/>
      <c r="Z54" s="280"/>
    </row>
    <row r="55" spans="1:26" ht="15.75" customHeight="1">
      <c r="A55" s="2"/>
      <c r="B55" s="2" t="s">
        <v>194</v>
      </c>
      <c r="C55" s="2" t="s">
        <v>195</v>
      </c>
      <c r="D55" s="2" t="s">
        <v>209</v>
      </c>
      <c r="E55" s="2" t="s">
        <v>12</v>
      </c>
      <c r="F55" s="9" t="s">
        <v>357</v>
      </c>
      <c r="G55" s="2" t="s">
        <v>358</v>
      </c>
      <c r="H55" s="2" t="s">
        <v>42</v>
      </c>
      <c r="I55" s="13" t="s">
        <v>4</v>
      </c>
      <c r="J55" s="420">
        <v>0</v>
      </c>
      <c r="K55" s="420">
        <v>0</v>
      </c>
      <c r="L55" s="420">
        <v>0</v>
      </c>
      <c r="M55" s="420">
        <v>0</v>
      </c>
      <c r="N55" s="420">
        <v>0</v>
      </c>
      <c r="O55" s="420">
        <v>0</v>
      </c>
      <c r="P55" s="420">
        <f t="shared" si="2"/>
        <v>0</v>
      </c>
      <c r="Q55" s="29" t="s">
        <v>1987</v>
      </c>
      <c r="R55" s="422" t="s">
        <v>1406</v>
      </c>
    </row>
    <row r="56" spans="1:26" ht="15.75" customHeight="1">
      <c r="A56" s="2"/>
      <c r="B56" s="2" t="s">
        <v>194</v>
      </c>
      <c r="C56" s="2" t="s">
        <v>195</v>
      </c>
      <c r="D56" s="2" t="s">
        <v>209</v>
      </c>
      <c r="E56" s="2" t="s">
        <v>19</v>
      </c>
      <c r="F56" s="9" t="s">
        <v>363</v>
      </c>
      <c r="G56" s="2" t="s">
        <v>358</v>
      </c>
      <c r="H56" s="2" t="s">
        <v>42</v>
      </c>
      <c r="I56" s="13" t="s">
        <v>4</v>
      </c>
      <c r="J56" s="420">
        <v>0</v>
      </c>
      <c r="K56" s="420">
        <v>0</v>
      </c>
      <c r="L56" s="420">
        <v>0</v>
      </c>
      <c r="M56" s="420">
        <v>0</v>
      </c>
      <c r="N56" s="420">
        <v>0</v>
      </c>
      <c r="O56" s="420">
        <v>0</v>
      </c>
      <c r="P56" s="420">
        <f t="shared" si="2"/>
        <v>0</v>
      </c>
      <c r="Q56" s="436" t="s">
        <v>1407</v>
      </c>
      <c r="R56" s="421" t="s">
        <v>1408</v>
      </c>
    </row>
    <row r="57" spans="1:26" ht="15.75" customHeight="1">
      <c r="A57" s="2"/>
      <c r="B57" s="2" t="s">
        <v>194</v>
      </c>
      <c r="C57" s="2" t="s">
        <v>218</v>
      </c>
      <c r="D57" s="2"/>
      <c r="E57" s="2" t="s">
        <v>12</v>
      </c>
      <c r="F57" s="9" t="s">
        <v>367</v>
      </c>
      <c r="G57" s="2" t="s">
        <v>368</v>
      </c>
      <c r="H57" s="2" t="s">
        <v>42</v>
      </c>
      <c r="I57" s="13" t="s">
        <v>4</v>
      </c>
      <c r="J57" s="420">
        <v>0</v>
      </c>
      <c r="K57" s="420">
        <v>0</v>
      </c>
      <c r="L57" s="420">
        <v>0</v>
      </c>
      <c r="M57" s="420">
        <v>0</v>
      </c>
      <c r="N57" s="420">
        <v>0</v>
      </c>
      <c r="O57" s="420">
        <v>0</v>
      </c>
      <c r="P57" s="420">
        <f t="shared" si="2"/>
        <v>0</v>
      </c>
      <c r="Q57" s="436" t="s">
        <v>1987</v>
      </c>
      <c r="R57" s="422" t="s">
        <v>1406</v>
      </c>
    </row>
    <row r="58" spans="1:26" ht="15.75" customHeight="1">
      <c r="A58" s="2"/>
      <c r="B58" s="2" t="s">
        <v>194</v>
      </c>
      <c r="C58" s="2" t="s">
        <v>218</v>
      </c>
      <c r="D58" s="2"/>
      <c r="E58" s="2" t="s">
        <v>19</v>
      </c>
      <c r="F58" s="9" t="s">
        <v>373</v>
      </c>
      <c r="G58" s="2" t="s">
        <v>1225</v>
      </c>
      <c r="H58" s="2" t="s">
        <v>42</v>
      </c>
      <c r="I58" s="13" t="s">
        <v>4</v>
      </c>
      <c r="J58" s="420">
        <v>0</v>
      </c>
      <c r="K58" s="420">
        <v>0</v>
      </c>
      <c r="L58" s="420">
        <v>0</v>
      </c>
      <c r="M58" s="420">
        <v>0</v>
      </c>
      <c r="N58" s="420">
        <v>0</v>
      </c>
      <c r="O58" s="420">
        <v>0</v>
      </c>
      <c r="P58" s="420">
        <f t="shared" si="2"/>
        <v>0</v>
      </c>
      <c r="Q58" s="436" t="s">
        <v>1409</v>
      </c>
      <c r="R58" s="250"/>
    </row>
    <row r="59" spans="1:26" ht="15.75" customHeight="1">
      <c r="A59" s="2"/>
      <c r="B59" s="2" t="s">
        <v>194</v>
      </c>
      <c r="C59" s="2" t="s">
        <v>230</v>
      </c>
      <c r="D59" s="2" t="s">
        <v>231</v>
      </c>
      <c r="E59" s="2" t="s">
        <v>12</v>
      </c>
      <c r="F59" s="129" t="s">
        <v>386</v>
      </c>
      <c r="G59" s="2" t="s">
        <v>387</v>
      </c>
      <c r="H59" s="2" t="s">
        <v>15</v>
      </c>
      <c r="I59" s="13" t="s">
        <v>4</v>
      </c>
      <c r="J59" s="420">
        <v>1</v>
      </c>
      <c r="K59" s="420">
        <v>1</v>
      </c>
      <c r="L59" s="420">
        <v>1</v>
      </c>
      <c r="M59" s="420">
        <v>1</v>
      </c>
      <c r="N59" s="420">
        <v>1</v>
      </c>
      <c r="O59" s="420">
        <v>0.5</v>
      </c>
      <c r="P59" s="420">
        <f t="shared" si="2"/>
        <v>2</v>
      </c>
      <c r="Q59" s="29" t="s">
        <v>1988</v>
      </c>
      <c r="R59" s="423" t="s">
        <v>1989</v>
      </c>
    </row>
    <row r="60" spans="1:26" ht="15.75" customHeight="1">
      <c r="A60" s="2"/>
      <c r="B60" s="2" t="s">
        <v>194</v>
      </c>
      <c r="C60" s="2" t="s">
        <v>230</v>
      </c>
      <c r="D60" s="2" t="s">
        <v>231</v>
      </c>
      <c r="E60" s="2" t="s">
        <v>12</v>
      </c>
      <c r="F60" s="129" t="s">
        <v>394</v>
      </c>
      <c r="G60" s="9" t="s">
        <v>395</v>
      </c>
      <c r="H60" s="2" t="s">
        <v>15</v>
      </c>
      <c r="I60" s="13" t="s">
        <v>4</v>
      </c>
      <c r="J60" s="420">
        <v>1</v>
      </c>
      <c r="K60" s="420">
        <v>1</v>
      </c>
      <c r="L60" s="420">
        <v>1</v>
      </c>
      <c r="M60" s="420">
        <v>1</v>
      </c>
      <c r="N60" s="420">
        <v>1</v>
      </c>
      <c r="O60" s="420">
        <v>1</v>
      </c>
      <c r="P60" s="420">
        <f t="shared" si="2"/>
        <v>4</v>
      </c>
      <c r="Q60" s="29" t="s">
        <v>1412</v>
      </c>
      <c r="R60" s="129" t="s">
        <v>1413</v>
      </c>
    </row>
    <row r="61" spans="1:26" ht="15.75" customHeight="1">
      <c r="A61" s="2"/>
      <c r="B61" s="2" t="s">
        <v>194</v>
      </c>
      <c r="C61" s="2" t="s">
        <v>230</v>
      </c>
      <c r="D61" s="2" t="s">
        <v>231</v>
      </c>
      <c r="E61" s="2" t="s">
        <v>19</v>
      </c>
      <c r="F61" s="129" t="s">
        <v>399</v>
      </c>
      <c r="G61" s="2" t="s">
        <v>400</v>
      </c>
      <c r="H61" s="2" t="s">
        <v>15</v>
      </c>
      <c r="I61" s="13" t="s">
        <v>4</v>
      </c>
      <c r="J61" s="420">
        <v>1</v>
      </c>
      <c r="K61" s="420">
        <v>1</v>
      </c>
      <c r="L61" s="420">
        <v>1</v>
      </c>
      <c r="M61" s="420">
        <v>1</v>
      </c>
      <c r="N61" s="420">
        <v>1</v>
      </c>
      <c r="O61" s="420">
        <v>0.5</v>
      </c>
      <c r="P61" s="420">
        <f t="shared" si="2"/>
        <v>2</v>
      </c>
      <c r="Q61" s="29" t="s">
        <v>1990</v>
      </c>
      <c r="R61" s="434" t="s">
        <v>1415</v>
      </c>
    </row>
    <row r="62" spans="1:26" ht="15.75" customHeight="1">
      <c r="A62" s="2"/>
      <c r="B62" s="2" t="s">
        <v>194</v>
      </c>
      <c r="C62" s="2" t="s">
        <v>230</v>
      </c>
      <c r="D62" s="2" t="s">
        <v>231</v>
      </c>
      <c r="E62" s="2" t="s">
        <v>19</v>
      </c>
      <c r="F62" s="129" t="s">
        <v>405</v>
      </c>
      <c r="G62" s="2" t="s">
        <v>406</v>
      </c>
      <c r="H62" s="2" t="s">
        <v>15</v>
      </c>
      <c r="I62" s="13" t="s">
        <v>4</v>
      </c>
      <c r="J62" s="420">
        <v>1</v>
      </c>
      <c r="K62" s="420">
        <v>1</v>
      </c>
      <c r="L62" s="420">
        <v>1</v>
      </c>
      <c r="M62" s="420">
        <v>1</v>
      </c>
      <c r="N62" s="420">
        <v>1</v>
      </c>
      <c r="O62" s="420">
        <v>1</v>
      </c>
      <c r="P62" s="420">
        <f t="shared" si="2"/>
        <v>4</v>
      </c>
      <c r="Q62" s="29" t="s">
        <v>1417</v>
      </c>
      <c r="R62" s="434" t="s">
        <v>1413</v>
      </c>
    </row>
    <row r="63" spans="1:26" ht="15.75" customHeight="1">
      <c r="A63" s="2"/>
      <c r="B63" s="2" t="s">
        <v>194</v>
      </c>
      <c r="C63" s="2" t="s">
        <v>230</v>
      </c>
      <c r="D63" s="2" t="s">
        <v>249</v>
      </c>
      <c r="E63" s="2" t="s">
        <v>12</v>
      </c>
      <c r="F63" s="9" t="s">
        <v>411</v>
      </c>
      <c r="G63" s="2" t="s">
        <v>412</v>
      </c>
      <c r="H63" s="2" t="s">
        <v>42</v>
      </c>
      <c r="I63" s="13" t="s">
        <v>4</v>
      </c>
      <c r="J63" s="420">
        <v>1</v>
      </c>
      <c r="K63" s="420">
        <v>1</v>
      </c>
      <c r="L63" s="420">
        <v>1</v>
      </c>
      <c r="M63" s="420">
        <v>1</v>
      </c>
      <c r="N63" s="420">
        <v>1</v>
      </c>
      <c r="O63" s="420">
        <v>1</v>
      </c>
      <c r="P63" s="420">
        <f t="shared" si="2"/>
        <v>4</v>
      </c>
      <c r="Q63" s="29" t="s">
        <v>1419</v>
      </c>
      <c r="R63" s="422" t="s">
        <v>1420</v>
      </c>
    </row>
    <row r="64" spans="1:26" ht="15.75" customHeight="1">
      <c r="A64" s="2"/>
      <c r="B64" s="2" t="s">
        <v>194</v>
      </c>
      <c r="C64" s="2" t="s">
        <v>230</v>
      </c>
      <c r="D64" s="2" t="s">
        <v>249</v>
      </c>
      <c r="E64" s="2" t="s">
        <v>19</v>
      </c>
      <c r="F64" s="9" t="s">
        <v>421</v>
      </c>
      <c r="G64" s="2" t="s">
        <v>1228</v>
      </c>
      <c r="H64" s="2" t="s">
        <v>42</v>
      </c>
      <c r="I64" s="3" t="s">
        <v>4</v>
      </c>
      <c r="J64" s="420">
        <v>1</v>
      </c>
      <c r="K64" s="420">
        <v>1</v>
      </c>
      <c r="L64" s="420">
        <v>1</v>
      </c>
      <c r="M64" s="420">
        <v>1</v>
      </c>
      <c r="N64" s="420">
        <v>1</v>
      </c>
      <c r="O64" s="420">
        <v>1</v>
      </c>
      <c r="P64" s="420">
        <f t="shared" si="2"/>
        <v>4</v>
      </c>
      <c r="Q64" s="29" t="s">
        <v>1422</v>
      </c>
      <c r="R64" s="421" t="s">
        <v>1423</v>
      </c>
    </row>
    <row r="65" spans="1:18" ht="15.75" customHeight="1">
      <c r="A65" s="425" t="s">
        <v>1014</v>
      </c>
      <c r="B65" s="425" t="s">
        <v>194</v>
      </c>
      <c r="C65" s="425" t="s">
        <v>230</v>
      </c>
      <c r="D65" s="425" t="s">
        <v>258</v>
      </c>
      <c r="E65" s="425" t="s">
        <v>12</v>
      </c>
      <c r="F65" s="425" t="s">
        <v>453</v>
      </c>
      <c r="G65" s="425" t="s">
        <v>454</v>
      </c>
      <c r="H65" s="425" t="s">
        <v>455</v>
      </c>
      <c r="I65" s="427" t="s">
        <v>4</v>
      </c>
      <c r="J65" s="437"/>
      <c r="K65" s="437"/>
      <c r="L65" s="437"/>
      <c r="M65" s="437"/>
      <c r="N65" s="437"/>
      <c r="O65" s="437"/>
      <c r="P65" s="428"/>
      <c r="Q65" s="429" t="s">
        <v>1991</v>
      </c>
      <c r="R65" s="438"/>
    </row>
    <row r="66" spans="1:18" ht="15.75" customHeight="1">
      <c r="A66" s="425" t="s">
        <v>1014</v>
      </c>
      <c r="B66" s="425" t="s">
        <v>194</v>
      </c>
      <c r="C66" s="425" t="s">
        <v>230</v>
      </c>
      <c r="D66" s="425" t="s">
        <v>258</v>
      </c>
      <c r="E66" s="425" t="s">
        <v>19</v>
      </c>
      <c r="F66" s="426" t="s">
        <v>459</v>
      </c>
      <c r="G66" s="425" t="s">
        <v>1229</v>
      </c>
      <c r="H66" s="425" t="s">
        <v>461</v>
      </c>
      <c r="I66" s="427" t="s">
        <v>4</v>
      </c>
      <c r="J66" s="437"/>
      <c r="K66" s="437"/>
      <c r="L66" s="437"/>
      <c r="M66" s="437"/>
      <c r="N66" s="437"/>
      <c r="O66" s="437"/>
      <c r="P66" s="428"/>
      <c r="Q66" s="429" t="s">
        <v>1425</v>
      </c>
      <c r="R66" s="438"/>
    </row>
    <row r="67" spans="1:18" ht="15.75" customHeight="1">
      <c r="A67" s="2"/>
      <c r="B67" s="2" t="s">
        <v>194</v>
      </c>
      <c r="C67" s="2" t="s">
        <v>230</v>
      </c>
      <c r="D67" s="2" t="s">
        <v>258</v>
      </c>
      <c r="E67" s="2" t="s">
        <v>12</v>
      </c>
      <c r="F67" s="2" t="s">
        <v>468</v>
      </c>
      <c r="G67" s="2" t="s">
        <v>469</v>
      </c>
      <c r="H67" s="2" t="s">
        <v>42</v>
      </c>
      <c r="I67" s="3" t="s">
        <v>4</v>
      </c>
      <c r="J67" s="420">
        <v>1</v>
      </c>
      <c r="K67" s="420">
        <v>1</v>
      </c>
      <c r="L67" s="420">
        <v>1</v>
      </c>
      <c r="M67" s="420">
        <v>1</v>
      </c>
      <c r="N67" s="420">
        <v>1</v>
      </c>
      <c r="O67" s="420">
        <v>0.5</v>
      </c>
      <c r="P67" s="420">
        <f t="shared" ref="P67:P70" si="3">J67*(SUM(K67:N67)*O67)</f>
        <v>2</v>
      </c>
      <c r="Q67" s="29" t="s">
        <v>1992</v>
      </c>
      <c r="R67" s="434" t="s">
        <v>1428</v>
      </c>
    </row>
    <row r="68" spans="1:18" ht="15.75" customHeight="1">
      <c r="A68" s="2"/>
      <c r="B68" s="2" t="s">
        <v>194</v>
      </c>
      <c r="C68" s="2" t="s">
        <v>230</v>
      </c>
      <c r="D68" s="2" t="s">
        <v>258</v>
      </c>
      <c r="E68" s="2" t="s">
        <v>19</v>
      </c>
      <c r="F68" s="2" t="s">
        <v>468</v>
      </c>
      <c r="G68" s="2" t="s">
        <v>1231</v>
      </c>
      <c r="H68" s="2" t="s">
        <v>42</v>
      </c>
      <c r="I68" s="3" t="s">
        <v>4</v>
      </c>
      <c r="J68" s="420">
        <v>1</v>
      </c>
      <c r="K68" s="420">
        <v>1</v>
      </c>
      <c r="L68" s="420">
        <v>1</v>
      </c>
      <c r="M68" s="420">
        <v>1</v>
      </c>
      <c r="N68" s="420">
        <v>1</v>
      </c>
      <c r="O68" s="420">
        <v>0.5</v>
      </c>
      <c r="P68" s="420">
        <f t="shared" si="3"/>
        <v>2</v>
      </c>
      <c r="Q68" s="29" t="s">
        <v>1993</v>
      </c>
      <c r="R68" s="434" t="s">
        <v>1431</v>
      </c>
    </row>
    <row r="69" spans="1:18" ht="15.75" customHeight="1">
      <c r="A69" s="2"/>
      <c r="B69" s="2" t="s">
        <v>194</v>
      </c>
      <c r="C69" s="2" t="s">
        <v>230</v>
      </c>
      <c r="D69" s="2" t="s">
        <v>273</v>
      </c>
      <c r="E69" s="2" t="s">
        <v>12</v>
      </c>
      <c r="F69" s="2" t="s">
        <v>477</v>
      </c>
      <c r="G69" s="2" t="s">
        <v>478</v>
      </c>
      <c r="H69" s="2" t="s">
        <v>42</v>
      </c>
      <c r="I69" s="3" t="s">
        <v>4</v>
      </c>
      <c r="J69" s="420">
        <v>1</v>
      </c>
      <c r="K69" s="420">
        <v>1</v>
      </c>
      <c r="L69" s="420">
        <v>1</v>
      </c>
      <c r="M69" s="420">
        <v>1</v>
      </c>
      <c r="N69" s="420">
        <v>1</v>
      </c>
      <c r="O69" s="420">
        <v>0.5</v>
      </c>
      <c r="P69" s="420">
        <f t="shared" si="3"/>
        <v>2</v>
      </c>
      <c r="Q69" s="29" t="s">
        <v>1994</v>
      </c>
      <c r="R69" s="421" t="s">
        <v>1433</v>
      </c>
    </row>
    <row r="70" spans="1:18" ht="15.75" customHeight="1">
      <c r="A70" s="2"/>
      <c r="B70" s="2" t="s">
        <v>194</v>
      </c>
      <c r="C70" s="2" t="s">
        <v>230</v>
      </c>
      <c r="D70" s="2" t="s">
        <v>273</v>
      </c>
      <c r="E70" s="2" t="s">
        <v>19</v>
      </c>
      <c r="F70" s="2" t="s">
        <v>483</v>
      </c>
      <c r="G70" s="2" t="s">
        <v>478</v>
      </c>
      <c r="H70" s="2" t="s">
        <v>42</v>
      </c>
      <c r="I70" s="3" t="s">
        <v>4</v>
      </c>
      <c r="J70" s="420">
        <v>1</v>
      </c>
      <c r="K70" s="420">
        <v>1</v>
      </c>
      <c r="L70" s="420">
        <v>1</v>
      </c>
      <c r="M70" s="420">
        <v>1</v>
      </c>
      <c r="N70" s="420">
        <v>1</v>
      </c>
      <c r="O70" s="420">
        <v>0.5</v>
      </c>
      <c r="P70" s="420">
        <f t="shared" si="3"/>
        <v>2</v>
      </c>
      <c r="Q70" s="29" t="s">
        <v>1995</v>
      </c>
      <c r="R70" s="421" t="s">
        <v>1431</v>
      </c>
    </row>
    <row r="71" spans="1:18" ht="15.75" customHeight="1">
      <c r="A71" s="425" t="s">
        <v>1014</v>
      </c>
      <c r="B71" s="425" t="s">
        <v>278</v>
      </c>
      <c r="C71" s="425" t="s">
        <v>279</v>
      </c>
      <c r="D71" s="425"/>
      <c r="E71" s="425" t="s">
        <v>12</v>
      </c>
      <c r="F71" s="426" t="s">
        <v>489</v>
      </c>
      <c r="G71" s="425" t="s">
        <v>1236</v>
      </c>
      <c r="H71" s="425" t="s">
        <v>491</v>
      </c>
      <c r="I71" s="427" t="s">
        <v>4</v>
      </c>
      <c r="J71" s="439"/>
      <c r="K71" s="439"/>
      <c r="L71" s="439"/>
      <c r="M71" s="439"/>
      <c r="N71" s="439"/>
      <c r="O71" s="439"/>
      <c r="P71" s="428"/>
      <c r="Q71" s="440" t="s">
        <v>1435</v>
      </c>
      <c r="R71" s="438"/>
    </row>
    <row r="72" spans="1:18" ht="15.75" customHeight="1">
      <c r="A72" s="2"/>
      <c r="B72" s="2" t="s">
        <v>278</v>
      </c>
      <c r="C72" s="2" t="s">
        <v>279</v>
      </c>
      <c r="D72" s="2"/>
      <c r="E72" s="2" t="s">
        <v>19</v>
      </c>
      <c r="F72" s="9" t="s">
        <v>494</v>
      </c>
      <c r="G72" s="2" t="s">
        <v>1237</v>
      </c>
      <c r="H72" s="2" t="s">
        <v>56</v>
      </c>
      <c r="I72" s="3" t="s">
        <v>4</v>
      </c>
      <c r="J72" s="420">
        <v>1</v>
      </c>
      <c r="K72" s="420">
        <v>1</v>
      </c>
      <c r="L72" s="420">
        <v>1</v>
      </c>
      <c r="M72" s="420">
        <v>1</v>
      </c>
      <c r="N72" s="420">
        <v>1</v>
      </c>
      <c r="O72" s="420">
        <v>0.5</v>
      </c>
      <c r="P72" s="420">
        <f t="shared" ref="P72:P83" si="4">J72*(SUM(K72:N72)*O72)</f>
        <v>2</v>
      </c>
      <c r="Q72" s="29" t="s">
        <v>1996</v>
      </c>
      <c r="R72" s="421" t="s">
        <v>1997</v>
      </c>
    </row>
    <row r="73" spans="1:18" ht="15.75" customHeight="1">
      <c r="A73" s="2"/>
      <c r="B73" s="2" t="s">
        <v>278</v>
      </c>
      <c r="C73" s="9" t="s">
        <v>288</v>
      </c>
      <c r="D73" s="2"/>
      <c r="E73" s="2" t="s">
        <v>12</v>
      </c>
      <c r="F73" s="9" t="s">
        <v>508</v>
      </c>
      <c r="G73" s="9" t="s">
        <v>509</v>
      </c>
      <c r="H73" s="2" t="s">
        <v>1998</v>
      </c>
      <c r="I73" s="3" t="s">
        <v>4</v>
      </c>
      <c r="J73" s="420">
        <v>1</v>
      </c>
      <c r="K73" s="420">
        <v>1</v>
      </c>
      <c r="L73" s="420">
        <v>1</v>
      </c>
      <c r="M73" s="420">
        <v>1</v>
      </c>
      <c r="N73" s="420">
        <v>1</v>
      </c>
      <c r="O73" s="420">
        <v>1</v>
      </c>
      <c r="P73" s="420">
        <f t="shared" si="4"/>
        <v>4</v>
      </c>
      <c r="Q73" s="29" t="s">
        <v>1438</v>
      </c>
      <c r="R73" s="421" t="s">
        <v>1999</v>
      </c>
    </row>
    <row r="74" spans="1:18" ht="15.75" customHeight="1">
      <c r="A74" s="2"/>
      <c r="B74" s="2" t="s">
        <v>278</v>
      </c>
      <c r="C74" s="9" t="s">
        <v>288</v>
      </c>
      <c r="D74" s="2"/>
      <c r="E74" s="2" t="s">
        <v>19</v>
      </c>
      <c r="F74" s="9" t="s">
        <v>517</v>
      </c>
      <c r="G74" s="29" t="s">
        <v>518</v>
      </c>
      <c r="H74" s="2" t="s">
        <v>602</v>
      </c>
      <c r="I74" s="3" t="s">
        <v>4</v>
      </c>
      <c r="J74" s="420">
        <v>1</v>
      </c>
      <c r="K74" s="420">
        <v>1</v>
      </c>
      <c r="L74" s="420">
        <v>1</v>
      </c>
      <c r="M74" s="420">
        <v>1</v>
      </c>
      <c r="N74" s="420">
        <v>1</v>
      </c>
      <c r="O74" s="420">
        <v>1</v>
      </c>
      <c r="P74" s="420">
        <f t="shared" si="4"/>
        <v>4</v>
      </c>
      <c r="Q74" s="29" t="s">
        <v>1440</v>
      </c>
      <c r="R74" s="422" t="s">
        <v>1441</v>
      </c>
    </row>
    <row r="75" spans="1:18" ht="15.75" customHeight="1">
      <c r="A75" s="2"/>
      <c r="B75" s="2" t="s">
        <v>278</v>
      </c>
      <c r="C75" s="2" t="s">
        <v>295</v>
      </c>
      <c r="D75" s="2"/>
      <c r="E75" s="2" t="s">
        <v>12</v>
      </c>
      <c r="F75" s="9" t="s">
        <v>536</v>
      </c>
      <c r="G75" s="2" t="s">
        <v>537</v>
      </c>
      <c r="H75" s="2" t="s">
        <v>2000</v>
      </c>
      <c r="I75" s="3" t="s">
        <v>4</v>
      </c>
      <c r="J75" s="420">
        <v>1</v>
      </c>
      <c r="K75" s="420">
        <v>1</v>
      </c>
      <c r="L75" s="420">
        <v>0</v>
      </c>
      <c r="M75" s="420">
        <v>1</v>
      </c>
      <c r="N75" s="420">
        <v>1</v>
      </c>
      <c r="O75" s="420">
        <v>1</v>
      </c>
      <c r="P75" s="420">
        <f t="shared" si="4"/>
        <v>3</v>
      </c>
      <c r="Q75" s="29" t="s">
        <v>2001</v>
      </c>
      <c r="R75" s="422" t="s">
        <v>1443</v>
      </c>
    </row>
    <row r="76" spans="1:18" ht="15.75" customHeight="1">
      <c r="A76" s="2"/>
      <c r="B76" s="2" t="s">
        <v>278</v>
      </c>
      <c r="C76" s="2" t="s">
        <v>295</v>
      </c>
      <c r="D76" s="2"/>
      <c r="E76" s="2" t="s">
        <v>19</v>
      </c>
      <c r="F76" s="9" t="s">
        <v>540</v>
      </c>
      <c r="G76" s="9" t="s">
        <v>541</v>
      </c>
      <c r="H76" s="2" t="s">
        <v>2002</v>
      </c>
      <c r="I76" s="3" t="s">
        <v>4</v>
      </c>
      <c r="J76" s="420">
        <v>1</v>
      </c>
      <c r="K76" s="420">
        <v>1</v>
      </c>
      <c r="L76" s="420">
        <v>0</v>
      </c>
      <c r="M76" s="420">
        <v>1</v>
      </c>
      <c r="N76" s="420">
        <v>1</v>
      </c>
      <c r="O76" s="420">
        <v>1</v>
      </c>
      <c r="P76" s="420">
        <f t="shared" si="4"/>
        <v>3</v>
      </c>
      <c r="Q76" s="29" t="s">
        <v>2003</v>
      </c>
      <c r="R76" s="434" t="s">
        <v>1443</v>
      </c>
    </row>
    <row r="77" spans="1:18" ht="15.75" customHeight="1">
      <c r="A77" s="2"/>
      <c r="B77" s="2" t="s">
        <v>278</v>
      </c>
      <c r="C77" s="2" t="s">
        <v>295</v>
      </c>
      <c r="D77" s="2"/>
      <c r="E77" s="2" t="s">
        <v>19</v>
      </c>
      <c r="F77" s="9" t="s">
        <v>551</v>
      </c>
      <c r="G77" s="9" t="s">
        <v>1242</v>
      </c>
      <c r="H77" s="2" t="s">
        <v>2002</v>
      </c>
      <c r="I77" s="3" t="s">
        <v>4</v>
      </c>
      <c r="J77" s="420">
        <v>1</v>
      </c>
      <c r="K77" s="420">
        <v>1</v>
      </c>
      <c r="L77" s="420">
        <v>0</v>
      </c>
      <c r="M77" s="420">
        <v>1</v>
      </c>
      <c r="N77" s="420">
        <v>1</v>
      </c>
      <c r="O77" s="420">
        <v>1</v>
      </c>
      <c r="P77" s="420">
        <f t="shared" si="4"/>
        <v>3</v>
      </c>
      <c r="Q77" s="29" t="s">
        <v>2004</v>
      </c>
      <c r="R77" s="422" t="s">
        <v>1443</v>
      </c>
    </row>
    <row r="78" spans="1:18" ht="15.75" customHeight="1">
      <c r="A78" s="2"/>
      <c r="B78" s="2" t="s">
        <v>309</v>
      </c>
      <c r="C78" s="2" t="s">
        <v>310</v>
      </c>
      <c r="D78" s="2"/>
      <c r="E78" s="2" t="s">
        <v>12</v>
      </c>
      <c r="F78" s="9" t="s">
        <v>562</v>
      </c>
      <c r="G78" s="9" t="s">
        <v>1245</v>
      </c>
      <c r="H78" s="9" t="s">
        <v>42</v>
      </c>
      <c r="I78" s="3" t="s">
        <v>4</v>
      </c>
      <c r="J78" s="420">
        <v>1</v>
      </c>
      <c r="K78" s="420">
        <v>1</v>
      </c>
      <c r="L78" s="420">
        <v>1</v>
      </c>
      <c r="M78" s="420">
        <v>1</v>
      </c>
      <c r="N78" s="420">
        <v>1</v>
      </c>
      <c r="O78" s="420">
        <v>1</v>
      </c>
      <c r="P78" s="420">
        <f t="shared" si="4"/>
        <v>4</v>
      </c>
      <c r="Q78" s="29" t="s">
        <v>2005</v>
      </c>
      <c r="R78" s="421" t="s">
        <v>1451</v>
      </c>
    </row>
    <row r="79" spans="1:18" ht="15.75" customHeight="1">
      <c r="A79" s="2"/>
      <c r="B79" s="2" t="s">
        <v>309</v>
      </c>
      <c r="C79" s="2" t="s">
        <v>310</v>
      </c>
      <c r="D79" s="2"/>
      <c r="E79" s="2" t="s">
        <v>12</v>
      </c>
      <c r="F79" s="9" t="s">
        <v>567</v>
      </c>
      <c r="G79" s="2" t="s">
        <v>1247</v>
      </c>
      <c r="H79" s="9" t="s">
        <v>42</v>
      </c>
      <c r="I79" s="3" t="s">
        <v>4</v>
      </c>
      <c r="J79" s="420">
        <v>0</v>
      </c>
      <c r="K79" s="420">
        <v>0</v>
      </c>
      <c r="L79" s="420">
        <v>0</v>
      </c>
      <c r="M79" s="420">
        <v>0</v>
      </c>
      <c r="N79" s="420">
        <v>0</v>
      </c>
      <c r="O79" s="420">
        <v>0</v>
      </c>
      <c r="P79" s="420">
        <f t="shared" si="4"/>
        <v>0</v>
      </c>
      <c r="Q79" s="29" t="s">
        <v>2006</v>
      </c>
      <c r="R79" s="129"/>
    </row>
    <row r="80" spans="1:18" ht="15.75" customHeight="1">
      <c r="A80" s="2"/>
      <c r="B80" s="2" t="s">
        <v>309</v>
      </c>
      <c r="C80" s="2" t="s">
        <v>310</v>
      </c>
      <c r="D80" s="2"/>
      <c r="E80" s="2" t="s">
        <v>19</v>
      </c>
      <c r="F80" s="9" t="s">
        <v>572</v>
      </c>
      <c r="G80" s="2" t="s">
        <v>1248</v>
      </c>
      <c r="H80" s="9" t="s">
        <v>42</v>
      </c>
      <c r="I80" s="3" t="s">
        <v>4</v>
      </c>
      <c r="J80" s="420">
        <v>1</v>
      </c>
      <c r="K80" s="420">
        <v>1</v>
      </c>
      <c r="L80" s="420">
        <v>1</v>
      </c>
      <c r="M80" s="420">
        <v>1</v>
      </c>
      <c r="N80" s="420">
        <v>1</v>
      </c>
      <c r="O80" s="420">
        <v>1</v>
      </c>
      <c r="P80" s="420">
        <f t="shared" si="4"/>
        <v>4</v>
      </c>
      <c r="Q80" s="29" t="s">
        <v>2007</v>
      </c>
      <c r="R80" s="421" t="s">
        <v>1456</v>
      </c>
    </row>
    <row r="81" spans="1:26" ht="15.75" customHeight="1">
      <c r="A81" s="2"/>
      <c r="B81" s="2" t="s">
        <v>309</v>
      </c>
      <c r="C81" s="2" t="s">
        <v>310</v>
      </c>
      <c r="D81" s="2"/>
      <c r="E81" s="2" t="s">
        <v>19</v>
      </c>
      <c r="F81" s="9" t="s">
        <v>577</v>
      </c>
      <c r="G81" s="2" t="s">
        <v>1251</v>
      </c>
      <c r="H81" s="9" t="s">
        <v>42</v>
      </c>
      <c r="I81" s="3" t="s">
        <v>4</v>
      </c>
      <c r="J81" s="420">
        <v>0</v>
      </c>
      <c r="K81" s="420">
        <v>0</v>
      </c>
      <c r="L81" s="420">
        <v>0</v>
      </c>
      <c r="M81" s="420">
        <v>0</v>
      </c>
      <c r="N81" s="420">
        <v>0</v>
      </c>
      <c r="O81" s="420">
        <v>0</v>
      </c>
      <c r="P81" s="420">
        <f t="shared" si="4"/>
        <v>0</v>
      </c>
      <c r="Q81" s="29" t="s">
        <v>1458</v>
      </c>
      <c r="R81" s="129"/>
    </row>
    <row r="82" spans="1:26" ht="15.75" customHeight="1">
      <c r="A82" s="2"/>
      <c r="B82" s="2" t="s">
        <v>309</v>
      </c>
      <c r="C82" s="2" t="s">
        <v>319</v>
      </c>
      <c r="D82" s="2"/>
      <c r="E82" s="2" t="s">
        <v>19</v>
      </c>
      <c r="F82" s="9" t="s">
        <v>1253</v>
      </c>
      <c r="G82" s="2" t="s">
        <v>584</v>
      </c>
      <c r="H82" s="2" t="s">
        <v>42</v>
      </c>
      <c r="I82" s="3" t="s">
        <v>4</v>
      </c>
      <c r="J82" s="420">
        <v>1</v>
      </c>
      <c r="K82" s="420">
        <v>1</v>
      </c>
      <c r="L82" s="420">
        <v>1</v>
      </c>
      <c r="M82" s="420">
        <v>1</v>
      </c>
      <c r="N82" s="420">
        <v>1</v>
      </c>
      <c r="O82" s="420">
        <v>1</v>
      </c>
      <c r="P82" s="420">
        <f t="shared" si="4"/>
        <v>4</v>
      </c>
      <c r="Q82" s="29" t="s">
        <v>2008</v>
      </c>
      <c r="R82" s="434" t="s">
        <v>1460</v>
      </c>
    </row>
    <row r="83" spans="1:26" ht="15.75" customHeight="1">
      <c r="A83" s="2"/>
      <c r="B83" s="2" t="s">
        <v>309</v>
      </c>
      <c r="C83" s="2" t="s">
        <v>319</v>
      </c>
      <c r="D83" s="2"/>
      <c r="E83" s="2" t="s">
        <v>12</v>
      </c>
      <c r="F83" s="9" t="s">
        <v>1256</v>
      </c>
      <c r="G83" s="2" t="s">
        <v>594</v>
      </c>
      <c r="H83" s="2" t="s">
        <v>42</v>
      </c>
      <c r="I83" s="3" t="s">
        <v>4</v>
      </c>
      <c r="J83" s="420">
        <v>1</v>
      </c>
      <c r="K83" s="420">
        <v>1</v>
      </c>
      <c r="L83" s="420">
        <v>1</v>
      </c>
      <c r="M83" s="420">
        <v>1</v>
      </c>
      <c r="N83" s="420">
        <v>1</v>
      </c>
      <c r="O83" s="420">
        <v>1</v>
      </c>
      <c r="P83" s="420">
        <f t="shared" si="4"/>
        <v>4</v>
      </c>
      <c r="Q83" s="29" t="s">
        <v>2009</v>
      </c>
      <c r="R83" s="421" t="s">
        <v>2010</v>
      </c>
    </row>
    <row r="84" spans="1:26" ht="15.75" customHeight="1">
      <c r="A84" s="425" t="s">
        <v>1014</v>
      </c>
      <c r="B84" s="425" t="s">
        <v>309</v>
      </c>
      <c r="C84" s="425" t="s">
        <v>330</v>
      </c>
      <c r="D84" s="425" t="s">
        <v>331</v>
      </c>
      <c r="E84" s="425" t="s">
        <v>12</v>
      </c>
      <c r="F84" s="426" t="s">
        <v>641</v>
      </c>
      <c r="G84" s="425" t="s">
        <v>642</v>
      </c>
      <c r="H84" s="425" t="s">
        <v>643</v>
      </c>
      <c r="I84" s="427" t="s">
        <v>150</v>
      </c>
      <c r="J84" s="439"/>
      <c r="K84" s="439"/>
      <c r="L84" s="439"/>
      <c r="M84" s="439"/>
      <c r="N84" s="439"/>
      <c r="O84" s="439"/>
      <c r="P84" s="439"/>
      <c r="Q84" s="440" t="s">
        <v>2011</v>
      </c>
      <c r="R84" s="441"/>
    </row>
    <row r="85" spans="1:26" ht="15.75" customHeight="1">
      <c r="A85" s="425" t="s">
        <v>1014</v>
      </c>
      <c r="B85" s="425" t="s">
        <v>309</v>
      </c>
      <c r="C85" s="425" t="s">
        <v>330</v>
      </c>
      <c r="D85" s="425" t="s">
        <v>331</v>
      </c>
      <c r="E85" s="425" t="s">
        <v>12</v>
      </c>
      <c r="F85" s="426" t="s">
        <v>648</v>
      </c>
      <c r="G85" s="425" t="s">
        <v>649</v>
      </c>
      <c r="H85" s="425" t="s">
        <v>42</v>
      </c>
      <c r="I85" s="427" t="s">
        <v>4</v>
      </c>
      <c r="J85" s="437"/>
      <c r="K85" s="437"/>
      <c r="L85" s="437"/>
      <c r="M85" s="437"/>
      <c r="N85" s="437"/>
      <c r="O85" s="437"/>
      <c r="P85" s="428"/>
      <c r="Q85" s="440" t="s">
        <v>2011</v>
      </c>
      <c r="R85" s="438"/>
    </row>
    <row r="86" spans="1:26" ht="15.75" customHeight="1">
      <c r="A86" s="2"/>
      <c r="B86" s="2" t="s">
        <v>309</v>
      </c>
      <c r="C86" s="2" t="s">
        <v>330</v>
      </c>
      <c r="D86" s="2" t="s">
        <v>331</v>
      </c>
      <c r="E86" s="2" t="s">
        <v>19</v>
      </c>
      <c r="F86" s="2" t="s">
        <v>658</v>
      </c>
      <c r="G86" s="2" t="s">
        <v>642</v>
      </c>
      <c r="H86" s="2" t="s">
        <v>643</v>
      </c>
      <c r="I86" s="3" t="s">
        <v>150</v>
      </c>
      <c r="J86" s="420">
        <f>Moldova_samples!B41</f>
        <v>0.66666666666666663</v>
      </c>
      <c r="K86" s="420">
        <f>Moldova_samples!C41</f>
        <v>0.66666666666666663</v>
      </c>
      <c r="L86" s="420">
        <f>Moldova_samples!D41</f>
        <v>0.66666666666666663</v>
      </c>
      <c r="M86" s="420">
        <f>Moldova_samples!E41</f>
        <v>0.66666666666666663</v>
      </c>
      <c r="N86" s="420">
        <f>Moldova_samples!F41</f>
        <v>0.66666666666666663</v>
      </c>
      <c r="O86" s="420">
        <f>Moldova_samples!G41</f>
        <v>0.66666666666666663</v>
      </c>
      <c r="P86" s="420">
        <f>Moldova_samples!H41</f>
        <v>1.1851851851851851</v>
      </c>
      <c r="Q86" s="442" t="s">
        <v>1471</v>
      </c>
      <c r="R86" s="434"/>
    </row>
    <row r="87" spans="1:26" ht="15.75" customHeight="1">
      <c r="A87" s="2"/>
      <c r="B87" s="2" t="s">
        <v>309</v>
      </c>
      <c r="C87" s="2" t="s">
        <v>330</v>
      </c>
      <c r="D87" s="2" t="s">
        <v>331</v>
      </c>
      <c r="E87" s="2" t="s">
        <v>19</v>
      </c>
      <c r="F87" s="9" t="s">
        <v>661</v>
      </c>
      <c r="G87" s="2" t="s">
        <v>649</v>
      </c>
      <c r="H87" s="2" t="s">
        <v>42</v>
      </c>
      <c r="I87" s="3" t="s">
        <v>4</v>
      </c>
      <c r="J87" s="420">
        <v>0</v>
      </c>
      <c r="K87" s="420">
        <v>0</v>
      </c>
      <c r="L87" s="420">
        <v>0</v>
      </c>
      <c r="M87" s="420">
        <v>0</v>
      </c>
      <c r="N87" s="420">
        <v>0</v>
      </c>
      <c r="O87" s="420">
        <v>0</v>
      </c>
      <c r="P87" s="420">
        <f t="shared" ref="P87:P90" si="5">J87*(SUM(K87:N87)*O87)</f>
        <v>0</v>
      </c>
      <c r="Q87" s="29" t="s">
        <v>1472</v>
      </c>
      <c r="R87" s="424"/>
    </row>
    <row r="88" spans="1:26" ht="15.75" customHeight="1">
      <c r="A88" s="2"/>
      <c r="B88" s="2" t="s">
        <v>309</v>
      </c>
      <c r="C88" s="2" t="s">
        <v>330</v>
      </c>
      <c r="D88" s="2" t="s">
        <v>340</v>
      </c>
      <c r="E88" s="2" t="s">
        <v>676</v>
      </c>
      <c r="F88" s="9" t="s">
        <v>677</v>
      </c>
      <c r="G88" s="2" t="s">
        <v>678</v>
      </c>
      <c r="H88" s="9" t="s">
        <v>602</v>
      </c>
      <c r="I88" s="3" t="s">
        <v>4</v>
      </c>
      <c r="J88" s="420">
        <v>1</v>
      </c>
      <c r="K88" s="420">
        <v>1</v>
      </c>
      <c r="L88" s="420">
        <v>1</v>
      </c>
      <c r="M88" s="420">
        <v>1</v>
      </c>
      <c r="N88" s="420">
        <v>1</v>
      </c>
      <c r="O88" s="420">
        <v>1</v>
      </c>
      <c r="P88" s="420">
        <f t="shared" si="5"/>
        <v>4</v>
      </c>
      <c r="Q88" s="29" t="s">
        <v>2012</v>
      </c>
      <c r="R88" s="421" t="s">
        <v>2013</v>
      </c>
    </row>
    <row r="89" spans="1:26" ht="15.75" customHeight="1">
      <c r="A89" s="2"/>
      <c r="B89" s="2" t="s">
        <v>309</v>
      </c>
      <c r="C89" s="2" t="s">
        <v>330</v>
      </c>
      <c r="D89" s="9" t="s">
        <v>341</v>
      </c>
      <c r="E89" s="2" t="s">
        <v>676</v>
      </c>
      <c r="F89" s="9" t="s">
        <v>684</v>
      </c>
      <c r="G89" s="9" t="s">
        <v>1262</v>
      </c>
      <c r="H89" s="2" t="s">
        <v>973</v>
      </c>
      <c r="I89" s="3" t="s">
        <v>4</v>
      </c>
      <c r="J89" s="420">
        <v>0</v>
      </c>
      <c r="K89" s="420">
        <v>0</v>
      </c>
      <c r="L89" s="420">
        <v>0</v>
      </c>
      <c r="M89" s="420">
        <v>0</v>
      </c>
      <c r="N89" s="420">
        <v>0</v>
      </c>
      <c r="O89" s="420">
        <v>0</v>
      </c>
      <c r="P89" s="420">
        <f t="shared" si="5"/>
        <v>0</v>
      </c>
      <c r="Q89" s="29" t="s">
        <v>2014</v>
      </c>
      <c r="R89" s="422" t="s">
        <v>1477</v>
      </c>
    </row>
    <row r="90" spans="1:26" ht="15.75" customHeight="1">
      <c r="A90" s="2"/>
      <c r="B90" s="2" t="s">
        <v>309</v>
      </c>
      <c r="C90" s="2" t="s">
        <v>330</v>
      </c>
      <c r="D90" s="9" t="s">
        <v>341</v>
      </c>
      <c r="E90" s="2" t="s">
        <v>676</v>
      </c>
      <c r="F90" s="9" t="s">
        <v>691</v>
      </c>
      <c r="G90" s="2" t="s">
        <v>1263</v>
      </c>
      <c r="H90" s="2" t="s">
        <v>973</v>
      </c>
      <c r="I90" s="3" t="s">
        <v>4</v>
      </c>
      <c r="J90" s="420">
        <v>1</v>
      </c>
      <c r="K90" s="420">
        <v>1</v>
      </c>
      <c r="L90" s="420">
        <v>1</v>
      </c>
      <c r="M90" s="420">
        <v>0</v>
      </c>
      <c r="N90" s="420">
        <v>1</v>
      </c>
      <c r="O90" s="420">
        <v>0.5</v>
      </c>
      <c r="P90" s="420">
        <f t="shared" si="5"/>
        <v>1.5</v>
      </c>
      <c r="Q90" s="29" t="s">
        <v>2015</v>
      </c>
      <c r="R90" s="434" t="s">
        <v>1479</v>
      </c>
    </row>
    <row r="91" spans="1:26" ht="15.75" customHeight="1">
      <c r="A91" s="2"/>
      <c r="B91" s="2" t="s">
        <v>345</v>
      </c>
      <c r="C91" s="2" t="s">
        <v>346</v>
      </c>
      <c r="D91" s="9" t="s">
        <v>347</v>
      </c>
      <c r="E91" s="2" t="s">
        <v>676</v>
      </c>
      <c r="F91" s="9" t="s">
        <v>706</v>
      </c>
      <c r="G91" s="9" t="s">
        <v>707</v>
      </c>
      <c r="H91" s="2" t="s">
        <v>708</v>
      </c>
      <c r="I91" s="3" t="s">
        <v>150</v>
      </c>
      <c r="J91" s="247">
        <f>Moldova_samples!B59</f>
        <v>0.9285714285714286</v>
      </c>
      <c r="K91" s="247">
        <f>Moldova_samples!C59</f>
        <v>0.9285714285714286</v>
      </c>
      <c r="L91" s="247">
        <f>Moldova_samples!D59</f>
        <v>0.9285714285714286</v>
      </c>
      <c r="M91" s="247">
        <f>Moldova_samples!E59</f>
        <v>1</v>
      </c>
      <c r="N91" s="247">
        <f>Moldova_samples!F59</f>
        <v>0.6071428571428571</v>
      </c>
      <c r="O91" s="247">
        <f>Moldova_samples!G59</f>
        <v>0.8214285714285714</v>
      </c>
      <c r="P91" s="247">
        <f>Moldova_samples!H59</f>
        <v>2.6424016034985423</v>
      </c>
      <c r="Q91" s="248" t="s">
        <v>1480</v>
      </c>
      <c r="R91" s="248"/>
    </row>
    <row r="92" spans="1:26" ht="15.75" customHeight="1">
      <c r="A92" s="2"/>
      <c r="B92" s="2" t="s">
        <v>345</v>
      </c>
      <c r="C92" s="2" t="s">
        <v>346</v>
      </c>
      <c r="D92" s="9" t="s">
        <v>347</v>
      </c>
      <c r="E92" s="2" t="s">
        <v>676</v>
      </c>
      <c r="F92" s="2" t="s">
        <v>713</v>
      </c>
      <c r="G92" s="2" t="s">
        <v>714</v>
      </c>
      <c r="H92" s="2" t="s">
        <v>708</v>
      </c>
      <c r="I92" s="3" t="s">
        <v>150</v>
      </c>
      <c r="J92" s="247">
        <f>Moldova_samples!B77</f>
        <v>0.7857142857142857</v>
      </c>
      <c r="K92" s="247">
        <f>Moldova_samples!C77</f>
        <v>0.7857142857142857</v>
      </c>
      <c r="L92" s="247">
        <f>Moldova_samples!D77</f>
        <v>0.7857142857142857</v>
      </c>
      <c r="M92" s="247">
        <f>Moldova_samples!E77</f>
        <v>0.7857142857142857</v>
      </c>
      <c r="N92" s="247">
        <f>Moldova_samples!F77</f>
        <v>0.2857142857142857</v>
      </c>
      <c r="O92" s="247">
        <f>Moldova_samples!G77</f>
        <v>0.7857142857142857</v>
      </c>
      <c r="P92" s="247">
        <f>Moldova_samples!H77</f>
        <v>1.6315597667638484</v>
      </c>
      <c r="Q92" s="248" t="s">
        <v>1481</v>
      </c>
      <c r="R92" s="248"/>
    </row>
    <row r="93" spans="1:26" ht="15.75" customHeight="1">
      <c r="A93" s="2"/>
      <c r="B93" s="2" t="s">
        <v>345</v>
      </c>
      <c r="C93" s="2" t="s">
        <v>346</v>
      </c>
      <c r="D93" s="2" t="s">
        <v>356</v>
      </c>
      <c r="E93" s="2" t="s">
        <v>676</v>
      </c>
      <c r="F93" s="9" t="s">
        <v>719</v>
      </c>
      <c r="G93" s="9" t="s">
        <v>720</v>
      </c>
      <c r="H93" s="2" t="s">
        <v>708</v>
      </c>
      <c r="I93" s="3" t="s">
        <v>150</v>
      </c>
      <c r="J93" s="247">
        <f>Moldova_samples!B95</f>
        <v>0.7142857142857143</v>
      </c>
      <c r="K93" s="247">
        <f>Moldova_samples!C95</f>
        <v>0.7142857142857143</v>
      </c>
      <c r="L93" s="247">
        <f>Moldova_samples!D95</f>
        <v>0.7142857142857143</v>
      </c>
      <c r="M93" s="247">
        <f>Moldova_samples!E95</f>
        <v>0.7142857142857143</v>
      </c>
      <c r="N93" s="247">
        <f>Moldova_samples!F95</f>
        <v>0.5</v>
      </c>
      <c r="O93" s="247">
        <f>Moldova_samples!G95</f>
        <v>0.5714285714285714</v>
      </c>
      <c r="P93" s="247">
        <f>Moldova_samples!H95</f>
        <v>1.0787172011661808</v>
      </c>
      <c r="Q93" s="248" t="s">
        <v>1483</v>
      </c>
      <c r="R93" s="248"/>
    </row>
    <row r="94" spans="1:26" ht="15.75" customHeight="1">
      <c r="A94" s="2"/>
      <c r="B94" s="2" t="s">
        <v>345</v>
      </c>
      <c r="C94" s="2" t="s">
        <v>361</v>
      </c>
      <c r="D94" s="2" t="s">
        <v>362</v>
      </c>
      <c r="E94" s="2" t="s">
        <v>676</v>
      </c>
      <c r="F94" s="9" t="s">
        <v>729</v>
      </c>
      <c r="G94" s="2" t="s">
        <v>730</v>
      </c>
      <c r="H94" s="2" t="s">
        <v>708</v>
      </c>
      <c r="I94" s="3" t="s">
        <v>150</v>
      </c>
      <c r="J94" s="247">
        <f>Moldova_samples!B113</f>
        <v>0.9285714285714286</v>
      </c>
      <c r="K94" s="247">
        <f>Moldova_samples!C113</f>
        <v>0.9285714285714286</v>
      </c>
      <c r="L94" s="247">
        <f>Moldova_samples!D113</f>
        <v>1</v>
      </c>
      <c r="M94" s="247">
        <f>Moldova_samples!E113</f>
        <v>1</v>
      </c>
      <c r="N94" s="247">
        <f>Moldova_samples!F113</f>
        <v>0.2857142857142857</v>
      </c>
      <c r="O94" s="247">
        <f>Moldova_samples!G113</f>
        <v>0.4642857142857143</v>
      </c>
      <c r="P94" s="247">
        <f>Moldova_samples!H113</f>
        <v>1.385750728862974</v>
      </c>
      <c r="Q94" s="248" t="s">
        <v>1485</v>
      </c>
      <c r="R94" s="248"/>
    </row>
    <row r="95" spans="1:26" ht="15.75" customHeight="1">
      <c r="A95" s="2"/>
      <c r="B95" s="2" t="s">
        <v>345</v>
      </c>
      <c r="C95" s="2" t="s">
        <v>361</v>
      </c>
      <c r="D95" s="2" t="s">
        <v>362</v>
      </c>
      <c r="E95" s="2" t="s">
        <v>676</v>
      </c>
      <c r="F95" s="23" t="s">
        <v>735</v>
      </c>
      <c r="G95" s="2" t="s">
        <v>736</v>
      </c>
      <c r="H95" s="2" t="s">
        <v>708</v>
      </c>
      <c r="I95" s="3" t="s">
        <v>150</v>
      </c>
      <c r="J95" s="247">
        <v>0</v>
      </c>
      <c r="K95" s="247">
        <v>0</v>
      </c>
      <c r="L95" s="247">
        <v>0</v>
      </c>
      <c r="M95" s="247">
        <v>0</v>
      </c>
      <c r="N95" s="247">
        <v>0</v>
      </c>
      <c r="O95" s="247">
        <v>0</v>
      </c>
      <c r="P95" s="274">
        <f>J95*(SUM(K95:N95)*O95)</f>
        <v>0</v>
      </c>
      <c r="Q95" s="29" t="s">
        <v>2016</v>
      </c>
      <c r="R95" s="252"/>
      <c r="S95" s="280"/>
      <c r="T95" s="280"/>
      <c r="U95" s="280"/>
      <c r="V95" s="280"/>
      <c r="W95" s="280"/>
      <c r="X95" s="280"/>
      <c r="Y95" s="280"/>
      <c r="Z95" s="280"/>
    </row>
    <row r="96" spans="1:26" ht="15.75" customHeight="1">
      <c r="A96" s="425" t="s">
        <v>1014</v>
      </c>
      <c r="B96" s="425" t="s">
        <v>345</v>
      </c>
      <c r="C96" s="425" t="s">
        <v>361</v>
      </c>
      <c r="D96" s="425" t="s">
        <v>372</v>
      </c>
      <c r="E96" s="425" t="s">
        <v>676</v>
      </c>
      <c r="F96" s="426" t="s">
        <v>740</v>
      </c>
      <c r="G96" s="426" t="s">
        <v>741</v>
      </c>
      <c r="H96" s="425" t="s">
        <v>708</v>
      </c>
      <c r="I96" s="427" t="s">
        <v>150</v>
      </c>
      <c r="J96" s="437"/>
      <c r="K96" s="437"/>
      <c r="L96" s="437"/>
      <c r="M96" s="437"/>
      <c r="N96" s="437"/>
      <c r="O96" s="437"/>
      <c r="P96" s="428"/>
      <c r="Q96" s="441" t="s">
        <v>1487</v>
      </c>
      <c r="R96" s="248"/>
    </row>
    <row r="97" spans="1:26" ht="15.75" customHeight="1">
      <c r="A97" s="2"/>
      <c r="B97" s="2" t="s">
        <v>345</v>
      </c>
      <c r="C97" s="2" t="s">
        <v>377</v>
      </c>
      <c r="D97" s="2"/>
      <c r="E97" s="2" t="s">
        <v>676</v>
      </c>
      <c r="F97" s="9" t="s">
        <v>747</v>
      </c>
      <c r="G97" s="2" t="s">
        <v>748</v>
      </c>
      <c r="H97" s="2" t="s">
        <v>708</v>
      </c>
      <c r="I97" s="3" t="s">
        <v>150</v>
      </c>
      <c r="J97" s="247">
        <f>Moldova_samples!B131</f>
        <v>0.5714285714285714</v>
      </c>
      <c r="K97" s="247">
        <f>Moldova_samples!C131</f>
        <v>0.5714285714285714</v>
      </c>
      <c r="L97" s="247">
        <f>Moldova_samples!D131</f>
        <v>0.5714285714285714</v>
      </c>
      <c r="M97" s="247">
        <f>Moldova_samples!E131</f>
        <v>0.5714285714285714</v>
      </c>
      <c r="N97" s="247">
        <f>Moldova_samples!F131</f>
        <v>0.5714285714285714</v>
      </c>
      <c r="O97" s="247">
        <f>Moldova_samples!G131</f>
        <v>0.5</v>
      </c>
      <c r="P97" s="247">
        <f>Moldova_samples!H131</f>
        <v>0.65306122448979587</v>
      </c>
      <c r="Q97" s="248" t="s">
        <v>1488</v>
      </c>
      <c r="R97" s="248"/>
    </row>
    <row r="98" spans="1:26" ht="15.75" customHeight="1">
      <c r="A98" s="2"/>
      <c r="B98" s="2" t="s">
        <v>381</v>
      </c>
      <c r="C98" s="2" t="s">
        <v>382</v>
      </c>
      <c r="D98" s="2"/>
      <c r="E98" s="2" t="s">
        <v>676</v>
      </c>
      <c r="F98" s="9" t="s">
        <v>767</v>
      </c>
      <c r="G98" s="9" t="s">
        <v>260</v>
      </c>
      <c r="H98" s="29" t="s">
        <v>2000</v>
      </c>
      <c r="I98" s="3" t="s">
        <v>4</v>
      </c>
      <c r="J98" s="420">
        <v>0</v>
      </c>
      <c r="K98" s="420">
        <v>0</v>
      </c>
      <c r="L98" s="420">
        <v>0</v>
      </c>
      <c r="M98" s="420">
        <v>0</v>
      </c>
      <c r="N98" s="420">
        <v>0</v>
      </c>
      <c r="O98" s="420">
        <v>0</v>
      </c>
      <c r="P98" s="420">
        <f t="shared" ref="P98:P109" si="6">J98*(SUM(K98:N98)*O98)</f>
        <v>0</v>
      </c>
      <c r="Q98" s="29" t="s">
        <v>2017</v>
      </c>
      <c r="R98" s="422" t="s">
        <v>2018</v>
      </c>
    </row>
    <row r="99" spans="1:26" ht="15.75" customHeight="1">
      <c r="A99" s="2"/>
      <c r="B99" s="2" t="s">
        <v>381</v>
      </c>
      <c r="C99" s="2" t="s">
        <v>382</v>
      </c>
      <c r="D99" s="2"/>
      <c r="E99" s="2" t="s">
        <v>676</v>
      </c>
      <c r="F99" s="2" t="s">
        <v>777</v>
      </c>
      <c r="G99" s="9" t="s">
        <v>778</v>
      </c>
      <c r="H99" s="443" t="s">
        <v>1300</v>
      </c>
      <c r="I99" s="3" t="s">
        <v>4</v>
      </c>
      <c r="J99" s="420">
        <v>1</v>
      </c>
      <c r="K99" s="420">
        <v>1</v>
      </c>
      <c r="L99" s="420">
        <v>1</v>
      </c>
      <c r="M99" s="420">
        <v>1</v>
      </c>
      <c r="N99" s="420">
        <v>1</v>
      </c>
      <c r="O99" s="420">
        <v>1</v>
      </c>
      <c r="P99" s="420">
        <f t="shared" si="6"/>
        <v>4</v>
      </c>
      <c r="Q99" s="29" t="s">
        <v>1491</v>
      </c>
      <c r="R99" s="422" t="s">
        <v>2019</v>
      </c>
    </row>
    <row r="100" spans="1:26" ht="15.75" customHeight="1">
      <c r="A100" s="2"/>
      <c r="B100" s="2" t="s">
        <v>381</v>
      </c>
      <c r="C100" s="2" t="s">
        <v>392</v>
      </c>
      <c r="D100" s="9" t="s">
        <v>393</v>
      </c>
      <c r="E100" s="2" t="s">
        <v>676</v>
      </c>
      <c r="F100" s="9" t="s">
        <v>785</v>
      </c>
      <c r="G100" s="2" t="s">
        <v>1271</v>
      </c>
      <c r="H100" s="443" t="s">
        <v>602</v>
      </c>
      <c r="I100" s="3" t="s">
        <v>4</v>
      </c>
      <c r="J100" s="420">
        <v>1</v>
      </c>
      <c r="K100" s="420">
        <v>1</v>
      </c>
      <c r="L100" s="420">
        <v>1</v>
      </c>
      <c r="M100" s="420">
        <v>1</v>
      </c>
      <c r="N100" s="420">
        <v>1</v>
      </c>
      <c r="O100" s="420">
        <v>1</v>
      </c>
      <c r="P100" s="420">
        <f t="shared" si="6"/>
        <v>4</v>
      </c>
      <c r="Q100" s="29" t="s">
        <v>2020</v>
      </c>
      <c r="R100" s="422" t="s">
        <v>2021</v>
      </c>
    </row>
    <row r="101" spans="1:26" ht="15.75" customHeight="1">
      <c r="A101" s="2"/>
      <c r="B101" s="2" t="s">
        <v>381</v>
      </c>
      <c r="C101" s="2" t="s">
        <v>392</v>
      </c>
      <c r="D101" s="2" t="s">
        <v>398</v>
      </c>
      <c r="E101" s="2" t="s">
        <v>676</v>
      </c>
      <c r="F101" s="9" t="s">
        <v>793</v>
      </c>
      <c r="G101" s="2" t="s">
        <v>1274</v>
      </c>
      <c r="H101" s="29" t="s">
        <v>2022</v>
      </c>
      <c r="I101" s="3" t="s">
        <v>4</v>
      </c>
      <c r="J101" s="420">
        <v>0</v>
      </c>
      <c r="K101" s="420">
        <v>0</v>
      </c>
      <c r="L101" s="420">
        <v>0</v>
      </c>
      <c r="M101" s="420">
        <v>0</v>
      </c>
      <c r="N101" s="420">
        <v>0</v>
      </c>
      <c r="O101" s="420">
        <v>0</v>
      </c>
      <c r="P101" s="420">
        <f t="shared" si="6"/>
        <v>0</v>
      </c>
      <c r="Q101" s="29" t="s">
        <v>2023</v>
      </c>
      <c r="R101" s="422" t="s">
        <v>2024</v>
      </c>
    </row>
    <row r="102" spans="1:26" ht="15.75" customHeight="1">
      <c r="A102" s="2"/>
      <c r="B102" s="2" t="s">
        <v>381</v>
      </c>
      <c r="C102" s="2" t="s">
        <v>403</v>
      </c>
      <c r="D102" s="9" t="s">
        <v>404</v>
      </c>
      <c r="E102" s="2" t="s">
        <v>676</v>
      </c>
      <c r="F102" s="9" t="s">
        <v>809</v>
      </c>
      <c r="G102" s="2" t="s">
        <v>810</v>
      </c>
      <c r="H102" s="29" t="s">
        <v>2025</v>
      </c>
      <c r="I102" s="3" t="s">
        <v>4</v>
      </c>
      <c r="J102" s="420">
        <v>1</v>
      </c>
      <c r="K102" s="420">
        <v>1</v>
      </c>
      <c r="L102" s="420">
        <v>1</v>
      </c>
      <c r="M102" s="420">
        <v>1</v>
      </c>
      <c r="N102" s="420">
        <v>1</v>
      </c>
      <c r="O102" s="420">
        <v>1</v>
      </c>
      <c r="P102" s="420">
        <f t="shared" si="6"/>
        <v>4</v>
      </c>
      <c r="Q102" s="29" t="s">
        <v>2026</v>
      </c>
      <c r="R102" s="422" t="s">
        <v>2027</v>
      </c>
    </row>
    <row r="103" spans="1:26" ht="15.75" customHeight="1">
      <c r="A103" s="2"/>
      <c r="B103" s="2" t="s">
        <v>381</v>
      </c>
      <c r="C103" s="2" t="s">
        <v>403</v>
      </c>
      <c r="D103" s="9" t="s">
        <v>404</v>
      </c>
      <c r="E103" s="2" t="s">
        <v>676</v>
      </c>
      <c r="F103" s="9" t="s">
        <v>815</v>
      </c>
      <c r="G103" s="9" t="s">
        <v>1280</v>
      </c>
      <c r="H103" s="29" t="s">
        <v>2028</v>
      </c>
      <c r="I103" s="3" t="s">
        <v>4</v>
      </c>
      <c r="J103" s="420">
        <v>0</v>
      </c>
      <c r="K103" s="420">
        <v>0</v>
      </c>
      <c r="L103" s="420">
        <v>0</v>
      </c>
      <c r="M103" s="420">
        <v>0</v>
      </c>
      <c r="N103" s="420">
        <v>0</v>
      </c>
      <c r="O103" s="420">
        <v>0</v>
      </c>
      <c r="P103" s="420">
        <f t="shared" si="6"/>
        <v>0</v>
      </c>
      <c r="Q103" s="29" t="s">
        <v>2029</v>
      </c>
      <c r="R103" s="422" t="s">
        <v>2030</v>
      </c>
    </row>
    <row r="104" spans="1:26" ht="15.75" customHeight="1">
      <c r="A104" s="14"/>
      <c r="B104" s="14" t="s">
        <v>381</v>
      </c>
      <c r="C104" s="14" t="s">
        <v>403</v>
      </c>
      <c r="D104" s="23" t="s">
        <v>404</v>
      </c>
      <c r="E104" s="14" t="s">
        <v>676</v>
      </c>
      <c r="F104" s="23" t="s">
        <v>821</v>
      </c>
      <c r="G104" s="23" t="s">
        <v>822</v>
      </c>
      <c r="H104" s="29" t="s">
        <v>2028</v>
      </c>
      <c r="I104" s="21" t="s">
        <v>4</v>
      </c>
      <c r="J104" s="420">
        <v>0</v>
      </c>
      <c r="K104" s="420">
        <v>0</v>
      </c>
      <c r="L104" s="420">
        <v>0</v>
      </c>
      <c r="M104" s="420">
        <v>0</v>
      </c>
      <c r="N104" s="420">
        <v>0</v>
      </c>
      <c r="O104" s="420">
        <v>0</v>
      </c>
      <c r="P104" s="420">
        <f t="shared" si="6"/>
        <v>0</v>
      </c>
      <c r="Q104" s="29" t="s">
        <v>2031</v>
      </c>
      <c r="R104" s="434" t="s">
        <v>2030</v>
      </c>
      <c r="S104" s="280"/>
      <c r="T104" s="280"/>
      <c r="U104" s="280"/>
      <c r="V104" s="280"/>
      <c r="W104" s="280"/>
      <c r="X104" s="280"/>
      <c r="Y104" s="280"/>
      <c r="Z104" s="280"/>
    </row>
    <row r="105" spans="1:26" ht="15.75" customHeight="1">
      <c r="A105" s="2"/>
      <c r="B105" s="2" t="s">
        <v>381</v>
      </c>
      <c r="C105" s="2" t="s">
        <v>403</v>
      </c>
      <c r="D105" s="9" t="s">
        <v>428</v>
      </c>
      <c r="E105" s="2" t="s">
        <v>676</v>
      </c>
      <c r="F105" s="9" t="s">
        <v>834</v>
      </c>
      <c r="G105" s="2" t="s">
        <v>1284</v>
      </c>
      <c r="H105" s="29" t="s">
        <v>1502</v>
      </c>
      <c r="I105" s="3" t="s">
        <v>4</v>
      </c>
      <c r="J105" s="420">
        <v>1</v>
      </c>
      <c r="K105" s="420">
        <v>1</v>
      </c>
      <c r="L105" s="420">
        <v>1</v>
      </c>
      <c r="M105" s="420">
        <v>1</v>
      </c>
      <c r="N105" s="420">
        <v>0</v>
      </c>
      <c r="O105" s="420">
        <v>1</v>
      </c>
      <c r="P105" s="420">
        <f t="shared" si="6"/>
        <v>3</v>
      </c>
      <c r="Q105" s="29" t="s">
        <v>2032</v>
      </c>
      <c r="R105" s="422" t="s">
        <v>2033</v>
      </c>
    </row>
    <row r="106" spans="1:26" ht="15.75" customHeight="1">
      <c r="A106" s="2"/>
      <c r="B106" s="2" t="s">
        <v>381</v>
      </c>
      <c r="C106" s="2" t="s">
        <v>403</v>
      </c>
      <c r="D106" s="9" t="s">
        <v>428</v>
      </c>
      <c r="E106" s="2" t="s">
        <v>676</v>
      </c>
      <c r="F106" s="9" t="s">
        <v>839</v>
      </c>
      <c r="G106" s="9" t="s">
        <v>840</v>
      </c>
      <c r="H106" s="29" t="s">
        <v>1502</v>
      </c>
      <c r="I106" s="3" t="s">
        <v>4</v>
      </c>
      <c r="J106" s="420">
        <v>0</v>
      </c>
      <c r="K106" s="420">
        <v>0</v>
      </c>
      <c r="L106" s="420">
        <v>0</v>
      </c>
      <c r="M106" s="420">
        <v>0</v>
      </c>
      <c r="N106" s="420">
        <v>0</v>
      </c>
      <c r="O106" s="420">
        <v>0</v>
      </c>
      <c r="P106" s="420">
        <f t="shared" si="6"/>
        <v>0</v>
      </c>
      <c r="Q106" s="29" t="s">
        <v>2034</v>
      </c>
      <c r="R106" s="424"/>
    </row>
    <row r="107" spans="1:26" ht="15.75" customHeight="1">
      <c r="A107" s="2"/>
      <c r="B107" s="2" t="s">
        <v>381</v>
      </c>
      <c r="C107" s="2" t="s">
        <v>403</v>
      </c>
      <c r="D107" s="2" t="s">
        <v>436</v>
      </c>
      <c r="E107" s="2" t="s">
        <v>676</v>
      </c>
      <c r="F107" s="9" t="s">
        <v>844</v>
      </c>
      <c r="G107" s="9" t="s">
        <v>845</v>
      </c>
      <c r="H107" s="29" t="s">
        <v>2025</v>
      </c>
      <c r="I107" s="3" t="s">
        <v>4</v>
      </c>
      <c r="J107" s="420">
        <v>1</v>
      </c>
      <c r="K107" s="420">
        <v>1</v>
      </c>
      <c r="L107" s="420">
        <v>1</v>
      </c>
      <c r="M107" s="420">
        <v>1</v>
      </c>
      <c r="N107" s="420">
        <v>1</v>
      </c>
      <c r="O107" s="420">
        <v>1</v>
      </c>
      <c r="P107" s="420">
        <f t="shared" si="6"/>
        <v>4</v>
      </c>
      <c r="Q107" s="29" t="s">
        <v>1515</v>
      </c>
      <c r="R107" s="434" t="s">
        <v>2035</v>
      </c>
    </row>
    <row r="108" spans="1:26" ht="15.75" customHeight="1">
      <c r="A108" s="2"/>
      <c r="B108" s="2" t="s">
        <v>381</v>
      </c>
      <c r="C108" s="2" t="s">
        <v>441</v>
      </c>
      <c r="D108" s="9" t="s">
        <v>442</v>
      </c>
      <c r="E108" s="2" t="s">
        <v>676</v>
      </c>
      <c r="F108" s="9" t="s">
        <v>854</v>
      </c>
      <c r="G108" s="9" t="s">
        <v>1286</v>
      </c>
      <c r="H108" s="29" t="s">
        <v>2022</v>
      </c>
      <c r="I108" s="3" t="s">
        <v>4</v>
      </c>
      <c r="J108" s="420">
        <v>1</v>
      </c>
      <c r="K108" s="420">
        <v>1</v>
      </c>
      <c r="L108" s="420">
        <v>0</v>
      </c>
      <c r="M108" s="420">
        <v>1</v>
      </c>
      <c r="N108" s="420">
        <v>1</v>
      </c>
      <c r="O108" s="420">
        <v>1</v>
      </c>
      <c r="P108" s="420">
        <f t="shared" si="6"/>
        <v>3</v>
      </c>
      <c r="Q108" s="29" t="s">
        <v>2036</v>
      </c>
      <c r="R108" s="434" t="s">
        <v>2037</v>
      </c>
    </row>
    <row r="109" spans="1:26" ht="15.75" customHeight="1">
      <c r="A109" s="2"/>
      <c r="B109" s="2" t="s">
        <v>381</v>
      </c>
      <c r="C109" s="2" t="s">
        <v>441</v>
      </c>
      <c r="D109" s="9" t="s">
        <v>447</v>
      </c>
      <c r="E109" s="2" t="s">
        <v>676</v>
      </c>
      <c r="F109" s="9" t="s">
        <v>860</v>
      </c>
      <c r="G109" s="2" t="s">
        <v>1289</v>
      </c>
      <c r="H109" s="29" t="s">
        <v>2022</v>
      </c>
      <c r="I109" s="3" t="s">
        <v>4</v>
      </c>
      <c r="J109" s="420">
        <v>0</v>
      </c>
      <c r="K109" s="420">
        <v>0</v>
      </c>
      <c r="L109" s="420">
        <v>0</v>
      </c>
      <c r="M109" s="420">
        <v>0</v>
      </c>
      <c r="N109" s="420">
        <v>0</v>
      </c>
      <c r="O109" s="420">
        <v>0</v>
      </c>
      <c r="P109" s="420">
        <f t="shared" si="6"/>
        <v>0</v>
      </c>
      <c r="Q109" s="444" t="s">
        <v>2038</v>
      </c>
      <c r="R109" s="422" t="s">
        <v>2024</v>
      </c>
    </row>
    <row r="110" spans="1:26" ht="15.75" customHeight="1">
      <c r="A110" s="2"/>
      <c r="B110" s="2" t="s">
        <v>450</v>
      </c>
      <c r="C110" s="2" t="s">
        <v>451</v>
      </c>
      <c r="D110" s="2" t="s">
        <v>452</v>
      </c>
      <c r="E110" s="2" t="s">
        <v>676</v>
      </c>
      <c r="F110" s="14" t="s">
        <v>868</v>
      </c>
      <c r="G110" s="9" t="s">
        <v>869</v>
      </c>
      <c r="H110" s="9" t="s">
        <v>2039</v>
      </c>
      <c r="I110" s="3" t="s">
        <v>150</v>
      </c>
      <c r="J110" s="433">
        <v>0</v>
      </c>
      <c r="K110" s="433">
        <v>0</v>
      </c>
      <c r="L110" s="433">
        <v>0</v>
      </c>
      <c r="M110" s="433">
        <v>0</v>
      </c>
      <c r="N110" s="433">
        <v>0</v>
      </c>
      <c r="O110" s="433">
        <v>0</v>
      </c>
      <c r="P110" s="433">
        <v>0</v>
      </c>
      <c r="Q110" s="29" t="s">
        <v>1519</v>
      </c>
      <c r="R110" s="118"/>
    </row>
    <row r="111" spans="1:26" ht="15.75" customHeight="1">
      <c r="A111" s="2"/>
      <c r="B111" s="2" t="s">
        <v>450</v>
      </c>
      <c r="C111" s="2" t="s">
        <v>451</v>
      </c>
      <c r="D111" s="2" t="s">
        <v>452</v>
      </c>
      <c r="E111" s="2" t="s">
        <v>676</v>
      </c>
      <c r="F111" s="23" t="s">
        <v>875</v>
      </c>
      <c r="G111" s="9" t="s">
        <v>869</v>
      </c>
      <c r="H111" s="9" t="s">
        <v>2039</v>
      </c>
      <c r="I111" s="3" t="s">
        <v>150</v>
      </c>
      <c r="J111" s="433">
        <v>0</v>
      </c>
      <c r="K111" s="433">
        <v>0</v>
      </c>
      <c r="L111" s="433">
        <v>0</v>
      </c>
      <c r="M111" s="433">
        <v>0</v>
      </c>
      <c r="N111" s="433">
        <v>0</v>
      </c>
      <c r="O111" s="433">
        <v>0</v>
      </c>
      <c r="P111" s="433">
        <v>0</v>
      </c>
      <c r="Q111" s="29" t="s">
        <v>1520</v>
      </c>
      <c r="R111" s="118"/>
    </row>
    <row r="112" spans="1:26" ht="15.75" customHeight="1">
      <c r="A112" s="2"/>
      <c r="B112" s="2" t="s">
        <v>450</v>
      </c>
      <c r="C112" s="2" t="s">
        <v>451</v>
      </c>
      <c r="D112" s="2" t="s">
        <v>452</v>
      </c>
      <c r="E112" s="2" t="s">
        <v>676</v>
      </c>
      <c r="F112" s="23" t="s">
        <v>882</v>
      </c>
      <c r="G112" s="2" t="s">
        <v>883</v>
      </c>
      <c r="H112" s="9" t="s">
        <v>2040</v>
      </c>
      <c r="I112" s="3" t="s">
        <v>150</v>
      </c>
      <c r="J112" s="433">
        <v>1</v>
      </c>
      <c r="K112" s="433">
        <v>1</v>
      </c>
      <c r="L112" s="433">
        <v>0</v>
      </c>
      <c r="M112" s="433">
        <v>0</v>
      </c>
      <c r="N112" s="433">
        <v>0</v>
      </c>
      <c r="O112" s="433">
        <v>0</v>
      </c>
      <c r="P112" s="433">
        <v>0</v>
      </c>
      <c r="Q112" s="29" t="s">
        <v>2041</v>
      </c>
      <c r="R112" s="445" t="s">
        <v>1522</v>
      </c>
    </row>
    <row r="113" spans="1:18" ht="15.75" customHeight="1">
      <c r="A113" s="2"/>
      <c r="B113" s="2" t="s">
        <v>450</v>
      </c>
      <c r="C113" s="2" t="s">
        <v>451</v>
      </c>
      <c r="D113" s="2" t="s">
        <v>467</v>
      </c>
      <c r="E113" s="2" t="s">
        <v>676</v>
      </c>
      <c r="F113" s="9" t="s">
        <v>888</v>
      </c>
      <c r="G113" s="9" t="s">
        <v>889</v>
      </c>
      <c r="H113" s="2" t="s">
        <v>1725</v>
      </c>
      <c r="I113" s="3" t="s">
        <v>4</v>
      </c>
      <c r="J113" s="433">
        <v>1</v>
      </c>
      <c r="K113" s="433">
        <v>1</v>
      </c>
      <c r="L113" s="433">
        <v>0</v>
      </c>
      <c r="M113" s="433">
        <v>1</v>
      </c>
      <c r="N113" s="433">
        <v>1</v>
      </c>
      <c r="O113" s="433">
        <v>1</v>
      </c>
      <c r="P113" s="420">
        <f t="shared" ref="P113:P115" si="7">J113*(SUM(K113:N113)*O113)</f>
        <v>3</v>
      </c>
      <c r="Q113" s="29" t="s">
        <v>2042</v>
      </c>
      <c r="R113" s="421" t="s">
        <v>1525</v>
      </c>
    </row>
    <row r="114" spans="1:18" ht="15.75" customHeight="1">
      <c r="A114" s="2"/>
      <c r="B114" s="2" t="s">
        <v>450</v>
      </c>
      <c r="C114" s="2" t="s">
        <v>451</v>
      </c>
      <c r="D114" s="2" t="s">
        <v>467</v>
      </c>
      <c r="E114" s="2" t="s">
        <v>676</v>
      </c>
      <c r="F114" s="9" t="s">
        <v>893</v>
      </c>
      <c r="G114" s="9" t="s">
        <v>889</v>
      </c>
      <c r="H114" s="2" t="s">
        <v>1725</v>
      </c>
      <c r="I114" s="3" t="s">
        <v>4</v>
      </c>
      <c r="J114" s="433">
        <v>1</v>
      </c>
      <c r="K114" s="433">
        <v>1</v>
      </c>
      <c r="L114" s="433">
        <v>1</v>
      </c>
      <c r="M114" s="433">
        <v>1</v>
      </c>
      <c r="N114" s="433">
        <v>1</v>
      </c>
      <c r="O114" s="433">
        <v>1</v>
      </c>
      <c r="P114" s="420">
        <f t="shared" si="7"/>
        <v>4</v>
      </c>
      <c r="Q114" s="29" t="s">
        <v>1526</v>
      </c>
      <c r="R114" s="421" t="s">
        <v>1527</v>
      </c>
    </row>
    <row r="115" spans="1:18" ht="15.75" customHeight="1">
      <c r="A115" s="2"/>
      <c r="B115" s="2" t="s">
        <v>450</v>
      </c>
      <c r="C115" s="2" t="s">
        <v>451</v>
      </c>
      <c r="D115" s="2" t="s">
        <v>467</v>
      </c>
      <c r="E115" s="2" t="s">
        <v>676</v>
      </c>
      <c r="F115" s="9" t="s">
        <v>895</v>
      </c>
      <c r="G115" s="9" t="s">
        <v>889</v>
      </c>
      <c r="H115" s="2" t="s">
        <v>1725</v>
      </c>
      <c r="I115" s="3" t="s">
        <v>4</v>
      </c>
      <c r="J115" s="433">
        <v>1</v>
      </c>
      <c r="K115" s="433">
        <v>1</v>
      </c>
      <c r="L115" s="433">
        <v>1</v>
      </c>
      <c r="M115" s="433">
        <v>1</v>
      </c>
      <c r="N115" s="433">
        <v>1</v>
      </c>
      <c r="O115" s="433">
        <v>1</v>
      </c>
      <c r="P115" s="420">
        <f t="shared" si="7"/>
        <v>4</v>
      </c>
      <c r="Q115" s="29" t="s">
        <v>2043</v>
      </c>
      <c r="R115" s="421" t="s">
        <v>2044</v>
      </c>
    </row>
    <row r="116" spans="1:18" ht="15.75" customHeight="1">
      <c r="A116" s="2"/>
      <c r="B116" s="2" t="s">
        <v>450</v>
      </c>
      <c r="C116" s="2" t="s">
        <v>481</v>
      </c>
      <c r="D116" s="9" t="s">
        <v>482</v>
      </c>
      <c r="E116" s="2" t="s">
        <v>676</v>
      </c>
      <c r="F116" s="9" t="s">
        <v>905</v>
      </c>
      <c r="G116" s="9" t="s">
        <v>906</v>
      </c>
      <c r="H116" s="2" t="s">
        <v>907</v>
      </c>
      <c r="I116" s="3" t="s">
        <v>150</v>
      </c>
      <c r="J116" s="247">
        <f>Moldova_samples!B140</f>
        <v>1</v>
      </c>
      <c r="K116" s="247">
        <f>Moldova_samples!C140</f>
        <v>1</v>
      </c>
      <c r="L116" s="247">
        <f>Moldova_samples!D140</f>
        <v>1</v>
      </c>
      <c r="M116" s="247">
        <f>Moldova_samples!E140</f>
        <v>1</v>
      </c>
      <c r="N116" s="247">
        <f>Moldova_samples!F140</f>
        <v>1</v>
      </c>
      <c r="O116" s="247">
        <f>Moldova_samples!G140</f>
        <v>1</v>
      </c>
      <c r="P116" s="247">
        <f>Moldova_samples!H140</f>
        <v>4</v>
      </c>
      <c r="Q116" s="29" t="s">
        <v>1531</v>
      </c>
      <c r="R116" s="248"/>
    </row>
    <row r="117" spans="1:18" ht="15.75" customHeight="1">
      <c r="A117" s="2"/>
      <c r="B117" s="2" t="s">
        <v>450</v>
      </c>
      <c r="C117" s="2" t="s">
        <v>481</v>
      </c>
      <c r="D117" s="9" t="s">
        <v>482</v>
      </c>
      <c r="E117" s="2" t="s">
        <v>676</v>
      </c>
      <c r="F117" s="2" t="s">
        <v>914</v>
      </c>
      <c r="G117" s="9" t="s">
        <v>906</v>
      </c>
      <c r="H117" s="2" t="s">
        <v>907</v>
      </c>
      <c r="I117" s="3" t="s">
        <v>150</v>
      </c>
      <c r="J117" s="247">
        <f>Moldova_samples!B146</f>
        <v>1</v>
      </c>
      <c r="K117" s="247">
        <f>Moldova_samples!C146</f>
        <v>1</v>
      </c>
      <c r="L117" s="247">
        <f>Moldova_samples!D146</f>
        <v>1</v>
      </c>
      <c r="M117" s="247">
        <f>Moldova_samples!E146</f>
        <v>1</v>
      </c>
      <c r="N117" s="247">
        <f>Moldova_samples!F146</f>
        <v>1</v>
      </c>
      <c r="O117" s="247">
        <f>Moldova_samples!G146</f>
        <v>1</v>
      </c>
      <c r="P117" s="247">
        <f>Moldova_samples!H146</f>
        <v>4</v>
      </c>
      <c r="Q117" s="29" t="s">
        <v>1532</v>
      </c>
      <c r="R117" s="248"/>
    </row>
    <row r="118" spans="1:18" ht="15.75" customHeight="1">
      <c r="A118" s="2"/>
      <c r="B118" s="2" t="s">
        <v>450</v>
      </c>
      <c r="C118" s="2" t="s">
        <v>481</v>
      </c>
      <c r="D118" s="9" t="s">
        <v>482</v>
      </c>
      <c r="E118" s="2" t="s">
        <v>676</v>
      </c>
      <c r="F118" s="2" t="s">
        <v>917</v>
      </c>
      <c r="G118" s="9" t="s">
        <v>918</v>
      </c>
      <c r="H118" s="2" t="s">
        <v>907</v>
      </c>
      <c r="I118" s="3" t="s">
        <v>150</v>
      </c>
      <c r="J118" s="247">
        <v>0</v>
      </c>
      <c r="K118" s="247">
        <v>0</v>
      </c>
      <c r="L118" s="247">
        <v>0</v>
      </c>
      <c r="M118" s="247">
        <v>0</v>
      </c>
      <c r="N118" s="247">
        <v>0</v>
      </c>
      <c r="O118" s="247">
        <v>0</v>
      </c>
      <c r="P118" s="247">
        <v>0</v>
      </c>
      <c r="Q118" s="248" t="s">
        <v>1458</v>
      </c>
      <c r="R118" s="248"/>
    </row>
    <row r="119" spans="1:18" ht="15.75" customHeight="1">
      <c r="J119" s="289"/>
      <c r="K119" s="289"/>
      <c r="L119" s="289"/>
      <c r="M119" s="289"/>
      <c r="N119" s="289"/>
      <c r="O119" s="289"/>
      <c r="R119" s="261"/>
    </row>
    <row r="120" spans="1:18" ht="15.75" customHeight="1">
      <c r="R120" s="261"/>
    </row>
    <row r="121" spans="1:18" ht="15.75" customHeight="1">
      <c r="J121" s="290"/>
      <c r="R121" s="261"/>
    </row>
    <row r="122" spans="1:18" ht="15.75" customHeight="1">
      <c r="J122" s="290"/>
      <c r="R122" s="261"/>
    </row>
    <row r="123" spans="1:18" ht="15.75" customHeight="1">
      <c r="R123" s="261"/>
    </row>
    <row r="124" spans="1:18" ht="15.75" customHeight="1">
      <c r="R124" s="261"/>
    </row>
    <row r="125" spans="1:18" ht="15.75" customHeight="1">
      <c r="R125" s="261"/>
    </row>
    <row r="126" spans="1:18" ht="15.75" customHeight="1">
      <c r="R126" s="261"/>
    </row>
    <row r="127" spans="1:18" ht="15.75" customHeight="1">
      <c r="R127" s="261"/>
    </row>
    <row r="128" spans="1:18" ht="15.75" customHeight="1">
      <c r="R128" s="261"/>
    </row>
    <row r="129" spans="18:18" ht="15.75" customHeight="1">
      <c r="R129" s="261"/>
    </row>
    <row r="130" spans="18:18" ht="15.75" customHeight="1">
      <c r="R130" s="261"/>
    </row>
    <row r="131" spans="18:18" ht="15.75" customHeight="1">
      <c r="R131" s="261"/>
    </row>
    <row r="132" spans="18:18" ht="15.75" customHeight="1">
      <c r="R132" s="261"/>
    </row>
    <row r="133" spans="18:18" ht="15.75" customHeight="1">
      <c r="R133" s="261"/>
    </row>
    <row r="134" spans="18:18" ht="15.75" customHeight="1">
      <c r="R134" s="261"/>
    </row>
    <row r="135" spans="18:18" ht="15.75" customHeight="1">
      <c r="R135" s="261"/>
    </row>
    <row r="136" spans="18:18" ht="15.75" customHeight="1">
      <c r="R136" s="261"/>
    </row>
    <row r="137" spans="18:18" ht="15.75" customHeight="1">
      <c r="R137" s="261"/>
    </row>
    <row r="138" spans="18:18" ht="15.75" customHeight="1">
      <c r="R138" s="261"/>
    </row>
    <row r="139" spans="18:18" ht="15.75" customHeight="1">
      <c r="R139" s="261"/>
    </row>
    <row r="140" spans="18:18" ht="15.75" customHeight="1">
      <c r="R140" s="261"/>
    </row>
    <row r="141" spans="18:18" ht="15.75" customHeight="1">
      <c r="R141" s="261"/>
    </row>
    <row r="142" spans="18:18" ht="15.75" customHeight="1">
      <c r="R142" s="261"/>
    </row>
    <row r="143" spans="18:18" ht="15.75" customHeight="1">
      <c r="R143" s="261"/>
    </row>
    <row r="144" spans="18:18" ht="15.75" customHeight="1">
      <c r="R144" s="261"/>
    </row>
    <row r="145" spans="18:18" ht="15.75" customHeight="1">
      <c r="R145" s="261"/>
    </row>
    <row r="146" spans="18:18" ht="15.75" customHeight="1">
      <c r="R146" s="261"/>
    </row>
    <row r="147" spans="18:18" ht="15.75" customHeight="1">
      <c r="R147" s="261"/>
    </row>
    <row r="148" spans="18:18" ht="15.75" customHeight="1">
      <c r="R148" s="261"/>
    </row>
    <row r="149" spans="18:18" ht="15.75" customHeight="1">
      <c r="R149" s="261"/>
    </row>
    <row r="150" spans="18:18" ht="15.75" customHeight="1">
      <c r="R150" s="261"/>
    </row>
    <row r="151" spans="18:18" ht="15.75" customHeight="1">
      <c r="R151" s="261"/>
    </row>
    <row r="152" spans="18:18" ht="15.75" customHeight="1">
      <c r="R152" s="261"/>
    </row>
    <row r="153" spans="18:18" ht="15.75" customHeight="1">
      <c r="R153" s="261"/>
    </row>
    <row r="154" spans="18:18" ht="15.75" customHeight="1">
      <c r="R154" s="261"/>
    </row>
    <row r="155" spans="18:18" ht="15.75" customHeight="1">
      <c r="R155" s="261"/>
    </row>
    <row r="156" spans="18:18" ht="15.75" customHeight="1">
      <c r="R156" s="261"/>
    </row>
    <row r="157" spans="18:18" ht="15.75" customHeight="1">
      <c r="R157" s="261"/>
    </row>
    <row r="158" spans="18:18" ht="15.75" customHeight="1">
      <c r="R158" s="261"/>
    </row>
    <row r="159" spans="18:18" ht="15.75" customHeight="1">
      <c r="R159" s="261"/>
    </row>
    <row r="160" spans="18:18" ht="15.75" customHeight="1">
      <c r="R160" s="261"/>
    </row>
    <row r="161" spans="18:18" ht="15.75" customHeight="1">
      <c r="R161" s="261"/>
    </row>
    <row r="162" spans="18:18" ht="15.75" customHeight="1">
      <c r="R162" s="261"/>
    </row>
    <row r="163" spans="18:18" ht="15.75" customHeight="1">
      <c r="R163" s="261"/>
    </row>
    <row r="164" spans="18:18" ht="15.75" customHeight="1">
      <c r="R164" s="261"/>
    </row>
    <row r="165" spans="18:18" ht="15.75" customHeight="1">
      <c r="R165" s="261"/>
    </row>
    <row r="166" spans="18:18" ht="15.75" customHeight="1">
      <c r="R166" s="261"/>
    </row>
    <row r="167" spans="18:18" ht="15.75" customHeight="1">
      <c r="R167" s="261"/>
    </row>
    <row r="168" spans="18:18" ht="15.75" customHeight="1">
      <c r="R168" s="261"/>
    </row>
    <row r="169" spans="18:18" ht="15.75" customHeight="1">
      <c r="R169" s="261"/>
    </row>
    <row r="170" spans="18:18" ht="15.75" customHeight="1">
      <c r="R170" s="261"/>
    </row>
    <row r="171" spans="18:18" ht="15.75" customHeight="1">
      <c r="R171" s="261"/>
    </row>
    <row r="172" spans="18:18" ht="15.75" customHeight="1">
      <c r="R172" s="261"/>
    </row>
    <row r="173" spans="18:18" ht="15.75" customHeight="1">
      <c r="R173" s="261"/>
    </row>
    <row r="174" spans="18:18" ht="15.75" customHeight="1">
      <c r="R174" s="261"/>
    </row>
    <row r="175" spans="18:18" ht="15.75" customHeight="1">
      <c r="R175" s="261"/>
    </row>
    <row r="176" spans="18:18" ht="15.75" customHeight="1">
      <c r="R176" s="261"/>
    </row>
    <row r="177" spans="18:18" ht="15.75" customHeight="1">
      <c r="R177" s="261"/>
    </row>
    <row r="178" spans="18:18" ht="15.75" customHeight="1">
      <c r="R178" s="261"/>
    </row>
    <row r="179" spans="18:18" ht="15.75" customHeight="1">
      <c r="R179" s="261"/>
    </row>
    <row r="180" spans="18:18" ht="15.75" customHeight="1">
      <c r="R180" s="261"/>
    </row>
    <row r="181" spans="18:18" ht="15.75" customHeight="1">
      <c r="R181" s="261"/>
    </row>
    <row r="182" spans="18:18" ht="15.75" customHeight="1">
      <c r="R182" s="261"/>
    </row>
    <row r="183" spans="18:18" ht="15.75" customHeight="1">
      <c r="R183" s="261"/>
    </row>
    <row r="184" spans="18:18" ht="15.75" customHeight="1">
      <c r="R184" s="261"/>
    </row>
    <row r="185" spans="18:18" ht="15.75" customHeight="1">
      <c r="R185" s="261"/>
    </row>
    <row r="186" spans="18:18" ht="15.75" customHeight="1">
      <c r="R186" s="261"/>
    </row>
    <row r="187" spans="18:18" ht="15.75" customHeight="1">
      <c r="R187" s="261"/>
    </row>
    <row r="188" spans="18:18" ht="15.75" customHeight="1">
      <c r="R188" s="261"/>
    </row>
    <row r="189" spans="18:18" ht="15.75" customHeight="1">
      <c r="R189" s="261"/>
    </row>
    <row r="190" spans="18:18" ht="15.75" customHeight="1">
      <c r="R190" s="261"/>
    </row>
    <row r="191" spans="18:18" ht="15.75" customHeight="1">
      <c r="R191" s="261"/>
    </row>
    <row r="192" spans="18:18" ht="15.75" customHeight="1">
      <c r="R192" s="261"/>
    </row>
    <row r="193" spans="18:18" ht="15.75" customHeight="1">
      <c r="R193" s="261"/>
    </row>
    <row r="194" spans="18:18" ht="15.75" customHeight="1">
      <c r="R194" s="261"/>
    </row>
    <row r="195" spans="18:18" ht="15.75" customHeight="1">
      <c r="R195" s="261"/>
    </row>
    <row r="196" spans="18:18" ht="15.75" customHeight="1">
      <c r="R196" s="261"/>
    </row>
    <row r="197" spans="18:18" ht="15.75" customHeight="1">
      <c r="R197" s="261"/>
    </row>
    <row r="198" spans="18:18" ht="15.75" customHeight="1">
      <c r="R198" s="261"/>
    </row>
    <row r="199" spans="18:18" ht="15.75" customHeight="1">
      <c r="R199" s="261"/>
    </row>
    <row r="200" spans="18:18" ht="15.75" customHeight="1">
      <c r="R200" s="261"/>
    </row>
    <row r="201" spans="18:18" ht="15.75" customHeight="1">
      <c r="R201" s="261"/>
    </row>
    <row r="202" spans="18:18" ht="15.75" customHeight="1">
      <c r="R202" s="261"/>
    </row>
    <row r="203" spans="18:18" ht="15.75" customHeight="1">
      <c r="R203" s="261"/>
    </row>
    <row r="204" spans="18:18" ht="15.75" customHeight="1">
      <c r="R204" s="261"/>
    </row>
    <row r="205" spans="18:18" ht="15.75" customHeight="1">
      <c r="R205" s="261"/>
    </row>
    <row r="206" spans="18:18" ht="15.75" customHeight="1">
      <c r="R206" s="261"/>
    </row>
    <row r="207" spans="18:18" ht="15.75" customHeight="1">
      <c r="R207" s="261"/>
    </row>
    <row r="208" spans="18:18" ht="15.75" customHeight="1">
      <c r="R208" s="261"/>
    </row>
    <row r="209" spans="18:18" ht="15.75" customHeight="1">
      <c r="R209" s="261"/>
    </row>
    <row r="210" spans="18:18" ht="15.75" customHeight="1">
      <c r="R210" s="261"/>
    </row>
    <row r="211" spans="18:18" ht="15.75" customHeight="1">
      <c r="R211" s="261"/>
    </row>
    <row r="212" spans="18:18" ht="15.75" customHeight="1">
      <c r="R212" s="261"/>
    </row>
    <row r="213" spans="18:18" ht="15.75" customHeight="1">
      <c r="R213" s="261"/>
    </row>
    <row r="214" spans="18:18" ht="15.75" customHeight="1">
      <c r="R214" s="261"/>
    </row>
    <row r="215" spans="18:18" ht="15.75" customHeight="1">
      <c r="R215" s="261"/>
    </row>
    <row r="216" spans="18:18" ht="15.75" customHeight="1">
      <c r="R216" s="261"/>
    </row>
    <row r="217" spans="18:18" ht="15.75" customHeight="1">
      <c r="R217" s="261"/>
    </row>
    <row r="218" spans="18:18" ht="15.75" customHeight="1">
      <c r="R218" s="261"/>
    </row>
    <row r="219" spans="18:18" ht="15.75" customHeight="1">
      <c r="R219" s="261"/>
    </row>
    <row r="220" spans="18:18" ht="15.75" customHeight="1">
      <c r="R220" s="261"/>
    </row>
    <row r="221" spans="18:18" ht="15.75" customHeight="1">
      <c r="R221" s="261"/>
    </row>
    <row r="222" spans="18:18" ht="15.75" customHeight="1">
      <c r="R222" s="261"/>
    </row>
    <row r="223" spans="18:18" ht="15.75" customHeight="1">
      <c r="R223" s="261"/>
    </row>
    <row r="224" spans="18:18" ht="15.75" customHeight="1">
      <c r="R224" s="261"/>
    </row>
    <row r="225" spans="18:18" ht="15.75" customHeight="1">
      <c r="R225" s="261"/>
    </row>
    <row r="226" spans="18:18" ht="15.75" customHeight="1">
      <c r="R226" s="261"/>
    </row>
    <row r="227" spans="18:18" ht="15.75" customHeight="1">
      <c r="R227" s="261"/>
    </row>
    <row r="228" spans="18:18" ht="15.75" customHeight="1">
      <c r="R228" s="261"/>
    </row>
    <row r="229" spans="18:18" ht="15.75" customHeight="1">
      <c r="R229" s="261"/>
    </row>
    <row r="230" spans="18:18" ht="15.75" customHeight="1">
      <c r="R230" s="261"/>
    </row>
    <row r="231" spans="18:18" ht="15.75" customHeight="1">
      <c r="R231" s="261"/>
    </row>
    <row r="232" spans="18:18" ht="15.75" customHeight="1">
      <c r="R232" s="261"/>
    </row>
    <row r="233" spans="18:18" ht="15.75" customHeight="1">
      <c r="R233" s="261"/>
    </row>
    <row r="234" spans="18:18" ht="15.75" customHeight="1">
      <c r="R234" s="261"/>
    </row>
    <row r="235" spans="18:18" ht="15.75" customHeight="1">
      <c r="R235" s="261"/>
    </row>
    <row r="236" spans="18:18" ht="15.75" customHeight="1">
      <c r="R236" s="261"/>
    </row>
    <row r="237" spans="18:18" ht="15.75" customHeight="1">
      <c r="R237" s="261"/>
    </row>
    <row r="238" spans="18:18" ht="15.75" customHeight="1">
      <c r="R238" s="261"/>
    </row>
    <row r="239" spans="18:18" ht="15.75" customHeight="1">
      <c r="R239" s="261"/>
    </row>
    <row r="240" spans="18:18" ht="15.75" customHeight="1">
      <c r="R240" s="261"/>
    </row>
    <row r="241" spans="18:18" ht="15.75" customHeight="1">
      <c r="R241" s="261"/>
    </row>
    <row r="242" spans="18:18" ht="15.75" customHeight="1">
      <c r="R242" s="261"/>
    </row>
    <row r="243" spans="18:18" ht="15.75" customHeight="1">
      <c r="R243" s="261"/>
    </row>
    <row r="244" spans="18:18" ht="15.75" customHeight="1">
      <c r="R244" s="261"/>
    </row>
    <row r="245" spans="18:18" ht="15.75" customHeight="1">
      <c r="R245" s="261"/>
    </row>
    <row r="246" spans="18:18" ht="15.75" customHeight="1">
      <c r="R246" s="261"/>
    </row>
    <row r="247" spans="18:18" ht="15.75" customHeight="1">
      <c r="R247" s="261"/>
    </row>
    <row r="248" spans="18:18" ht="15.75" customHeight="1">
      <c r="R248" s="261"/>
    </row>
    <row r="249" spans="18:18" ht="15.75" customHeight="1">
      <c r="R249" s="261"/>
    </row>
    <row r="250" spans="18:18" ht="15.75" customHeight="1">
      <c r="R250" s="261"/>
    </row>
    <row r="251" spans="18:18" ht="15.75" customHeight="1">
      <c r="R251" s="261"/>
    </row>
    <row r="252" spans="18:18" ht="15.75" customHeight="1">
      <c r="R252" s="261"/>
    </row>
    <row r="253" spans="18:18" ht="15.75" customHeight="1">
      <c r="R253" s="261"/>
    </row>
    <row r="254" spans="18:18" ht="15.75" customHeight="1">
      <c r="R254" s="261"/>
    </row>
    <row r="255" spans="18:18" ht="15.75" customHeight="1">
      <c r="R255" s="261"/>
    </row>
    <row r="256" spans="18:18" ht="15.75" customHeight="1">
      <c r="R256" s="261"/>
    </row>
    <row r="257" spans="18:18" ht="15.75" customHeight="1">
      <c r="R257" s="261"/>
    </row>
    <row r="258" spans="18:18" ht="15.75" customHeight="1">
      <c r="R258" s="261"/>
    </row>
    <row r="259" spans="18:18" ht="15.75" customHeight="1">
      <c r="R259" s="261"/>
    </row>
    <row r="260" spans="18:18" ht="15.75" customHeight="1">
      <c r="R260" s="261"/>
    </row>
    <row r="261" spans="18:18" ht="15.75" customHeight="1">
      <c r="R261" s="261"/>
    </row>
    <row r="262" spans="18:18" ht="15.75" customHeight="1">
      <c r="R262" s="261"/>
    </row>
    <row r="263" spans="18:18" ht="15.75" customHeight="1">
      <c r="R263" s="261"/>
    </row>
    <row r="264" spans="18:18" ht="15.75" customHeight="1">
      <c r="R264" s="261"/>
    </row>
    <row r="265" spans="18:18" ht="15.75" customHeight="1">
      <c r="R265" s="261"/>
    </row>
    <row r="266" spans="18:18" ht="15.75" customHeight="1">
      <c r="R266" s="261"/>
    </row>
    <row r="267" spans="18:18" ht="15.75" customHeight="1">
      <c r="R267" s="261"/>
    </row>
    <row r="268" spans="18:18" ht="15.75" customHeight="1">
      <c r="R268" s="261"/>
    </row>
    <row r="269" spans="18:18" ht="15.75" customHeight="1">
      <c r="R269" s="261"/>
    </row>
    <row r="270" spans="18:18" ht="15.75" customHeight="1">
      <c r="R270" s="261"/>
    </row>
    <row r="271" spans="18:18" ht="15.75" customHeight="1">
      <c r="R271" s="261"/>
    </row>
    <row r="272" spans="18:18" ht="15.75" customHeight="1">
      <c r="R272" s="261"/>
    </row>
    <row r="273" spans="18:18" ht="15.75" customHeight="1">
      <c r="R273" s="261"/>
    </row>
    <row r="274" spans="18:18" ht="15.75" customHeight="1">
      <c r="R274" s="261"/>
    </row>
    <row r="275" spans="18:18" ht="15.75" customHeight="1">
      <c r="R275" s="261"/>
    </row>
    <row r="276" spans="18:18" ht="15.75" customHeight="1">
      <c r="R276" s="261"/>
    </row>
    <row r="277" spans="18:18" ht="15.75" customHeight="1">
      <c r="R277" s="261"/>
    </row>
    <row r="278" spans="18:18" ht="15.75" customHeight="1">
      <c r="R278" s="261"/>
    </row>
    <row r="279" spans="18:18" ht="15.75" customHeight="1">
      <c r="R279" s="261"/>
    </row>
    <row r="280" spans="18:18" ht="15.75" customHeight="1">
      <c r="R280" s="261"/>
    </row>
    <row r="281" spans="18:18" ht="15.75" customHeight="1">
      <c r="R281" s="261"/>
    </row>
    <row r="282" spans="18:18" ht="15.75" customHeight="1">
      <c r="R282" s="261"/>
    </row>
    <row r="283" spans="18:18" ht="15.75" customHeight="1">
      <c r="R283" s="261"/>
    </row>
    <row r="284" spans="18:18" ht="15.75" customHeight="1">
      <c r="R284" s="261"/>
    </row>
    <row r="285" spans="18:18" ht="15.75" customHeight="1">
      <c r="R285" s="261"/>
    </row>
    <row r="286" spans="18:18" ht="15.75" customHeight="1">
      <c r="R286" s="261"/>
    </row>
    <row r="287" spans="18:18" ht="15.75" customHeight="1">
      <c r="R287" s="261"/>
    </row>
    <row r="288" spans="18:18" ht="15.75" customHeight="1">
      <c r="R288" s="261"/>
    </row>
    <row r="289" spans="18:18" ht="15.75" customHeight="1">
      <c r="R289" s="261"/>
    </row>
    <row r="290" spans="18:18" ht="15.75" customHeight="1">
      <c r="R290" s="261"/>
    </row>
    <row r="291" spans="18:18" ht="15.75" customHeight="1">
      <c r="R291" s="261"/>
    </row>
    <row r="292" spans="18:18" ht="15.75" customHeight="1">
      <c r="R292" s="261"/>
    </row>
    <row r="293" spans="18:18" ht="15.75" customHeight="1">
      <c r="R293" s="261"/>
    </row>
    <row r="294" spans="18:18" ht="15.75" customHeight="1">
      <c r="R294" s="261"/>
    </row>
    <row r="295" spans="18:18" ht="15.75" customHeight="1">
      <c r="R295" s="261"/>
    </row>
    <row r="296" spans="18:18" ht="15.75" customHeight="1">
      <c r="R296" s="261"/>
    </row>
    <row r="297" spans="18:18" ht="15.75" customHeight="1">
      <c r="R297" s="261"/>
    </row>
    <row r="298" spans="18:18" ht="15.75" customHeight="1">
      <c r="R298" s="261"/>
    </row>
    <row r="299" spans="18:18" ht="15.75" customHeight="1">
      <c r="R299" s="261"/>
    </row>
    <row r="300" spans="18:18" ht="15.75" customHeight="1">
      <c r="R300" s="261"/>
    </row>
    <row r="301" spans="18:18" ht="15.75" customHeight="1">
      <c r="R301" s="261"/>
    </row>
    <row r="302" spans="18:18" ht="15.75" customHeight="1">
      <c r="R302" s="261"/>
    </row>
    <row r="303" spans="18:18" ht="15.75" customHeight="1">
      <c r="R303" s="261"/>
    </row>
    <row r="304" spans="18:18" ht="15.75" customHeight="1">
      <c r="R304" s="261"/>
    </row>
    <row r="305" spans="18:18" ht="15.75" customHeight="1">
      <c r="R305" s="261"/>
    </row>
    <row r="306" spans="18:18" ht="15.75" customHeight="1">
      <c r="R306" s="261"/>
    </row>
    <row r="307" spans="18:18" ht="15.75" customHeight="1">
      <c r="R307" s="261"/>
    </row>
    <row r="308" spans="18:18" ht="15.75" customHeight="1">
      <c r="R308" s="261"/>
    </row>
    <row r="309" spans="18:18" ht="15.75" customHeight="1">
      <c r="R309" s="261"/>
    </row>
    <row r="310" spans="18:18" ht="15.75" customHeight="1">
      <c r="R310" s="261"/>
    </row>
    <row r="311" spans="18:18" ht="15.75" customHeight="1">
      <c r="R311" s="261"/>
    </row>
    <row r="312" spans="18:18" ht="15.75" customHeight="1">
      <c r="R312" s="261"/>
    </row>
    <row r="313" spans="18:18" ht="15.75" customHeight="1">
      <c r="R313" s="261"/>
    </row>
    <row r="314" spans="18:18" ht="15.75" customHeight="1">
      <c r="R314" s="261"/>
    </row>
    <row r="315" spans="18:18" ht="15.75" customHeight="1">
      <c r="R315" s="261"/>
    </row>
    <row r="316" spans="18:18" ht="15.75" customHeight="1">
      <c r="R316" s="261"/>
    </row>
    <row r="317" spans="18:18" ht="15.75" customHeight="1">
      <c r="R317" s="261"/>
    </row>
    <row r="318" spans="18:18" ht="15.75" customHeight="1">
      <c r="R318" s="261"/>
    </row>
    <row r="319" spans="18:18" ht="15.75" customHeight="1"/>
    <row r="320" spans="18:18"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R118" xr:uid="{00000000-0009-0000-0000-000008000000}"/>
  <conditionalFormatting sqref="Q98:Q99">
    <cfRule type="colorScale" priority="1">
      <colorScale>
        <cfvo type="min"/>
        <cfvo type="max"/>
        <color rgb="FF57BB8A"/>
        <color rgb="FFFFFFFF"/>
      </colorScale>
    </cfRule>
  </conditionalFormatting>
  <hyperlinks>
    <hyperlink ref="R2" r:id="rId1" xr:uid="{00000000-0004-0000-0800-000000000000}"/>
    <hyperlink ref="R3" r:id="rId2" xr:uid="{00000000-0004-0000-0800-000001000000}"/>
    <hyperlink ref="R4" r:id="rId3" xr:uid="{00000000-0004-0000-0800-000002000000}"/>
    <hyperlink ref="R5" r:id="rId4" xr:uid="{00000000-0004-0000-0800-000003000000}"/>
    <hyperlink ref="R6" r:id="rId5" xr:uid="{00000000-0004-0000-0800-000004000000}"/>
    <hyperlink ref="R7" r:id="rId6" xr:uid="{00000000-0004-0000-0800-000005000000}"/>
    <hyperlink ref="R8" r:id="rId7" xr:uid="{00000000-0004-0000-0800-000006000000}"/>
    <hyperlink ref="R9" r:id="rId8" xr:uid="{00000000-0004-0000-0800-000007000000}"/>
    <hyperlink ref="R10" r:id="rId9" xr:uid="{00000000-0004-0000-0800-000008000000}"/>
    <hyperlink ref="R11" r:id="rId10" xr:uid="{00000000-0004-0000-0800-000009000000}"/>
    <hyperlink ref="R20" r:id="rId11" xr:uid="{00000000-0004-0000-0800-00000A000000}"/>
    <hyperlink ref="R21" r:id="rId12" xr:uid="{00000000-0004-0000-0800-00000B000000}"/>
    <hyperlink ref="R22" r:id="rId13" xr:uid="{00000000-0004-0000-0800-00000C000000}"/>
    <hyperlink ref="R23" r:id="rId14" xr:uid="{00000000-0004-0000-0800-00000D000000}"/>
    <hyperlink ref="R24" r:id="rId15" xr:uid="{00000000-0004-0000-0800-00000E000000}"/>
    <hyperlink ref="R25" r:id="rId16" xr:uid="{00000000-0004-0000-0800-00000F000000}"/>
    <hyperlink ref="R27" r:id="rId17" xr:uid="{00000000-0004-0000-0800-000010000000}"/>
    <hyperlink ref="R28" r:id="rId18" xr:uid="{00000000-0004-0000-0800-000011000000}"/>
    <hyperlink ref="R29" r:id="rId19" xr:uid="{00000000-0004-0000-0800-000012000000}"/>
    <hyperlink ref="R31" r:id="rId20" xr:uid="{00000000-0004-0000-0800-000013000000}"/>
    <hyperlink ref="R34" r:id="rId21" xr:uid="{00000000-0004-0000-0800-000014000000}"/>
    <hyperlink ref="R36" r:id="rId22" xr:uid="{00000000-0004-0000-0800-000015000000}"/>
    <hyperlink ref="R38" r:id="rId23" xr:uid="{00000000-0004-0000-0800-000016000000}"/>
    <hyperlink ref="R42" r:id="rId24" xr:uid="{00000000-0004-0000-0800-000017000000}"/>
    <hyperlink ref="R44" r:id="rId25" xr:uid="{00000000-0004-0000-0800-000018000000}"/>
    <hyperlink ref="R46" r:id="rId26" xr:uid="{00000000-0004-0000-0800-000019000000}"/>
    <hyperlink ref="R47" r:id="rId27" xr:uid="{00000000-0004-0000-0800-00001A000000}"/>
    <hyperlink ref="R49" r:id="rId28" xr:uid="{00000000-0004-0000-0800-00001B000000}"/>
    <hyperlink ref="R50" r:id="rId29" xr:uid="{00000000-0004-0000-0800-00001C000000}"/>
    <hyperlink ref="R52" r:id="rId30" xr:uid="{00000000-0004-0000-0800-00001D000000}"/>
    <hyperlink ref="R53" r:id="rId31" xr:uid="{00000000-0004-0000-0800-00001E000000}"/>
    <hyperlink ref="R55" r:id="rId32" xr:uid="{00000000-0004-0000-0800-00001F000000}"/>
    <hyperlink ref="R56" r:id="rId33" xr:uid="{00000000-0004-0000-0800-000020000000}"/>
    <hyperlink ref="R57" r:id="rId34" xr:uid="{00000000-0004-0000-0800-000021000000}"/>
    <hyperlink ref="R59" r:id="rId35" xr:uid="{00000000-0004-0000-0800-000022000000}"/>
    <hyperlink ref="R61" r:id="rId36" xr:uid="{00000000-0004-0000-0800-000023000000}"/>
    <hyperlink ref="R62" r:id="rId37" xr:uid="{00000000-0004-0000-0800-000024000000}"/>
    <hyperlink ref="R63" r:id="rId38" xr:uid="{00000000-0004-0000-0800-000025000000}"/>
    <hyperlink ref="R64" r:id="rId39" xr:uid="{00000000-0004-0000-0800-000026000000}"/>
    <hyperlink ref="R67" r:id="rId40" xr:uid="{00000000-0004-0000-0800-000027000000}"/>
    <hyperlink ref="R68" r:id="rId41" xr:uid="{00000000-0004-0000-0800-000028000000}"/>
    <hyperlink ref="R69" r:id="rId42" xr:uid="{00000000-0004-0000-0800-000029000000}"/>
    <hyperlink ref="R70" r:id="rId43" xr:uid="{00000000-0004-0000-0800-00002A000000}"/>
    <hyperlink ref="R72" r:id="rId44" xr:uid="{00000000-0004-0000-0800-00002B000000}"/>
    <hyperlink ref="R73" r:id="rId45" xr:uid="{00000000-0004-0000-0800-00002C000000}"/>
    <hyperlink ref="R74" r:id="rId46" xr:uid="{00000000-0004-0000-0800-00002D000000}"/>
    <hyperlink ref="R75" r:id="rId47" xr:uid="{00000000-0004-0000-0800-00002E000000}"/>
    <hyperlink ref="R76" r:id="rId48" xr:uid="{00000000-0004-0000-0800-00002F000000}"/>
    <hyperlink ref="R77" r:id="rId49" xr:uid="{00000000-0004-0000-0800-000030000000}"/>
    <hyperlink ref="R78" r:id="rId50" xr:uid="{00000000-0004-0000-0800-000031000000}"/>
    <hyperlink ref="R80" r:id="rId51" xr:uid="{00000000-0004-0000-0800-000032000000}"/>
    <hyperlink ref="R82" r:id="rId52" xr:uid="{00000000-0004-0000-0800-000033000000}"/>
    <hyperlink ref="R83" r:id="rId53" xr:uid="{00000000-0004-0000-0800-000034000000}"/>
    <hyperlink ref="R88" r:id="rId54" xr:uid="{00000000-0004-0000-0800-000035000000}"/>
    <hyperlink ref="R89" r:id="rId55" xr:uid="{00000000-0004-0000-0800-000036000000}"/>
    <hyperlink ref="R90" r:id="rId56" xr:uid="{00000000-0004-0000-0800-000037000000}"/>
    <hyperlink ref="R98" r:id="rId57" xr:uid="{00000000-0004-0000-0800-000038000000}"/>
    <hyperlink ref="R100" r:id="rId58" xr:uid="{00000000-0004-0000-0800-000039000000}"/>
    <hyperlink ref="R101" r:id="rId59" xr:uid="{00000000-0004-0000-0800-00003A000000}"/>
    <hyperlink ref="R102" r:id="rId60" xr:uid="{00000000-0004-0000-0800-00003B000000}"/>
    <hyperlink ref="R103" r:id="rId61" xr:uid="{00000000-0004-0000-0800-00003C000000}"/>
    <hyperlink ref="R104" r:id="rId62" xr:uid="{00000000-0004-0000-0800-00003D000000}"/>
    <hyperlink ref="R107" r:id="rId63" xr:uid="{00000000-0004-0000-0800-00003E000000}"/>
    <hyperlink ref="R108" r:id="rId64" xr:uid="{00000000-0004-0000-0800-00003F000000}"/>
    <hyperlink ref="R109" r:id="rId65" xr:uid="{00000000-0004-0000-0800-000040000000}"/>
    <hyperlink ref="R112" r:id="rId66" xr:uid="{00000000-0004-0000-0800-000041000000}"/>
    <hyperlink ref="R113" r:id="rId67" xr:uid="{00000000-0004-0000-0800-000042000000}"/>
    <hyperlink ref="R114" r:id="rId68" xr:uid="{00000000-0004-0000-0800-000043000000}"/>
    <hyperlink ref="R115" r:id="rId69" xr:uid="{00000000-0004-0000-0800-000044000000}"/>
  </hyperlinks>
  <pageMargins left="0.7" right="0.7" top="0.75" bottom="0.75" header="0" footer="0"/>
  <pageSetup orientation="landscape"/>
  <legacyDrawing r:id="rId7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100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59765625" defaultRowHeight="15" customHeight="1"/>
  <cols>
    <col min="1" max="1" width="8.73046875" customWidth="1"/>
    <col min="2" max="2" width="11.1328125" customWidth="1"/>
    <col min="3" max="3" width="14.265625" customWidth="1"/>
    <col min="4" max="4" width="15.265625" customWidth="1"/>
    <col min="5" max="5" width="8.265625" customWidth="1"/>
    <col min="6" max="6" width="27.86328125" customWidth="1"/>
    <col min="7" max="7" width="32.46484375" customWidth="1"/>
    <col min="8" max="8" width="13.46484375" customWidth="1"/>
    <col min="9" max="9" width="6.46484375" customWidth="1"/>
    <col min="10" max="10" width="7.1328125" customWidth="1"/>
    <col min="11" max="12" width="6.3984375" customWidth="1"/>
    <col min="13" max="14" width="5.86328125" customWidth="1"/>
    <col min="15" max="15" width="6.3984375" customWidth="1"/>
    <col min="16" max="16" width="7.59765625" customWidth="1"/>
    <col min="17" max="17" width="40.59765625" customWidth="1"/>
    <col min="18" max="18" width="31.59765625" customWidth="1"/>
    <col min="19" max="26" width="11.1328125" customWidth="1"/>
  </cols>
  <sheetData>
    <row r="1" spans="1:19" ht="51">
      <c r="A1" s="254" t="s">
        <v>990</v>
      </c>
      <c r="B1" s="255" t="s">
        <v>952</v>
      </c>
      <c r="C1" s="255" t="s">
        <v>953</v>
      </c>
      <c r="D1" s="256" t="s">
        <v>954</v>
      </c>
      <c r="E1" s="256" t="s">
        <v>955</v>
      </c>
      <c r="F1" s="256" t="s">
        <v>956</v>
      </c>
      <c r="G1" s="256" t="s">
        <v>957</v>
      </c>
      <c r="H1" s="256" t="s">
        <v>958</v>
      </c>
      <c r="I1" s="257" t="s">
        <v>959</v>
      </c>
      <c r="J1" s="258" t="s">
        <v>992</v>
      </c>
      <c r="K1" s="258" t="s">
        <v>993</v>
      </c>
      <c r="L1" s="258" t="s">
        <v>994</v>
      </c>
      <c r="M1" s="258" t="s">
        <v>995</v>
      </c>
      <c r="N1" s="258" t="s">
        <v>996</v>
      </c>
      <c r="O1" s="258" t="s">
        <v>997</v>
      </c>
      <c r="P1" s="258" t="s">
        <v>998</v>
      </c>
      <c r="Q1" s="256" t="s">
        <v>999</v>
      </c>
      <c r="R1" s="256" t="s">
        <v>1165</v>
      </c>
    </row>
    <row r="2" spans="1:19" ht="63.75">
      <c r="A2" s="2"/>
      <c r="B2" s="2" t="s">
        <v>2</v>
      </c>
      <c r="C2" s="2" t="s">
        <v>3</v>
      </c>
      <c r="D2" s="2"/>
      <c r="E2" s="2" t="s">
        <v>12</v>
      </c>
      <c r="F2" s="2" t="s">
        <v>13</v>
      </c>
      <c r="G2" s="2" t="s">
        <v>1166</v>
      </c>
      <c r="H2" s="2" t="s">
        <v>15</v>
      </c>
      <c r="I2" s="3" t="s">
        <v>4</v>
      </c>
      <c r="J2" s="247">
        <v>1</v>
      </c>
      <c r="K2" s="247">
        <v>1</v>
      </c>
      <c r="L2" s="247">
        <v>1</v>
      </c>
      <c r="M2" s="247">
        <v>1</v>
      </c>
      <c r="N2" s="247">
        <v>1</v>
      </c>
      <c r="O2" s="247">
        <v>1</v>
      </c>
      <c r="P2" s="247">
        <f t="shared" ref="P2:P37" si="0">J2*(SUM(K2:N2)*O2)</f>
        <v>4</v>
      </c>
      <c r="Q2" s="248" t="s">
        <v>2045</v>
      </c>
      <c r="R2" s="421" t="s">
        <v>2046</v>
      </c>
    </row>
    <row r="3" spans="1:19" ht="63.75">
      <c r="A3" s="2"/>
      <c r="B3" s="2" t="s">
        <v>2</v>
      </c>
      <c r="C3" s="2" t="s">
        <v>3</v>
      </c>
      <c r="D3" s="2"/>
      <c r="E3" s="2" t="s">
        <v>19</v>
      </c>
      <c r="F3" s="2" t="s">
        <v>20</v>
      </c>
      <c r="G3" s="2" t="s">
        <v>1166</v>
      </c>
      <c r="H3" s="2" t="s">
        <v>15</v>
      </c>
      <c r="I3" s="3" t="s">
        <v>4</v>
      </c>
      <c r="J3" s="247">
        <v>1</v>
      </c>
      <c r="K3" s="247">
        <v>1</v>
      </c>
      <c r="L3" s="247">
        <v>1</v>
      </c>
      <c r="M3" s="247">
        <v>1</v>
      </c>
      <c r="N3" s="247">
        <v>1</v>
      </c>
      <c r="O3" s="247">
        <v>1</v>
      </c>
      <c r="P3" s="247">
        <f t="shared" si="0"/>
        <v>4</v>
      </c>
      <c r="Q3" s="248" t="s">
        <v>2045</v>
      </c>
      <c r="R3" s="421" t="s">
        <v>2046</v>
      </c>
    </row>
    <row r="4" spans="1:19" ht="89.25">
      <c r="A4" s="2"/>
      <c r="B4" s="2" t="s">
        <v>2</v>
      </c>
      <c r="C4" s="2" t="s">
        <v>18</v>
      </c>
      <c r="D4" s="2"/>
      <c r="E4" s="2" t="s">
        <v>12</v>
      </c>
      <c r="F4" s="2" t="s">
        <v>33</v>
      </c>
      <c r="G4" s="2" t="s">
        <v>1168</v>
      </c>
      <c r="H4" s="2" t="s">
        <v>15</v>
      </c>
      <c r="I4" s="3" t="s">
        <v>4</v>
      </c>
      <c r="J4" s="247">
        <v>1</v>
      </c>
      <c r="K4" s="247">
        <v>1</v>
      </c>
      <c r="L4" s="247">
        <v>1</v>
      </c>
      <c r="M4" s="446">
        <v>1</v>
      </c>
      <c r="N4" s="247">
        <v>1</v>
      </c>
      <c r="O4" s="446">
        <v>1</v>
      </c>
      <c r="P4" s="247">
        <f t="shared" si="0"/>
        <v>4</v>
      </c>
      <c r="Q4" s="248" t="s">
        <v>2047</v>
      </c>
      <c r="R4" s="421" t="s">
        <v>2048</v>
      </c>
      <c r="S4" s="276" t="s">
        <v>2049</v>
      </c>
    </row>
    <row r="5" spans="1:19" ht="76.5">
      <c r="A5" s="2"/>
      <c r="B5" s="2" t="s">
        <v>2</v>
      </c>
      <c r="C5" s="2" t="s">
        <v>18</v>
      </c>
      <c r="D5" s="2"/>
      <c r="E5" s="2" t="s">
        <v>19</v>
      </c>
      <c r="F5" s="2" t="s">
        <v>36</v>
      </c>
      <c r="G5" s="2" t="s">
        <v>1168</v>
      </c>
      <c r="H5" s="2" t="s">
        <v>15</v>
      </c>
      <c r="I5" s="3" t="s">
        <v>4</v>
      </c>
      <c r="J5" s="247">
        <v>1</v>
      </c>
      <c r="K5" s="247">
        <v>1</v>
      </c>
      <c r="L5" s="247">
        <v>1</v>
      </c>
      <c r="M5" s="446">
        <v>1</v>
      </c>
      <c r="N5" s="247">
        <v>1</v>
      </c>
      <c r="O5" s="446">
        <v>1</v>
      </c>
      <c r="P5" s="247">
        <f t="shared" si="0"/>
        <v>4</v>
      </c>
      <c r="Q5" s="248" t="s">
        <v>2050</v>
      </c>
      <c r="R5" s="421" t="s">
        <v>2051</v>
      </c>
      <c r="S5" s="276" t="s">
        <v>2052</v>
      </c>
    </row>
    <row r="6" spans="1:19" ht="153">
      <c r="A6" s="2"/>
      <c r="B6" s="2" t="s">
        <v>25</v>
      </c>
      <c r="C6" s="9" t="s">
        <v>26</v>
      </c>
      <c r="D6" s="2"/>
      <c r="E6" s="2" t="s">
        <v>12</v>
      </c>
      <c r="F6" s="9" t="s">
        <v>40</v>
      </c>
      <c r="G6" s="9" t="s">
        <v>41</v>
      </c>
      <c r="H6" s="9" t="s">
        <v>42</v>
      </c>
      <c r="I6" s="3" t="s">
        <v>27</v>
      </c>
      <c r="J6" s="247">
        <v>1</v>
      </c>
      <c r="K6" s="247">
        <v>1</v>
      </c>
      <c r="L6" s="247">
        <v>1</v>
      </c>
      <c r="M6" s="247">
        <v>1</v>
      </c>
      <c r="N6" s="247">
        <v>1</v>
      </c>
      <c r="O6" s="247">
        <v>1</v>
      </c>
      <c r="P6" s="247">
        <f t="shared" si="0"/>
        <v>4</v>
      </c>
      <c r="Q6" s="248" t="s">
        <v>1549</v>
      </c>
      <c r="R6" s="447" t="s">
        <v>2053</v>
      </c>
    </row>
    <row r="7" spans="1:19" ht="127.5">
      <c r="A7" s="2"/>
      <c r="B7" s="2" t="s">
        <v>25</v>
      </c>
      <c r="C7" s="9" t="s">
        <v>26</v>
      </c>
      <c r="D7" s="2"/>
      <c r="E7" s="2" t="s">
        <v>12</v>
      </c>
      <c r="F7" s="2" t="s">
        <v>49</v>
      </c>
      <c r="G7" s="2" t="s">
        <v>50</v>
      </c>
      <c r="H7" s="9" t="s">
        <v>42</v>
      </c>
      <c r="I7" s="3" t="s">
        <v>27</v>
      </c>
      <c r="J7" s="247">
        <v>1</v>
      </c>
      <c r="K7" s="247">
        <v>1</v>
      </c>
      <c r="L7" s="247">
        <v>1</v>
      </c>
      <c r="M7" s="247">
        <v>1</v>
      </c>
      <c r="N7" s="247">
        <v>1</v>
      </c>
      <c r="O7" s="247">
        <v>1</v>
      </c>
      <c r="P7" s="247">
        <f t="shared" si="0"/>
        <v>4</v>
      </c>
      <c r="Q7" s="248" t="s">
        <v>2054</v>
      </c>
      <c r="R7" s="448" t="s">
        <v>2055</v>
      </c>
    </row>
    <row r="8" spans="1:19" ht="89.25">
      <c r="A8" s="2"/>
      <c r="B8" s="2" t="s">
        <v>25</v>
      </c>
      <c r="C8" s="9" t="s">
        <v>26</v>
      </c>
      <c r="D8" s="2"/>
      <c r="E8" s="2" t="s">
        <v>12</v>
      </c>
      <c r="F8" s="9" t="s">
        <v>54</v>
      </c>
      <c r="G8" s="2" t="s">
        <v>55</v>
      </c>
      <c r="H8" s="2" t="s">
        <v>56</v>
      </c>
      <c r="I8" s="3" t="s">
        <v>27</v>
      </c>
      <c r="J8" s="247">
        <v>1</v>
      </c>
      <c r="K8" s="247">
        <v>1</v>
      </c>
      <c r="L8" s="247">
        <v>1</v>
      </c>
      <c r="M8" s="247">
        <v>1</v>
      </c>
      <c r="N8" s="247">
        <v>1</v>
      </c>
      <c r="O8" s="247">
        <v>1</v>
      </c>
      <c r="P8" s="247">
        <f t="shared" si="0"/>
        <v>4</v>
      </c>
      <c r="Q8" s="248" t="s">
        <v>1549</v>
      </c>
      <c r="R8" s="447" t="s">
        <v>2053</v>
      </c>
    </row>
    <row r="9" spans="1:19" ht="63.75">
      <c r="A9" s="2"/>
      <c r="B9" s="2" t="s">
        <v>25</v>
      </c>
      <c r="C9" s="9" t="s">
        <v>26</v>
      </c>
      <c r="D9" s="2"/>
      <c r="E9" s="2" t="s">
        <v>12</v>
      </c>
      <c r="F9" s="2" t="s">
        <v>59</v>
      </c>
      <c r="G9" s="2" t="s">
        <v>60</v>
      </c>
      <c r="H9" s="2" t="s">
        <v>56</v>
      </c>
      <c r="I9" s="3" t="s">
        <v>27</v>
      </c>
      <c r="J9" s="247">
        <v>1</v>
      </c>
      <c r="K9" s="247">
        <v>1</v>
      </c>
      <c r="L9" s="247">
        <v>1</v>
      </c>
      <c r="M9" s="247">
        <v>1</v>
      </c>
      <c r="N9" s="247">
        <v>1</v>
      </c>
      <c r="O9" s="247">
        <v>1</v>
      </c>
      <c r="P9" s="247">
        <f t="shared" si="0"/>
        <v>4</v>
      </c>
      <c r="Q9" s="248" t="s">
        <v>1549</v>
      </c>
      <c r="R9" s="447" t="s">
        <v>2053</v>
      </c>
    </row>
    <row r="10" spans="1:19" ht="63.75">
      <c r="A10" s="2"/>
      <c r="B10" s="2" t="s">
        <v>25</v>
      </c>
      <c r="C10" s="9" t="s">
        <v>26</v>
      </c>
      <c r="D10" s="2"/>
      <c r="E10" s="2" t="s">
        <v>12</v>
      </c>
      <c r="F10" s="9" t="s">
        <v>63</v>
      </c>
      <c r="G10" s="2" t="s">
        <v>64</v>
      </c>
      <c r="H10" s="2" t="s">
        <v>56</v>
      </c>
      <c r="I10" s="3" t="s">
        <v>27</v>
      </c>
      <c r="J10" s="247">
        <v>1</v>
      </c>
      <c r="K10" s="247">
        <v>1</v>
      </c>
      <c r="L10" s="247">
        <v>1</v>
      </c>
      <c r="M10" s="247">
        <v>1</v>
      </c>
      <c r="N10" s="247">
        <v>1</v>
      </c>
      <c r="O10" s="247">
        <v>1</v>
      </c>
      <c r="P10" s="247">
        <f t="shared" si="0"/>
        <v>4</v>
      </c>
      <c r="Q10" s="248" t="s">
        <v>1551</v>
      </c>
      <c r="R10" s="449" t="s">
        <v>2053</v>
      </c>
    </row>
    <row r="11" spans="1:19" ht="127.5">
      <c r="A11" s="2"/>
      <c r="B11" s="2" t="s">
        <v>25</v>
      </c>
      <c r="C11" s="9" t="s">
        <v>26</v>
      </c>
      <c r="D11" s="2"/>
      <c r="E11" s="2" t="s">
        <v>12</v>
      </c>
      <c r="F11" s="2" t="s">
        <v>77</v>
      </c>
      <c r="G11" s="2" t="s">
        <v>78</v>
      </c>
      <c r="H11" s="2" t="s">
        <v>56</v>
      </c>
      <c r="I11" s="3" t="s">
        <v>27</v>
      </c>
      <c r="J11" s="247">
        <v>1</v>
      </c>
      <c r="K11" s="247">
        <v>1</v>
      </c>
      <c r="L11" s="247">
        <v>1</v>
      </c>
      <c r="M11" s="247">
        <v>1</v>
      </c>
      <c r="N11" s="247">
        <v>1</v>
      </c>
      <c r="O11" s="247">
        <v>1</v>
      </c>
      <c r="P11" s="247">
        <f t="shared" si="0"/>
        <v>4</v>
      </c>
      <c r="Q11" s="248" t="s">
        <v>1553</v>
      </c>
      <c r="R11" s="450" t="s">
        <v>2056</v>
      </c>
    </row>
    <row r="12" spans="1:19" ht="63.75">
      <c r="A12" s="2"/>
      <c r="B12" s="2" t="s">
        <v>25</v>
      </c>
      <c r="C12" s="9" t="s">
        <v>26</v>
      </c>
      <c r="D12" s="2"/>
      <c r="E12" s="2" t="s">
        <v>12</v>
      </c>
      <c r="F12" s="2" t="s">
        <v>81</v>
      </c>
      <c r="G12" s="2" t="s">
        <v>82</v>
      </c>
      <c r="H12" s="2" t="s">
        <v>56</v>
      </c>
      <c r="I12" s="3" t="s">
        <v>27</v>
      </c>
      <c r="J12" s="247">
        <v>1</v>
      </c>
      <c r="K12" s="247">
        <v>1</v>
      </c>
      <c r="L12" s="247">
        <v>1</v>
      </c>
      <c r="M12" s="247">
        <v>1</v>
      </c>
      <c r="N12" s="247">
        <v>1</v>
      </c>
      <c r="O12" s="247">
        <v>1</v>
      </c>
      <c r="P12" s="247">
        <f t="shared" si="0"/>
        <v>4</v>
      </c>
      <c r="Q12" s="248" t="s">
        <v>1553</v>
      </c>
      <c r="R12" s="260" t="s">
        <v>1556</v>
      </c>
    </row>
    <row r="13" spans="1:19" ht="63.75">
      <c r="A13" s="2"/>
      <c r="B13" s="2" t="s">
        <v>25</v>
      </c>
      <c r="C13" s="9" t="s">
        <v>26</v>
      </c>
      <c r="D13" s="2"/>
      <c r="E13" s="2" t="s">
        <v>12</v>
      </c>
      <c r="F13" s="2" t="s">
        <v>85</v>
      </c>
      <c r="G13" s="2" t="s">
        <v>86</v>
      </c>
      <c r="H13" s="2" t="s">
        <v>56</v>
      </c>
      <c r="I13" s="3" t="s">
        <v>27</v>
      </c>
      <c r="J13" s="247">
        <v>1</v>
      </c>
      <c r="K13" s="247">
        <v>1</v>
      </c>
      <c r="L13" s="247">
        <v>1</v>
      </c>
      <c r="M13" s="247">
        <v>1</v>
      </c>
      <c r="N13" s="247">
        <v>1</v>
      </c>
      <c r="O13" s="247">
        <v>1</v>
      </c>
      <c r="P13" s="247">
        <f t="shared" si="0"/>
        <v>4</v>
      </c>
      <c r="Q13" s="248" t="s">
        <v>1553</v>
      </c>
      <c r="R13" s="260" t="s">
        <v>2057</v>
      </c>
    </row>
    <row r="14" spans="1:19" ht="127.5">
      <c r="A14" s="2"/>
      <c r="B14" s="2" t="s">
        <v>25</v>
      </c>
      <c r="C14" s="9" t="s">
        <v>26</v>
      </c>
      <c r="D14" s="2"/>
      <c r="E14" s="2" t="s">
        <v>12</v>
      </c>
      <c r="F14" s="2" t="s">
        <v>90</v>
      </c>
      <c r="G14" s="2" t="s">
        <v>91</v>
      </c>
      <c r="H14" s="2" t="s">
        <v>56</v>
      </c>
      <c r="I14" s="3" t="s">
        <v>27</v>
      </c>
      <c r="J14" s="247">
        <v>1</v>
      </c>
      <c r="K14" s="247">
        <v>1</v>
      </c>
      <c r="L14" s="247">
        <v>1</v>
      </c>
      <c r="M14" s="247">
        <v>1</v>
      </c>
      <c r="N14" s="247">
        <v>1</v>
      </c>
      <c r="O14" s="247">
        <v>1</v>
      </c>
      <c r="P14" s="247">
        <f t="shared" si="0"/>
        <v>4</v>
      </c>
      <c r="Q14" s="248" t="s">
        <v>1553</v>
      </c>
      <c r="R14" s="260" t="s">
        <v>1556</v>
      </c>
    </row>
    <row r="15" spans="1:19" ht="153">
      <c r="A15" s="9"/>
      <c r="B15" s="9" t="s">
        <v>25</v>
      </c>
      <c r="C15" s="9" t="s">
        <v>26</v>
      </c>
      <c r="D15" s="9"/>
      <c r="E15" s="9" t="s">
        <v>12</v>
      </c>
      <c r="F15" s="2" t="s">
        <v>94</v>
      </c>
      <c r="G15" s="9" t="s">
        <v>95</v>
      </c>
      <c r="H15" s="9" t="s">
        <v>56</v>
      </c>
      <c r="I15" s="451" t="s">
        <v>27</v>
      </c>
      <c r="J15" s="247">
        <v>1</v>
      </c>
      <c r="K15" s="247">
        <v>1</v>
      </c>
      <c r="L15" s="247">
        <v>1</v>
      </c>
      <c r="M15" s="247">
        <v>1</v>
      </c>
      <c r="N15" s="247">
        <v>1</v>
      </c>
      <c r="O15" s="247">
        <v>1</v>
      </c>
      <c r="P15" s="247">
        <f t="shared" si="0"/>
        <v>4</v>
      </c>
      <c r="Q15" s="287" t="s">
        <v>2058</v>
      </c>
      <c r="R15" s="260" t="s">
        <v>1560</v>
      </c>
    </row>
    <row r="16" spans="1:19" ht="76.5">
      <c r="A16" s="2"/>
      <c r="B16" s="2" t="s">
        <v>25</v>
      </c>
      <c r="C16" s="9" t="s">
        <v>26</v>
      </c>
      <c r="D16" s="2"/>
      <c r="E16" s="2" t="s">
        <v>12</v>
      </c>
      <c r="F16" s="2" t="s">
        <v>98</v>
      </c>
      <c r="G16" s="2" t="s">
        <v>99</v>
      </c>
      <c r="H16" s="2" t="s">
        <v>56</v>
      </c>
      <c r="I16" s="3" t="s">
        <v>27</v>
      </c>
      <c r="J16" s="247">
        <v>1</v>
      </c>
      <c r="K16" s="247">
        <v>1</v>
      </c>
      <c r="L16" s="247">
        <v>1</v>
      </c>
      <c r="M16" s="247">
        <v>1</v>
      </c>
      <c r="N16" s="247">
        <v>1</v>
      </c>
      <c r="O16" s="247">
        <v>1</v>
      </c>
      <c r="P16" s="247">
        <f t="shared" si="0"/>
        <v>4</v>
      </c>
      <c r="Q16" s="248" t="s">
        <v>1559</v>
      </c>
      <c r="R16" s="260" t="s">
        <v>1560</v>
      </c>
    </row>
    <row r="17" spans="1:26" ht="114.75">
      <c r="A17" s="2"/>
      <c r="B17" s="2" t="s">
        <v>25</v>
      </c>
      <c r="C17" s="9" t="s">
        <v>26</v>
      </c>
      <c r="D17" s="2"/>
      <c r="E17" s="2" t="s">
        <v>12</v>
      </c>
      <c r="F17" s="2" t="s">
        <v>102</v>
      </c>
      <c r="G17" s="2" t="s">
        <v>1174</v>
      </c>
      <c r="H17" s="2" t="s">
        <v>56</v>
      </c>
      <c r="I17" s="3" t="s">
        <v>27</v>
      </c>
      <c r="J17" s="247">
        <v>1</v>
      </c>
      <c r="K17" s="247">
        <v>1</v>
      </c>
      <c r="L17" s="247">
        <v>1</v>
      </c>
      <c r="M17" s="247">
        <v>1</v>
      </c>
      <c r="N17" s="247">
        <v>1</v>
      </c>
      <c r="O17" s="247">
        <v>1</v>
      </c>
      <c r="P17" s="247">
        <f t="shared" si="0"/>
        <v>4</v>
      </c>
      <c r="Q17" s="248" t="s">
        <v>1553</v>
      </c>
      <c r="R17" s="260" t="s">
        <v>1563</v>
      </c>
    </row>
    <row r="18" spans="1:26" ht="102">
      <c r="A18" s="2"/>
      <c r="B18" s="2" t="s">
        <v>25</v>
      </c>
      <c r="C18" s="9" t="s">
        <v>26</v>
      </c>
      <c r="D18" s="2"/>
      <c r="E18" s="2" t="s">
        <v>12</v>
      </c>
      <c r="F18" s="2" t="s">
        <v>106</v>
      </c>
      <c r="G18" s="9" t="s">
        <v>107</v>
      </c>
      <c r="H18" s="2" t="s">
        <v>56</v>
      </c>
      <c r="I18" s="3" t="s">
        <v>27</v>
      </c>
      <c r="J18" s="247">
        <v>1</v>
      </c>
      <c r="K18" s="247">
        <v>1</v>
      </c>
      <c r="L18" s="247">
        <v>1</v>
      </c>
      <c r="M18" s="247">
        <v>1</v>
      </c>
      <c r="N18" s="247">
        <v>1</v>
      </c>
      <c r="O18" s="247">
        <v>1</v>
      </c>
      <c r="P18" s="247">
        <f t="shared" si="0"/>
        <v>4</v>
      </c>
      <c r="Q18" s="248" t="s">
        <v>1562</v>
      </c>
      <c r="R18" s="260" t="s">
        <v>1563</v>
      </c>
    </row>
    <row r="19" spans="1:26" ht="63.75">
      <c r="A19" s="2"/>
      <c r="B19" s="2" t="s">
        <v>25</v>
      </c>
      <c r="C19" s="9" t="s">
        <v>26</v>
      </c>
      <c r="D19" s="2"/>
      <c r="E19" s="2" t="s">
        <v>12</v>
      </c>
      <c r="F19" s="2" t="s">
        <v>112</v>
      </c>
      <c r="G19" s="2" t="s">
        <v>113</v>
      </c>
      <c r="H19" s="2" t="s">
        <v>56</v>
      </c>
      <c r="I19" s="3" t="s">
        <v>4</v>
      </c>
      <c r="J19" s="247">
        <v>1</v>
      </c>
      <c r="K19" s="247">
        <v>1</v>
      </c>
      <c r="L19" s="247">
        <v>1</v>
      </c>
      <c r="M19" s="247">
        <v>1</v>
      </c>
      <c r="N19" s="247">
        <v>1</v>
      </c>
      <c r="O19" s="247">
        <v>1</v>
      </c>
      <c r="P19" s="247">
        <f t="shared" si="0"/>
        <v>4</v>
      </c>
      <c r="Q19" s="248" t="s">
        <v>1564</v>
      </c>
      <c r="R19" s="260" t="s">
        <v>1565</v>
      </c>
    </row>
    <row r="20" spans="1:26" ht="63.75">
      <c r="A20" s="2"/>
      <c r="B20" s="2" t="s">
        <v>25</v>
      </c>
      <c r="C20" s="9" t="s">
        <v>26</v>
      </c>
      <c r="D20" s="2"/>
      <c r="E20" s="2" t="s">
        <v>12</v>
      </c>
      <c r="F20" s="2" t="s">
        <v>116</v>
      </c>
      <c r="G20" s="2" t="s">
        <v>1178</v>
      </c>
      <c r="H20" s="2" t="s">
        <v>56</v>
      </c>
      <c r="I20" s="3" t="s">
        <v>4</v>
      </c>
      <c r="J20" s="247">
        <v>1</v>
      </c>
      <c r="K20" s="247">
        <v>1</v>
      </c>
      <c r="L20" s="247">
        <v>1</v>
      </c>
      <c r="M20" s="247">
        <v>1</v>
      </c>
      <c r="N20" s="247">
        <v>1</v>
      </c>
      <c r="O20" s="247">
        <v>1</v>
      </c>
      <c r="P20" s="247">
        <f t="shared" si="0"/>
        <v>4</v>
      </c>
      <c r="Q20" s="248" t="s">
        <v>1564</v>
      </c>
      <c r="R20" s="260" t="s">
        <v>2059</v>
      </c>
    </row>
    <row r="21" spans="1:26" ht="15.75" customHeight="1">
      <c r="A21" s="2"/>
      <c r="B21" s="2" t="s">
        <v>25</v>
      </c>
      <c r="C21" s="9" t="s">
        <v>26</v>
      </c>
      <c r="D21" s="2"/>
      <c r="E21" s="2" t="s">
        <v>19</v>
      </c>
      <c r="F21" s="2" t="s">
        <v>130</v>
      </c>
      <c r="G21" s="2" t="s">
        <v>1179</v>
      </c>
      <c r="H21" s="9" t="s">
        <v>42</v>
      </c>
      <c r="I21" s="3" t="s">
        <v>4</v>
      </c>
      <c r="J21" s="247">
        <v>1</v>
      </c>
      <c r="K21" s="247">
        <v>1</v>
      </c>
      <c r="L21" s="247">
        <v>1</v>
      </c>
      <c r="M21" s="247">
        <v>1</v>
      </c>
      <c r="N21" s="247">
        <v>1</v>
      </c>
      <c r="O21" s="247">
        <v>1</v>
      </c>
      <c r="P21" s="247">
        <f t="shared" si="0"/>
        <v>4</v>
      </c>
      <c r="Q21" s="248" t="s">
        <v>1567</v>
      </c>
      <c r="R21" s="260" t="s">
        <v>2060</v>
      </c>
    </row>
    <row r="22" spans="1:26" ht="15.75" customHeight="1">
      <c r="A22" s="2"/>
      <c r="B22" s="2" t="s">
        <v>25</v>
      </c>
      <c r="C22" s="9" t="s">
        <v>26</v>
      </c>
      <c r="D22" s="2"/>
      <c r="E22" s="2" t="s">
        <v>19</v>
      </c>
      <c r="F22" s="9" t="s">
        <v>135</v>
      </c>
      <c r="G22" s="2" t="s">
        <v>136</v>
      </c>
      <c r="H22" s="9" t="s">
        <v>42</v>
      </c>
      <c r="I22" s="3" t="s">
        <v>4</v>
      </c>
      <c r="J22" s="247">
        <v>1</v>
      </c>
      <c r="K22" s="247">
        <v>1</v>
      </c>
      <c r="L22" s="247">
        <v>1</v>
      </c>
      <c r="M22" s="247">
        <v>1</v>
      </c>
      <c r="N22" s="247">
        <v>1</v>
      </c>
      <c r="O22" s="247">
        <v>1</v>
      </c>
      <c r="P22" s="247">
        <f t="shared" si="0"/>
        <v>4</v>
      </c>
      <c r="Q22" s="248" t="s">
        <v>1569</v>
      </c>
      <c r="R22" s="452" t="s">
        <v>1570</v>
      </c>
    </row>
    <row r="23" spans="1:26" ht="15.75" customHeight="1">
      <c r="A23" s="2"/>
      <c r="B23" s="2" t="s">
        <v>25</v>
      </c>
      <c r="C23" s="9" t="s">
        <v>26</v>
      </c>
      <c r="D23" s="2"/>
      <c r="E23" s="2" t="s">
        <v>19</v>
      </c>
      <c r="F23" s="2" t="s">
        <v>138</v>
      </c>
      <c r="G23" s="2" t="s">
        <v>1183</v>
      </c>
      <c r="H23" s="9" t="s">
        <v>56</v>
      </c>
      <c r="I23" s="3" t="s">
        <v>27</v>
      </c>
      <c r="J23" s="247">
        <v>1</v>
      </c>
      <c r="K23" s="247">
        <v>1</v>
      </c>
      <c r="L23" s="247">
        <v>1</v>
      </c>
      <c r="M23" s="247">
        <v>1</v>
      </c>
      <c r="N23" s="247">
        <v>1</v>
      </c>
      <c r="O23" s="247">
        <v>1</v>
      </c>
      <c r="P23" s="247">
        <f t="shared" si="0"/>
        <v>4</v>
      </c>
      <c r="Q23" s="248" t="s">
        <v>1569</v>
      </c>
      <c r="R23" s="452" t="s">
        <v>1570</v>
      </c>
    </row>
    <row r="24" spans="1:26" ht="15.75" customHeight="1">
      <c r="A24" s="2"/>
      <c r="B24" s="2" t="s">
        <v>25</v>
      </c>
      <c r="C24" s="9" t="s">
        <v>26</v>
      </c>
      <c r="D24" s="2"/>
      <c r="E24" s="2" t="s">
        <v>19</v>
      </c>
      <c r="F24" s="2" t="s">
        <v>144</v>
      </c>
      <c r="G24" s="9" t="s">
        <v>1184</v>
      </c>
      <c r="H24" s="2" t="s">
        <v>56</v>
      </c>
      <c r="I24" s="3" t="s">
        <v>27</v>
      </c>
      <c r="J24" s="247">
        <v>1</v>
      </c>
      <c r="K24" s="247">
        <v>1</v>
      </c>
      <c r="L24" s="247">
        <v>1</v>
      </c>
      <c r="M24" s="247">
        <v>1</v>
      </c>
      <c r="N24" s="247">
        <v>1</v>
      </c>
      <c r="O24" s="247">
        <v>1</v>
      </c>
      <c r="P24" s="247">
        <f t="shared" si="0"/>
        <v>4</v>
      </c>
      <c r="Q24" s="248" t="s">
        <v>1572</v>
      </c>
      <c r="R24" s="260" t="s">
        <v>1573</v>
      </c>
    </row>
    <row r="25" spans="1:26" ht="15.75" customHeight="1">
      <c r="A25" s="2"/>
      <c r="B25" s="2" t="s">
        <v>25</v>
      </c>
      <c r="C25" s="2" t="s">
        <v>26</v>
      </c>
      <c r="D25" s="2"/>
      <c r="E25" s="2" t="s">
        <v>19</v>
      </c>
      <c r="F25" s="2" t="s">
        <v>148</v>
      </c>
      <c r="G25" s="2" t="s">
        <v>149</v>
      </c>
      <c r="H25" s="2" t="s">
        <v>56</v>
      </c>
      <c r="I25" s="3" t="s">
        <v>4</v>
      </c>
      <c r="J25" s="247">
        <v>1</v>
      </c>
      <c r="K25" s="247">
        <v>1</v>
      </c>
      <c r="L25" s="247">
        <v>1</v>
      </c>
      <c r="M25" s="247">
        <v>1</v>
      </c>
      <c r="N25" s="247">
        <v>1</v>
      </c>
      <c r="O25" s="247">
        <v>1</v>
      </c>
      <c r="P25" s="247">
        <f t="shared" si="0"/>
        <v>4</v>
      </c>
      <c r="Q25" s="248" t="s">
        <v>1574</v>
      </c>
      <c r="R25" s="287" t="s">
        <v>1573</v>
      </c>
      <c r="S25" s="276"/>
      <c r="T25" s="276"/>
      <c r="U25" s="276"/>
      <c r="V25" s="276"/>
      <c r="W25" s="276"/>
      <c r="X25" s="276"/>
      <c r="Y25" s="276"/>
      <c r="Z25" s="276"/>
    </row>
    <row r="26" spans="1:26" ht="15.75" customHeight="1">
      <c r="A26" s="2"/>
      <c r="B26" s="2" t="s">
        <v>25</v>
      </c>
      <c r="C26" s="9" t="s">
        <v>26</v>
      </c>
      <c r="D26" s="2"/>
      <c r="E26" s="2" t="s">
        <v>19</v>
      </c>
      <c r="F26" s="9" t="s">
        <v>171</v>
      </c>
      <c r="G26" s="9" t="s">
        <v>1186</v>
      </c>
      <c r="H26" s="2" t="s">
        <v>56</v>
      </c>
      <c r="I26" s="3" t="s">
        <v>4</v>
      </c>
      <c r="J26" s="247">
        <v>1</v>
      </c>
      <c r="K26" s="247">
        <v>1</v>
      </c>
      <c r="L26" s="247">
        <v>1</v>
      </c>
      <c r="M26" s="247">
        <v>1</v>
      </c>
      <c r="N26" s="247">
        <v>1</v>
      </c>
      <c r="O26" s="247">
        <v>1</v>
      </c>
      <c r="P26" s="247">
        <f t="shared" si="0"/>
        <v>4</v>
      </c>
      <c r="Q26" s="248" t="s">
        <v>1575</v>
      </c>
      <c r="R26" s="260" t="s">
        <v>1576</v>
      </c>
    </row>
    <row r="27" spans="1:26" ht="15.75" customHeight="1">
      <c r="A27" s="2"/>
      <c r="B27" s="2" t="s">
        <v>25</v>
      </c>
      <c r="C27" s="9" t="s">
        <v>26</v>
      </c>
      <c r="D27" s="2"/>
      <c r="E27" s="2" t="s">
        <v>19</v>
      </c>
      <c r="F27" s="2" t="s">
        <v>178</v>
      </c>
      <c r="G27" s="2" t="s">
        <v>179</v>
      </c>
      <c r="H27" s="2" t="s">
        <v>56</v>
      </c>
      <c r="I27" s="3" t="s">
        <v>27</v>
      </c>
      <c r="J27" s="247">
        <v>1</v>
      </c>
      <c r="K27" s="247">
        <v>1</v>
      </c>
      <c r="L27" s="247">
        <v>1</v>
      </c>
      <c r="M27" s="247">
        <v>1</v>
      </c>
      <c r="N27" s="247">
        <v>1</v>
      </c>
      <c r="O27" s="247">
        <v>1</v>
      </c>
      <c r="P27" s="247">
        <f t="shared" si="0"/>
        <v>4</v>
      </c>
      <c r="Q27" s="248" t="s">
        <v>1577</v>
      </c>
      <c r="R27" s="260" t="s">
        <v>1578</v>
      </c>
      <c r="S27" s="276"/>
    </row>
    <row r="28" spans="1:26" ht="15.75" customHeight="1">
      <c r="A28" s="453"/>
      <c r="B28" s="453" t="s">
        <v>25</v>
      </c>
      <c r="C28" s="453" t="s">
        <v>26</v>
      </c>
      <c r="D28" s="453"/>
      <c r="E28" s="453" t="s">
        <v>19</v>
      </c>
      <c r="F28" s="453" t="s">
        <v>182</v>
      </c>
      <c r="G28" s="453" t="s">
        <v>183</v>
      </c>
      <c r="H28" s="453" t="s">
        <v>56</v>
      </c>
      <c r="I28" s="454" t="s">
        <v>27</v>
      </c>
      <c r="J28" s="446">
        <v>0</v>
      </c>
      <c r="K28" s="446">
        <v>0</v>
      </c>
      <c r="L28" s="446">
        <v>0</v>
      </c>
      <c r="M28" s="446">
        <v>0</v>
      </c>
      <c r="N28" s="446">
        <v>0</v>
      </c>
      <c r="O28" s="446">
        <v>0</v>
      </c>
      <c r="P28" s="446">
        <f t="shared" si="0"/>
        <v>0</v>
      </c>
      <c r="Q28" s="455" t="s">
        <v>2061</v>
      </c>
      <c r="R28" s="456" t="s">
        <v>2062</v>
      </c>
      <c r="S28" s="457"/>
      <c r="T28" s="457"/>
      <c r="U28" s="457"/>
      <c r="V28" s="457"/>
      <c r="W28" s="457"/>
      <c r="X28" s="457"/>
      <c r="Y28" s="457"/>
      <c r="Z28" s="457"/>
    </row>
    <row r="29" spans="1:26" ht="15.75" customHeight="1">
      <c r="A29" s="2"/>
      <c r="B29" s="2" t="s">
        <v>25</v>
      </c>
      <c r="C29" s="9" t="s">
        <v>26</v>
      </c>
      <c r="D29" s="2"/>
      <c r="E29" s="2" t="s">
        <v>19</v>
      </c>
      <c r="F29" s="2" t="s">
        <v>186</v>
      </c>
      <c r="G29" s="2" t="s">
        <v>187</v>
      </c>
      <c r="H29" s="2" t="s">
        <v>56</v>
      </c>
      <c r="I29" s="3" t="s">
        <v>27</v>
      </c>
      <c r="J29" s="247">
        <v>1</v>
      </c>
      <c r="K29" s="247">
        <v>1</v>
      </c>
      <c r="L29" s="247">
        <v>1</v>
      </c>
      <c r="M29" s="247">
        <v>1</v>
      </c>
      <c r="N29" s="247">
        <v>1</v>
      </c>
      <c r="O29" s="247">
        <v>1</v>
      </c>
      <c r="P29" s="247">
        <f t="shared" si="0"/>
        <v>4</v>
      </c>
      <c r="Q29" s="248" t="s">
        <v>1581</v>
      </c>
      <c r="R29" s="260" t="s">
        <v>1582</v>
      </c>
    </row>
    <row r="30" spans="1:26" ht="15.75" customHeight="1">
      <c r="A30" s="2"/>
      <c r="B30" s="2" t="s">
        <v>25</v>
      </c>
      <c r="C30" s="2" t="s">
        <v>26</v>
      </c>
      <c r="D30" s="2"/>
      <c r="E30" s="2" t="s">
        <v>19</v>
      </c>
      <c r="F30" s="2" t="s">
        <v>190</v>
      </c>
      <c r="G30" s="2" t="s">
        <v>191</v>
      </c>
      <c r="H30" s="2" t="s">
        <v>56</v>
      </c>
      <c r="I30" s="3" t="s">
        <v>27</v>
      </c>
      <c r="J30" s="247">
        <v>1</v>
      </c>
      <c r="K30" s="247">
        <v>1</v>
      </c>
      <c r="L30" s="247">
        <v>1</v>
      </c>
      <c r="M30" s="247">
        <v>1</v>
      </c>
      <c r="N30" s="247">
        <v>1</v>
      </c>
      <c r="O30" s="247">
        <v>1</v>
      </c>
      <c r="P30" s="247">
        <f t="shared" si="0"/>
        <v>4</v>
      </c>
      <c r="Q30" s="248" t="s">
        <v>1583</v>
      </c>
      <c r="R30" s="458" t="s">
        <v>1046</v>
      </c>
      <c r="S30" s="276"/>
      <c r="T30" s="276"/>
      <c r="U30" s="276"/>
      <c r="V30" s="276"/>
      <c r="W30" s="276"/>
      <c r="X30" s="276"/>
      <c r="Y30" s="276"/>
      <c r="Z30" s="276"/>
    </row>
    <row r="31" spans="1:26" ht="15.75" customHeight="1">
      <c r="A31" s="2"/>
      <c r="B31" s="2" t="s">
        <v>25</v>
      </c>
      <c r="C31" s="9" t="s">
        <v>26</v>
      </c>
      <c r="D31" s="2"/>
      <c r="E31" s="2" t="s">
        <v>19</v>
      </c>
      <c r="F31" s="2" t="s">
        <v>197</v>
      </c>
      <c r="G31" s="2" t="s">
        <v>198</v>
      </c>
      <c r="H31" s="2" t="s">
        <v>56</v>
      </c>
      <c r="I31" s="3" t="s">
        <v>27</v>
      </c>
      <c r="J31" s="247">
        <v>1</v>
      </c>
      <c r="K31" s="247">
        <v>1</v>
      </c>
      <c r="L31" s="247">
        <v>1</v>
      </c>
      <c r="M31" s="247">
        <v>1</v>
      </c>
      <c r="N31" s="247">
        <v>1</v>
      </c>
      <c r="O31" s="247">
        <v>1</v>
      </c>
      <c r="P31" s="247">
        <f t="shared" si="0"/>
        <v>4</v>
      </c>
      <c r="Q31" s="248" t="s">
        <v>1584</v>
      </c>
      <c r="R31" s="260" t="s">
        <v>1585</v>
      </c>
    </row>
    <row r="32" spans="1:26" ht="15.75" customHeight="1">
      <c r="A32" s="2"/>
      <c r="B32" s="2" t="s">
        <v>25</v>
      </c>
      <c r="C32" s="9" t="s">
        <v>26</v>
      </c>
      <c r="D32" s="2"/>
      <c r="E32" s="2" t="s">
        <v>19</v>
      </c>
      <c r="F32" s="2" t="s">
        <v>201</v>
      </c>
      <c r="G32" s="2" t="s">
        <v>202</v>
      </c>
      <c r="H32" s="2" t="s">
        <v>56</v>
      </c>
      <c r="I32" s="3" t="s">
        <v>27</v>
      </c>
      <c r="J32" s="247">
        <v>1</v>
      </c>
      <c r="K32" s="247">
        <v>1</v>
      </c>
      <c r="L32" s="247">
        <v>1</v>
      </c>
      <c r="M32" s="247">
        <v>1</v>
      </c>
      <c r="N32" s="247">
        <v>1</v>
      </c>
      <c r="O32" s="247">
        <v>1</v>
      </c>
      <c r="P32" s="247">
        <f t="shared" si="0"/>
        <v>4</v>
      </c>
      <c r="Q32" s="248" t="s">
        <v>1586</v>
      </c>
      <c r="R32" s="260" t="s">
        <v>1587</v>
      </c>
    </row>
    <row r="33" spans="1:26" ht="15.75" customHeight="1">
      <c r="A33" s="2"/>
      <c r="B33" s="2" t="s">
        <v>25</v>
      </c>
      <c r="C33" s="9" t="s">
        <v>26</v>
      </c>
      <c r="D33" s="2"/>
      <c r="E33" s="2" t="s">
        <v>19</v>
      </c>
      <c r="F33" s="9" t="s">
        <v>205</v>
      </c>
      <c r="G33" s="9" t="s">
        <v>206</v>
      </c>
      <c r="H33" s="2" t="s">
        <v>56</v>
      </c>
      <c r="I33" s="3" t="s">
        <v>27</v>
      </c>
      <c r="J33" s="247">
        <v>1</v>
      </c>
      <c r="K33" s="247">
        <v>1</v>
      </c>
      <c r="L33" s="247">
        <v>1</v>
      </c>
      <c r="M33" s="247">
        <v>1</v>
      </c>
      <c r="N33" s="247">
        <v>1</v>
      </c>
      <c r="O33" s="247">
        <v>1</v>
      </c>
      <c r="P33" s="247">
        <f t="shared" si="0"/>
        <v>4</v>
      </c>
      <c r="Q33" s="248" t="s">
        <v>1575</v>
      </c>
      <c r="R33" s="260" t="s">
        <v>1576</v>
      </c>
    </row>
    <row r="34" spans="1:26" ht="15.75" customHeight="1">
      <c r="A34" s="2"/>
      <c r="B34" s="2" t="s">
        <v>25</v>
      </c>
      <c r="C34" s="9" t="s">
        <v>26</v>
      </c>
      <c r="D34" s="11"/>
      <c r="E34" s="2" t="s">
        <v>19</v>
      </c>
      <c r="F34" s="9" t="s">
        <v>210</v>
      </c>
      <c r="G34" s="9" t="s">
        <v>211</v>
      </c>
      <c r="H34" s="2" t="s">
        <v>56</v>
      </c>
      <c r="I34" s="3" t="s">
        <v>27</v>
      </c>
      <c r="J34" s="247">
        <v>1</v>
      </c>
      <c r="K34" s="247">
        <v>1</v>
      </c>
      <c r="L34" s="247">
        <v>1</v>
      </c>
      <c r="M34" s="247">
        <v>1</v>
      </c>
      <c r="N34" s="247">
        <v>1</v>
      </c>
      <c r="O34" s="247">
        <v>1</v>
      </c>
      <c r="P34" s="247">
        <f t="shared" si="0"/>
        <v>4</v>
      </c>
      <c r="Q34" s="276" t="s">
        <v>1589</v>
      </c>
      <c r="R34" s="260" t="s">
        <v>1590</v>
      </c>
    </row>
    <row r="35" spans="1:26" ht="15.75" customHeight="1">
      <c r="A35" s="2"/>
      <c r="B35" s="2" t="s">
        <v>25</v>
      </c>
      <c r="C35" s="9" t="s">
        <v>26</v>
      </c>
      <c r="D35" s="2"/>
      <c r="E35" s="2" t="s">
        <v>19</v>
      </c>
      <c r="F35" s="2" t="s">
        <v>214</v>
      </c>
      <c r="G35" s="2" t="s">
        <v>215</v>
      </c>
      <c r="H35" s="2" t="s">
        <v>56</v>
      </c>
      <c r="I35" s="3" t="s">
        <v>27</v>
      </c>
      <c r="J35" s="247">
        <v>1</v>
      </c>
      <c r="K35" s="247">
        <v>1</v>
      </c>
      <c r="L35" s="247">
        <v>1</v>
      </c>
      <c r="M35" s="247">
        <v>1</v>
      </c>
      <c r="N35" s="247">
        <v>1</v>
      </c>
      <c r="O35" s="247">
        <v>1</v>
      </c>
      <c r="P35" s="247">
        <f t="shared" si="0"/>
        <v>4</v>
      </c>
      <c r="Q35" s="248" t="s">
        <v>2061</v>
      </c>
      <c r="R35" s="287" t="s">
        <v>2063</v>
      </c>
    </row>
    <row r="36" spans="1:26" ht="15.75" customHeight="1">
      <c r="A36" s="2"/>
      <c r="B36" s="2" t="s">
        <v>25</v>
      </c>
      <c r="C36" s="9" t="s">
        <v>26</v>
      </c>
      <c r="D36" s="2"/>
      <c r="E36" s="2" t="s">
        <v>19</v>
      </c>
      <c r="F36" s="9" t="s">
        <v>219</v>
      </c>
      <c r="G36" s="9" t="s">
        <v>220</v>
      </c>
      <c r="H36" s="2" t="s">
        <v>56</v>
      </c>
      <c r="I36" s="3" t="s">
        <v>27</v>
      </c>
      <c r="J36" s="247">
        <v>1</v>
      </c>
      <c r="K36" s="247">
        <v>1</v>
      </c>
      <c r="L36" s="247">
        <v>1</v>
      </c>
      <c r="M36" s="247">
        <v>1</v>
      </c>
      <c r="N36" s="247">
        <v>1</v>
      </c>
      <c r="O36" s="247">
        <v>1</v>
      </c>
      <c r="P36" s="247">
        <f t="shared" si="0"/>
        <v>4</v>
      </c>
      <c r="Q36" s="276" t="s">
        <v>1593</v>
      </c>
      <c r="R36" s="287" t="s">
        <v>2064</v>
      </c>
    </row>
    <row r="37" spans="1:26" ht="15.75" customHeight="1">
      <c r="A37" s="2"/>
      <c r="B37" s="2" t="s">
        <v>25</v>
      </c>
      <c r="C37" s="9" t="s">
        <v>26</v>
      </c>
      <c r="D37" s="2"/>
      <c r="E37" s="2" t="s">
        <v>19</v>
      </c>
      <c r="F37" s="2" t="s">
        <v>223</v>
      </c>
      <c r="G37" s="2" t="s">
        <v>224</v>
      </c>
      <c r="H37" s="9" t="s">
        <v>225</v>
      </c>
      <c r="I37" s="3" t="s">
        <v>27</v>
      </c>
      <c r="J37" s="247">
        <v>1</v>
      </c>
      <c r="K37" s="247">
        <v>1</v>
      </c>
      <c r="L37" s="247">
        <v>1</v>
      </c>
      <c r="M37" s="247">
        <v>1</v>
      </c>
      <c r="N37" s="247">
        <v>1</v>
      </c>
      <c r="O37" s="247">
        <v>0.5</v>
      </c>
      <c r="P37" s="247">
        <f t="shared" si="0"/>
        <v>2</v>
      </c>
      <c r="Q37" s="248" t="s">
        <v>1595</v>
      </c>
      <c r="R37" s="260" t="s">
        <v>1597</v>
      </c>
    </row>
    <row r="38" spans="1:26" ht="15.75" customHeight="1">
      <c r="A38" s="2" t="s">
        <v>4</v>
      </c>
      <c r="B38" s="2" t="s">
        <v>25</v>
      </c>
      <c r="C38" s="2" t="s">
        <v>143</v>
      </c>
      <c r="D38" s="2"/>
      <c r="E38" s="2" t="s">
        <v>12</v>
      </c>
      <c r="F38" s="2" t="s">
        <v>232</v>
      </c>
      <c r="G38" s="2" t="s">
        <v>233</v>
      </c>
      <c r="H38" s="2" t="s">
        <v>56</v>
      </c>
      <c r="I38" s="12" t="s">
        <v>27</v>
      </c>
      <c r="J38" s="247"/>
      <c r="K38" s="247"/>
      <c r="L38" s="247"/>
      <c r="M38" s="247"/>
      <c r="N38" s="247"/>
      <c r="O38" s="247"/>
      <c r="P38" s="247"/>
      <c r="Q38" s="248" t="s">
        <v>1598</v>
      </c>
      <c r="R38" s="248"/>
      <c r="S38" s="276" t="s">
        <v>2065</v>
      </c>
      <c r="T38" s="276"/>
      <c r="U38" s="276"/>
      <c r="V38" s="276"/>
      <c r="W38" s="276"/>
      <c r="X38" s="276"/>
      <c r="Y38" s="276"/>
      <c r="Z38" s="276"/>
    </row>
    <row r="39" spans="1:26" ht="15.75" customHeight="1">
      <c r="A39" s="459"/>
      <c r="B39" s="459" t="s">
        <v>25</v>
      </c>
      <c r="C39" s="459" t="s">
        <v>143</v>
      </c>
      <c r="D39" s="459"/>
      <c r="E39" s="459" t="s">
        <v>12</v>
      </c>
      <c r="F39" s="459" t="s">
        <v>238</v>
      </c>
      <c r="G39" s="459" t="s">
        <v>239</v>
      </c>
      <c r="H39" s="460" t="s">
        <v>240</v>
      </c>
      <c r="I39" s="461" t="s">
        <v>150</v>
      </c>
      <c r="J39" s="462">
        <v>1</v>
      </c>
      <c r="K39" s="462">
        <v>1</v>
      </c>
      <c r="L39" s="462">
        <v>1</v>
      </c>
      <c r="M39" s="462">
        <v>1</v>
      </c>
      <c r="N39" s="462">
        <v>1</v>
      </c>
      <c r="O39" s="462">
        <v>1</v>
      </c>
      <c r="P39" s="247">
        <f>J39*(SUM(K39:N39)*O39)</f>
        <v>4</v>
      </c>
      <c r="Q39" s="463" t="s">
        <v>2066</v>
      </c>
      <c r="R39" s="463"/>
      <c r="S39" s="464" t="s">
        <v>2067</v>
      </c>
      <c r="T39" s="464"/>
      <c r="U39" s="464"/>
      <c r="V39" s="464"/>
      <c r="W39" s="464"/>
      <c r="X39" s="464"/>
      <c r="Y39" s="464"/>
      <c r="Z39" s="464"/>
    </row>
    <row r="40" spans="1:26" ht="15.75" customHeight="1">
      <c r="A40" s="2" t="s">
        <v>4</v>
      </c>
      <c r="B40" s="2" t="s">
        <v>25</v>
      </c>
      <c r="C40" s="2" t="s">
        <v>143</v>
      </c>
      <c r="D40" s="2"/>
      <c r="E40" s="2" t="s">
        <v>19</v>
      </c>
      <c r="F40" s="2" t="s">
        <v>232</v>
      </c>
      <c r="G40" s="2" t="s">
        <v>1195</v>
      </c>
      <c r="H40" s="2" t="s">
        <v>56</v>
      </c>
      <c r="I40" s="12" t="s">
        <v>4</v>
      </c>
      <c r="J40" s="446"/>
      <c r="K40" s="446"/>
      <c r="L40" s="446"/>
      <c r="M40" s="446"/>
      <c r="N40" s="446"/>
      <c r="O40" s="446"/>
      <c r="P40" s="446"/>
      <c r="Q40" s="248" t="s">
        <v>1601</v>
      </c>
      <c r="R40" s="248"/>
      <c r="S40" s="276" t="s">
        <v>2065</v>
      </c>
    </row>
    <row r="41" spans="1:26" ht="15.75" customHeight="1">
      <c r="A41" s="459"/>
      <c r="B41" s="459" t="s">
        <v>25</v>
      </c>
      <c r="C41" s="459" t="s">
        <v>143</v>
      </c>
      <c r="D41" s="459"/>
      <c r="E41" s="459" t="s">
        <v>19</v>
      </c>
      <c r="F41" s="459" t="s">
        <v>238</v>
      </c>
      <c r="G41" s="459" t="s">
        <v>1197</v>
      </c>
      <c r="H41" s="465" t="s">
        <v>240</v>
      </c>
      <c r="I41" s="461" t="s">
        <v>150</v>
      </c>
      <c r="J41" s="466">
        <v>1</v>
      </c>
      <c r="K41" s="466">
        <v>1</v>
      </c>
      <c r="L41" s="466">
        <v>1</v>
      </c>
      <c r="M41" s="466">
        <v>1</v>
      </c>
      <c r="N41" s="466">
        <v>1</v>
      </c>
      <c r="O41" s="466">
        <v>1</v>
      </c>
      <c r="P41" s="247">
        <f t="shared" ref="P41:P53" si="1">J41*(SUM(K41:N41)*O41)</f>
        <v>4</v>
      </c>
      <c r="Q41" s="463" t="s">
        <v>2068</v>
      </c>
      <c r="R41" s="463"/>
      <c r="S41" s="464" t="s">
        <v>2069</v>
      </c>
      <c r="T41" s="464"/>
      <c r="U41" s="464"/>
      <c r="V41" s="464"/>
      <c r="W41" s="464"/>
      <c r="X41" s="464"/>
      <c r="Y41" s="464"/>
      <c r="Z41" s="464"/>
    </row>
    <row r="42" spans="1:26" ht="15.75" customHeight="1">
      <c r="A42" s="2"/>
      <c r="B42" s="2" t="s">
        <v>25</v>
      </c>
      <c r="C42" s="2" t="s">
        <v>159</v>
      </c>
      <c r="D42" s="2"/>
      <c r="E42" s="2" t="s">
        <v>12</v>
      </c>
      <c r="F42" s="9" t="s">
        <v>254</v>
      </c>
      <c r="G42" s="2" t="s">
        <v>1199</v>
      </c>
      <c r="H42" s="2" t="s">
        <v>56</v>
      </c>
      <c r="I42" s="13" t="s">
        <v>27</v>
      </c>
      <c r="J42" s="275">
        <v>1</v>
      </c>
      <c r="K42" s="275">
        <v>1</v>
      </c>
      <c r="L42" s="275">
        <v>0</v>
      </c>
      <c r="M42" s="275">
        <v>0.5</v>
      </c>
      <c r="N42" s="275">
        <v>1</v>
      </c>
      <c r="O42" s="275">
        <v>0.5</v>
      </c>
      <c r="P42" s="247">
        <f t="shared" si="1"/>
        <v>1.25</v>
      </c>
      <c r="Q42" s="248" t="s">
        <v>2070</v>
      </c>
      <c r="R42" s="250" t="s">
        <v>2071</v>
      </c>
    </row>
    <row r="43" spans="1:26" ht="15.75" customHeight="1">
      <c r="A43" s="459"/>
      <c r="B43" s="459" t="s">
        <v>25</v>
      </c>
      <c r="C43" s="459" t="s">
        <v>159</v>
      </c>
      <c r="D43" s="459"/>
      <c r="E43" s="459" t="s">
        <v>12</v>
      </c>
      <c r="F43" s="465" t="s">
        <v>259</v>
      </c>
      <c r="G43" s="465" t="s">
        <v>260</v>
      </c>
      <c r="H43" s="460" t="s">
        <v>240</v>
      </c>
      <c r="I43" s="461" t="s">
        <v>150</v>
      </c>
      <c r="J43" s="462">
        <v>0.75</v>
      </c>
      <c r="K43" s="467">
        <v>0.75</v>
      </c>
      <c r="L43" s="467">
        <v>0.75</v>
      </c>
      <c r="M43" s="467">
        <v>1</v>
      </c>
      <c r="N43" s="467">
        <v>0.75</v>
      </c>
      <c r="O43" s="467">
        <v>0</v>
      </c>
      <c r="P43" s="247">
        <f t="shared" si="1"/>
        <v>0</v>
      </c>
      <c r="Q43" s="463" t="s">
        <v>1605</v>
      </c>
      <c r="R43" s="421" t="s">
        <v>2072</v>
      </c>
      <c r="S43" s="464"/>
      <c r="T43" s="464"/>
      <c r="U43" s="464"/>
      <c r="V43" s="464"/>
      <c r="W43" s="464"/>
      <c r="X43" s="464"/>
      <c r="Y43" s="464"/>
      <c r="Z43" s="464"/>
    </row>
    <row r="44" spans="1:26" ht="15.75" customHeight="1">
      <c r="A44" s="2"/>
      <c r="B44" s="2" t="s">
        <v>25</v>
      </c>
      <c r="C44" s="2" t="s">
        <v>159</v>
      </c>
      <c r="D44" s="2"/>
      <c r="E44" s="2" t="s">
        <v>19</v>
      </c>
      <c r="F44" s="9" t="s">
        <v>254</v>
      </c>
      <c r="G44" s="9" t="s">
        <v>1201</v>
      </c>
      <c r="H44" s="2" t="s">
        <v>56</v>
      </c>
      <c r="I44" s="13" t="s">
        <v>27</v>
      </c>
      <c r="J44" s="275">
        <v>1</v>
      </c>
      <c r="K44" s="275">
        <v>1</v>
      </c>
      <c r="L44" s="275">
        <v>0</v>
      </c>
      <c r="M44" s="275">
        <v>0.5</v>
      </c>
      <c r="N44" s="275">
        <v>1</v>
      </c>
      <c r="O44" s="275">
        <v>0.5</v>
      </c>
      <c r="P44" s="247">
        <f t="shared" si="1"/>
        <v>1.25</v>
      </c>
      <c r="Q44" s="248" t="s">
        <v>2073</v>
      </c>
      <c r="R44" s="260" t="s">
        <v>2074</v>
      </c>
    </row>
    <row r="45" spans="1:26" ht="15.75" customHeight="1">
      <c r="A45" s="2"/>
      <c r="B45" s="2" t="s">
        <v>25</v>
      </c>
      <c r="C45" s="2" t="s">
        <v>159</v>
      </c>
      <c r="D45" s="2"/>
      <c r="E45" s="2" t="s">
        <v>19</v>
      </c>
      <c r="F45" s="2" t="s">
        <v>259</v>
      </c>
      <c r="G45" s="2" t="s">
        <v>1203</v>
      </c>
      <c r="H45" s="2" t="s">
        <v>240</v>
      </c>
      <c r="I45" s="468" t="s">
        <v>150</v>
      </c>
      <c r="J45" s="274">
        <v>0.67</v>
      </c>
      <c r="K45" s="274">
        <v>0.67</v>
      </c>
      <c r="L45" s="274">
        <v>0.67</v>
      </c>
      <c r="M45" s="274">
        <v>1</v>
      </c>
      <c r="N45" s="274">
        <v>0.67</v>
      </c>
      <c r="O45" s="274">
        <v>0.33</v>
      </c>
      <c r="P45" s="247">
        <f t="shared" si="1"/>
        <v>0.66551099999999996</v>
      </c>
      <c r="Q45" s="248" t="s">
        <v>1609</v>
      </c>
      <c r="R45" s="287" t="s">
        <v>1610</v>
      </c>
      <c r="S45" s="464"/>
      <c r="T45" s="464"/>
      <c r="U45" s="464"/>
      <c r="V45" s="464"/>
      <c r="W45" s="464"/>
      <c r="X45" s="464"/>
      <c r="Y45" s="464"/>
      <c r="Z45" s="464"/>
    </row>
    <row r="46" spans="1:26" ht="15.75" customHeight="1">
      <c r="A46" s="2"/>
      <c r="B46" s="2" t="s">
        <v>25</v>
      </c>
      <c r="C46" s="2" t="s">
        <v>170</v>
      </c>
      <c r="D46" s="2"/>
      <c r="E46" s="2" t="s">
        <v>12</v>
      </c>
      <c r="F46" s="2" t="s">
        <v>284</v>
      </c>
      <c r="G46" s="2" t="s">
        <v>285</v>
      </c>
      <c r="H46" s="2" t="s">
        <v>42</v>
      </c>
      <c r="I46" s="468" t="s">
        <v>27</v>
      </c>
      <c r="J46" s="274">
        <v>1</v>
      </c>
      <c r="K46" s="274">
        <v>1</v>
      </c>
      <c r="L46" s="274">
        <v>1</v>
      </c>
      <c r="M46" s="274">
        <v>1</v>
      </c>
      <c r="N46" s="274">
        <v>1</v>
      </c>
      <c r="O46" s="274">
        <v>1</v>
      </c>
      <c r="P46" s="247">
        <f t="shared" si="1"/>
        <v>4</v>
      </c>
      <c r="Q46" s="248" t="s">
        <v>2075</v>
      </c>
      <c r="R46" s="287" t="s">
        <v>2076</v>
      </c>
      <c r="S46" s="276"/>
      <c r="T46" s="276"/>
      <c r="U46" s="276"/>
      <c r="V46" s="276"/>
      <c r="W46" s="276"/>
      <c r="X46" s="276"/>
      <c r="Y46" s="276"/>
      <c r="Z46" s="276"/>
    </row>
    <row r="47" spans="1:26" ht="15.75" customHeight="1">
      <c r="A47" s="2"/>
      <c r="B47" s="2" t="s">
        <v>25</v>
      </c>
      <c r="C47" s="2" t="s">
        <v>170</v>
      </c>
      <c r="D47" s="2"/>
      <c r="E47" s="2" t="s">
        <v>12</v>
      </c>
      <c r="F47" s="2" t="s">
        <v>289</v>
      </c>
      <c r="G47" s="2" t="s">
        <v>290</v>
      </c>
      <c r="H47" s="2" t="s">
        <v>42</v>
      </c>
      <c r="I47" s="468" t="s">
        <v>27</v>
      </c>
      <c r="J47" s="274">
        <v>1</v>
      </c>
      <c r="K47" s="274">
        <v>1</v>
      </c>
      <c r="L47" s="274">
        <v>1</v>
      </c>
      <c r="M47" s="274">
        <v>1</v>
      </c>
      <c r="N47" s="274">
        <v>1</v>
      </c>
      <c r="O47" s="274">
        <v>1</v>
      </c>
      <c r="P47" s="247">
        <f t="shared" si="1"/>
        <v>4</v>
      </c>
      <c r="Q47" s="248" t="s">
        <v>2075</v>
      </c>
      <c r="R47" s="287" t="s">
        <v>2076</v>
      </c>
      <c r="S47" s="276"/>
      <c r="T47" s="276"/>
      <c r="U47" s="276"/>
      <c r="V47" s="276"/>
      <c r="W47" s="276"/>
      <c r="X47" s="276"/>
      <c r="Y47" s="276"/>
      <c r="Z47" s="276"/>
    </row>
    <row r="48" spans="1:26" ht="15.75" customHeight="1">
      <c r="A48" s="2"/>
      <c r="B48" s="2" t="s">
        <v>25</v>
      </c>
      <c r="C48" s="2" t="s">
        <v>170</v>
      </c>
      <c r="D48" s="2"/>
      <c r="E48" s="2" t="s">
        <v>12</v>
      </c>
      <c r="F48" s="9" t="s">
        <v>299</v>
      </c>
      <c r="G48" s="2" t="s">
        <v>300</v>
      </c>
      <c r="H48" s="2" t="s">
        <v>56</v>
      </c>
      <c r="I48" s="13" t="s">
        <v>27</v>
      </c>
      <c r="J48" s="275">
        <v>1</v>
      </c>
      <c r="K48" s="275">
        <v>1</v>
      </c>
      <c r="L48" s="275">
        <v>1</v>
      </c>
      <c r="M48" s="275">
        <v>1</v>
      </c>
      <c r="N48" s="275">
        <v>1</v>
      </c>
      <c r="O48" s="275">
        <v>1</v>
      </c>
      <c r="P48" s="247">
        <f t="shared" si="1"/>
        <v>4</v>
      </c>
      <c r="Q48" s="248" t="s">
        <v>2077</v>
      </c>
      <c r="R48" s="469" t="s">
        <v>2078</v>
      </c>
    </row>
    <row r="49" spans="1:26" ht="15.75" customHeight="1">
      <c r="A49" s="2"/>
      <c r="B49" s="2" t="s">
        <v>25</v>
      </c>
      <c r="C49" s="2" t="s">
        <v>170</v>
      </c>
      <c r="D49" s="2"/>
      <c r="E49" s="2" t="s">
        <v>19</v>
      </c>
      <c r="F49" s="2" t="s">
        <v>304</v>
      </c>
      <c r="G49" s="2" t="s">
        <v>1211</v>
      </c>
      <c r="H49" s="2" t="s">
        <v>42</v>
      </c>
      <c r="I49" s="468" t="s">
        <v>27</v>
      </c>
      <c r="J49" s="274">
        <v>1</v>
      </c>
      <c r="K49" s="274">
        <v>1</v>
      </c>
      <c r="L49" s="274">
        <v>1</v>
      </c>
      <c r="M49" s="274">
        <v>1</v>
      </c>
      <c r="N49" s="274">
        <v>1</v>
      </c>
      <c r="O49" s="274">
        <v>1</v>
      </c>
      <c r="P49" s="247">
        <f t="shared" si="1"/>
        <v>4</v>
      </c>
      <c r="Q49" s="248" t="s">
        <v>2075</v>
      </c>
      <c r="R49" s="287" t="s">
        <v>2079</v>
      </c>
      <c r="S49" s="276" t="s">
        <v>2080</v>
      </c>
      <c r="T49" s="276"/>
      <c r="U49" s="276"/>
      <c r="V49" s="276"/>
      <c r="W49" s="276"/>
      <c r="X49" s="276"/>
      <c r="Y49" s="276"/>
      <c r="Z49" s="276"/>
    </row>
    <row r="50" spans="1:26" ht="15.75" customHeight="1">
      <c r="A50" s="2"/>
      <c r="B50" s="2" t="s">
        <v>25</v>
      </c>
      <c r="C50" s="2" t="s">
        <v>170</v>
      </c>
      <c r="D50" s="2"/>
      <c r="E50" s="2" t="s">
        <v>19</v>
      </c>
      <c r="F50" s="2" t="s">
        <v>311</v>
      </c>
      <c r="G50" s="2" t="s">
        <v>1213</v>
      </c>
      <c r="H50" s="2" t="s">
        <v>42</v>
      </c>
      <c r="I50" s="468" t="s">
        <v>27</v>
      </c>
      <c r="J50" s="274">
        <v>1</v>
      </c>
      <c r="K50" s="274">
        <v>1</v>
      </c>
      <c r="L50" s="274">
        <v>1</v>
      </c>
      <c r="M50" s="274">
        <v>1</v>
      </c>
      <c r="N50" s="274">
        <v>1</v>
      </c>
      <c r="O50" s="274">
        <v>1</v>
      </c>
      <c r="P50" s="247">
        <f t="shared" si="1"/>
        <v>4</v>
      </c>
      <c r="Q50" s="248" t="s">
        <v>2075</v>
      </c>
      <c r="R50" s="287" t="s">
        <v>2079</v>
      </c>
      <c r="S50" s="276"/>
      <c r="T50" s="276"/>
      <c r="U50" s="276"/>
      <c r="V50" s="276"/>
      <c r="W50" s="276"/>
      <c r="X50" s="276"/>
      <c r="Y50" s="276"/>
      <c r="Z50" s="276"/>
    </row>
    <row r="51" spans="1:26" ht="15.75" customHeight="1">
      <c r="A51" s="2"/>
      <c r="B51" s="2" t="s">
        <v>25</v>
      </c>
      <c r="C51" s="2" t="s">
        <v>170</v>
      </c>
      <c r="D51" s="2"/>
      <c r="E51" s="2" t="s">
        <v>19</v>
      </c>
      <c r="F51" s="9" t="s">
        <v>299</v>
      </c>
      <c r="G51" s="2" t="s">
        <v>1216</v>
      </c>
      <c r="H51" s="2" t="s">
        <v>56</v>
      </c>
      <c r="I51" s="13" t="s">
        <v>27</v>
      </c>
      <c r="J51" s="247">
        <v>1</v>
      </c>
      <c r="K51" s="247">
        <v>1</v>
      </c>
      <c r="L51" s="247">
        <v>1</v>
      </c>
      <c r="M51" s="247">
        <v>1</v>
      </c>
      <c r="N51" s="247">
        <v>1</v>
      </c>
      <c r="O51" s="247">
        <v>1</v>
      </c>
      <c r="P51" s="247">
        <f t="shared" si="1"/>
        <v>4</v>
      </c>
      <c r="Q51" s="248" t="s">
        <v>2081</v>
      </c>
      <c r="R51" s="452" t="s">
        <v>2082</v>
      </c>
    </row>
    <row r="52" spans="1:26" ht="15.75" customHeight="1">
      <c r="A52" s="2"/>
      <c r="B52" s="2" t="s">
        <v>194</v>
      </c>
      <c r="C52" s="2" t="s">
        <v>195</v>
      </c>
      <c r="D52" s="2" t="s">
        <v>196</v>
      </c>
      <c r="E52" s="2" t="s">
        <v>12</v>
      </c>
      <c r="F52" s="2" t="s">
        <v>326</v>
      </c>
      <c r="G52" s="2" t="s">
        <v>327</v>
      </c>
      <c r="H52" s="2" t="s">
        <v>42</v>
      </c>
      <c r="I52" s="13" t="s">
        <v>27</v>
      </c>
      <c r="J52" s="275">
        <v>1</v>
      </c>
      <c r="K52" s="275">
        <v>1</v>
      </c>
      <c r="L52" s="275">
        <v>1</v>
      </c>
      <c r="M52" s="275">
        <v>1</v>
      </c>
      <c r="N52" s="275">
        <v>1</v>
      </c>
      <c r="O52" s="275">
        <v>1</v>
      </c>
      <c r="P52" s="247">
        <f t="shared" si="1"/>
        <v>4</v>
      </c>
      <c r="Q52" s="248" t="s">
        <v>1622</v>
      </c>
      <c r="R52" s="260" t="s">
        <v>1623</v>
      </c>
    </row>
    <row r="53" spans="1:26" ht="15.75" customHeight="1">
      <c r="A53" s="2"/>
      <c r="B53" s="2" t="s">
        <v>194</v>
      </c>
      <c r="C53" s="2" t="s">
        <v>195</v>
      </c>
      <c r="D53" s="2" t="s">
        <v>196</v>
      </c>
      <c r="E53" s="2" t="s">
        <v>19</v>
      </c>
      <c r="F53" s="2" t="s">
        <v>326</v>
      </c>
      <c r="G53" s="2" t="s">
        <v>327</v>
      </c>
      <c r="H53" s="2" t="s">
        <v>42</v>
      </c>
      <c r="I53" s="13" t="s">
        <v>27</v>
      </c>
      <c r="J53" s="275">
        <v>1</v>
      </c>
      <c r="K53" s="275">
        <v>1</v>
      </c>
      <c r="L53" s="275">
        <v>1</v>
      </c>
      <c r="M53" s="275">
        <v>1</v>
      </c>
      <c r="N53" s="275">
        <v>1</v>
      </c>
      <c r="O53" s="275">
        <v>1</v>
      </c>
      <c r="P53" s="247">
        <f t="shared" si="1"/>
        <v>4</v>
      </c>
      <c r="Q53" s="248" t="s">
        <v>1622</v>
      </c>
      <c r="R53" s="260" t="s">
        <v>1623</v>
      </c>
    </row>
    <row r="54" spans="1:26" ht="15.75" customHeight="1">
      <c r="A54" s="2"/>
      <c r="B54" s="2" t="s">
        <v>194</v>
      </c>
      <c r="C54" s="2" t="s">
        <v>195</v>
      </c>
      <c r="D54" s="2" t="s">
        <v>196</v>
      </c>
      <c r="E54" s="2" t="s">
        <v>19</v>
      </c>
      <c r="F54" s="2" t="s">
        <v>350</v>
      </c>
      <c r="G54" s="2" t="s">
        <v>351</v>
      </c>
      <c r="H54" s="2" t="s">
        <v>352</v>
      </c>
      <c r="I54" s="13" t="s">
        <v>4</v>
      </c>
      <c r="J54" s="275"/>
      <c r="K54" s="275"/>
      <c r="L54" s="275"/>
      <c r="M54" s="275"/>
      <c r="N54" s="275"/>
      <c r="O54" s="275"/>
      <c r="P54" s="275"/>
      <c r="Q54" s="248" t="s">
        <v>2083</v>
      </c>
      <c r="R54" s="250"/>
    </row>
    <row r="55" spans="1:26" ht="15.75" customHeight="1">
      <c r="A55" s="2"/>
      <c r="B55" s="2" t="s">
        <v>194</v>
      </c>
      <c r="C55" s="2" t="s">
        <v>195</v>
      </c>
      <c r="D55" s="2" t="s">
        <v>209</v>
      </c>
      <c r="E55" s="2" t="s">
        <v>12</v>
      </c>
      <c r="F55" s="9" t="s">
        <v>357</v>
      </c>
      <c r="G55" s="2" t="s">
        <v>358</v>
      </c>
      <c r="H55" s="2" t="s">
        <v>42</v>
      </c>
      <c r="I55" s="13" t="s">
        <v>4</v>
      </c>
      <c r="J55" s="275">
        <v>1</v>
      </c>
      <c r="K55" s="275">
        <v>1</v>
      </c>
      <c r="L55" s="275">
        <v>1</v>
      </c>
      <c r="M55" s="275">
        <v>1</v>
      </c>
      <c r="N55" s="275">
        <v>1</v>
      </c>
      <c r="O55" s="275">
        <v>1</v>
      </c>
      <c r="P55" s="247">
        <f t="shared" ref="P55:P118" si="2">J55*(SUM(K55:N55)*O55)</f>
        <v>4</v>
      </c>
      <c r="Q55" s="248" t="s">
        <v>2084</v>
      </c>
      <c r="R55" s="470" t="s">
        <v>2085</v>
      </c>
      <c r="S55" s="457"/>
    </row>
    <row r="56" spans="1:26" ht="15.75" customHeight="1">
      <c r="A56" s="2"/>
      <c r="B56" s="2" t="s">
        <v>194</v>
      </c>
      <c r="C56" s="2" t="s">
        <v>195</v>
      </c>
      <c r="D56" s="2" t="s">
        <v>209</v>
      </c>
      <c r="E56" s="2" t="s">
        <v>19</v>
      </c>
      <c r="F56" s="9" t="s">
        <v>363</v>
      </c>
      <c r="G56" s="2" t="s">
        <v>358</v>
      </c>
      <c r="H56" s="2" t="s">
        <v>42</v>
      </c>
      <c r="I56" s="13" t="s">
        <v>4</v>
      </c>
      <c r="J56" s="275">
        <v>1</v>
      </c>
      <c r="K56" s="275">
        <v>1</v>
      </c>
      <c r="L56" s="275">
        <v>1</v>
      </c>
      <c r="M56" s="275">
        <v>1</v>
      </c>
      <c r="N56" s="275">
        <v>1</v>
      </c>
      <c r="O56" s="275">
        <v>1</v>
      </c>
      <c r="P56" s="247">
        <f t="shared" si="2"/>
        <v>4</v>
      </c>
      <c r="Q56" s="248" t="s">
        <v>1628</v>
      </c>
      <c r="R56" s="470" t="s">
        <v>1629</v>
      </c>
    </row>
    <row r="57" spans="1:26" ht="15.75" customHeight="1">
      <c r="A57" s="2"/>
      <c r="B57" s="2" t="s">
        <v>194</v>
      </c>
      <c r="C57" s="2" t="s">
        <v>218</v>
      </c>
      <c r="D57" s="2"/>
      <c r="E57" s="2" t="s">
        <v>12</v>
      </c>
      <c r="F57" s="9" t="s">
        <v>367</v>
      </c>
      <c r="G57" s="2" t="s">
        <v>368</v>
      </c>
      <c r="H57" s="2" t="s">
        <v>42</v>
      </c>
      <c r="I57" s="13" t="s">
        <v>4</v>
      </c>
      <c r="J57" s="275">
        <v>1</v>
      </c>
      <c r="K57" s="275">
        <v>1</v>
      </c>
      <c r="L57" s="275">
        <v>1</v>
      </c>
      <c r="M57" s="275">
        <v>1</v>
      </c>
      <c r="N57" s="275">
        <v>1</v>
      </c>
      <c r="O57" s="275">
        <v>1</v>
      </c>
      <c r="P57" s="247">
        <f t="shared" si="2"/>
        <v>4</v>
      </c>
      <c r="Q57" s="248" t="s">
        <v>2086</v>
      </c>
      <c r="R57" s="470" t="s">
        <v>2087</v>
      </c>
    </row>
    <row r="58" spans="1:26" ht="15.75" customHeight="1">
      <c r="A58" s="2"/>
      <c r="B58" s="2" t="s">
        <v>194</v>
      </c>
      <c r="C58" s="2" t="s">
        <v>218</v>
      </c>
      <c r="D58" s="2"/>
      <c r="E58" s="2" t="s">
        <v>19</v>
      </c>
      <c r="F58" s="9" t="s">
        <v>373</v>
      </c>
      <c r="G58" s="2" t="s">
        <v>1225</v>
      </c>
      <c r="H58" s="2" t="s">
        <v>42</v>
      </c>
      <c r="I58" s="13" t="s">
        <v>4</v>
      </c>
      <c r="J58" s="275">
        <v>1</v>
      </c>
      <c r="K58" s="275">
        <v>1</v>
      </c>
      <c r="L58" s="275">
        <v>1</v>
      </c>
      <c r="M58" s="275">
        <v>1</v>
      </c>
      <c r="N58" s="275">
        <v>1</v>
      </c>
      <c r="O58" s="275">
        <v>1</v>
      </c>
      <c r="P58" s="247">
        <f t="shared" si="2"/>
        <v>4</v>
      </c>
      <c r="Q58" s="248" t="s">
        <v>2088</v>
      </c>
      <c r="R58" s="470" t="s">
        <v>1629</v>
      </c>
    </row>
    <row r="59" spans="1:26" ht="15.75" customHeight="1">
      <c r="A59" s="2"/>
      <c r="B59" s="2" t="s">
        <v>194</v>
      </c>
      <c r="C59" s="2" t="s">
        <v>230</v>
      </c>
      <c r="D59" s="2" t="s">
        <v>231</v>
      </c>
      <c r="E59" s="2" t="s">
        <v>12</v>
      </c>
      <c r="F59" s="129" t="s">
        <v>386</v>
      </c>
      <c r="G59" s="2" t="s">
        <v>387</v>
      </c>
      <c r="H59" s="2" t="s">
        <v>15</v>
      </c>
      <c r="I59" s="13" t="s">
        <v>4</v>
      </c>
      <c r="J59" s="247">
        <v>1</v>
      </c>
      <c r="K59" s="247">
        <v>1</v>
      </c>
      <c r="L59" s="247">
        <v>1</v>
      </c>
      <c r="M59" s="247">
        <v>1</v>
      </c>
      <c r="N59" s="247">
        <v>1</v>
      </c>
      <c r="O59" s="247">
        <v>1</v>
      </c>
      <c r="P59" s="247">
        <f t="shared" si="2"/>
        <v>4</v>
      </c>
      <c r="Q59" s="248" t="s">
        <v>1633</v>
      </c>
      <c r="R59" s="469" t="s">
        <v>1634</v>
      </c>
    </row>
    <row r="60" spans="1:26" ht="15.75" customHeight="1">
      <c r="A60" s="2"/>
      <c r="B60" s="2" t="s">
        <v>194</v>
      </c>
      <c r="C60" s="2" t="s">
        <v>230</v>
      </c>
      <c r="D60" s="2" t="s">
        <v>231</v>
      </c>
      <c r="E60" s="2" t="s">
        <v>12</v>
      </c>
      <c r="F60" s="129" t="s">
        <v>394</v>
      </c>
      <c r="G60" s="9" t="s">
        <v>395</v>
      </c>
      <c r="H60" s="2" t="s">
        <v>15</v>
      </c>
      <c r="I60" s="13" t="s">
        <v>4</v>
      </c>
      <c r="J60" s="247">
        <v>1</v>
      </c>
      <c r="K60" s="247">
        <v>1</v>
      </c>
      <c r="L60" s="247">
        <v>1</v>
      </c>
      <c r="M60" s="247">
        <v>1</v>
      </c>
      <c r="N60" s="247">
        <v>1</v>
      </c>
      <c r="O60" s="247">
        <v>1</v>
      </c>
      <c r="P60" s="247">
        <f t="shared" si="2"/>
        <v>4</v>
      </c>
      <c r="Q60" s="248" t="s">
        <v>1633</v>
      </c>
      <c r="R60" s="469" t="s">
        <v>1634</v>
      </c>
    </row>
    <row r="61" spans="1:26" ht="15.75" customHeight="1">
      <c r="A61" s="2"/>
      <c r="B61" s="2" t="s">
        <v>194</v>
      </c>
      <c r="C61" s="2" t="s">
        <v>230</v>
      </c>
      <c r="D61" s="2" t="s">
        <v>231</v>
      </c>
      <c r="E61" s="2" t="s">
        <v>19</v>
      </c>
      <c r="F61" s="129" t="s">
        <v>399</v>
      </c>
      <c r="G61" s="2" t="s">
        <v>400</v>
      </c>
      <c r="H61" s="2" t="s">
        <v>15</v>
      </c>
      <c r="I61" s="13" t="s">
        <v>4</v>
      </c>
      <c r="J61" s="247">
        <v>1</v>
      </c>
      <c r="K61" s="247">
        <v>1</v>
      </c>
      <c r="L61" s="247">
        <v>1</v>
      </c>
      <c r="M61" s="247">
        <v>1</v>
      </c>
      <c r="N61" s="247">
        <v>1</v>
      </c>
      <c r="O61" s="247">
        <v>1</v>
      </c>
      <c r="P61" s="247">
        <f t="shared" si="2"/>
        <v>4</v>
      </c>
      <c r="Q61" s="248" t="s">
        <v>1633</v>
      </c>
      <c r="R61" s="469" t="s">
        <v>1634</v>
      </c>
    </row>
    <row r="62" spans="1:26" ht="15.75" customHeight="1">
      <c r="A62" s="2"/>
      <c r="B62" s="2" t="s">
        <v>194</v>
      </c>
      <c r="C62" s="2" t="s">
        <v>230</v>
      </c>
      <c r="D62" s="2" t="s">
        <v>231</v>
      </c>
      <c r="E62" s="2" t="s">
        <v>19</v>
      </c>
      <c r="F62" s="129" t="s">
        <v>405</v>
      </c>
      <c r="G62" s="2" t="s">
        <v>406</v>
      </c>
      <c r="H62" s="2" t="s">
        <v>15</v>
      </c>
      <c r="I62" s="13" t="s">
        <v>4</v>
      </c>
      <c r="J62" s="247">
        <v>1</v>
      </c>
      <c r="K62" s="247">
        <v>1</v>
      </c>
      <c r="L62" s="247">
        <v>1</v>
      </c>
      <c r="M62" s="247">
        <v>1</v>
      </c>
      <c r="N62" s="247">
        <v>1</v>
      </c>
      <c r="O62" s="247">
        <v>1</v>
      </c>
      <c r="P62" s="247">
        <f t="shared" si="2"/>
        <v>4</v>
      </c>
      <c r="Q62" s="248" t="s">
        <v>1633</v>
      </c>
      <c r="R62" s="469" t="s">
        <v>1634</v>
      </c>
    </row>
    <row r="63" spans="1:26" ht="15.75" customHeight="1">
      <c r="A63" s="9"/>
      <c r="B63" s="9" t="s">
        <v>194</v>
      </c>
      <c r="C63" s="9" t="s">
        <v>230</v>
      </c>
      <c r="D63" s="9" t="s">
        <v>249</v>
      </c>
      <c r="E63" s="9" t="s">
        <v>12</v>
      </c>
      <c r="F63" s="9" t="s">
        <v>411</v>
      </c>
      <c r="G63" s="9" t="s">
        <v>412</v>
      </c>
      <c r="H63" s="9" t="s">
        <v>2089</v>
      </c>
      <c r="I63" s="13" t="s">
        <v>4</v>
      </c>
      <c r="J63" s="471"/>
      <c r="K63" s="471"/>
      <c r="L63" s="471"/>
      <c r="M63" s="471"/>
      <c r="N63" s="471"/>
      <c r="O63" s="471"/>
      <c r="P63" s="471">
        <f t="shared" si="2"/>
        <v>0</v>
      </c>
      <c r="Q63" s="472" t="s">
        <v>2090</v>
      </c>
      <c r="R63" s="472" t="s">
        <v>2091</v>
      </c>
      <c r="S63" s="118"/>
      <c r="T63" s="118"/>
      <c r="U63" s="118"/>
      <c r="V63" s="118"/>
      <c r="W63" s="118"/>
      <c r="X63" s="118"/>
      <c r="Y63" s="118"/>
      <c r="Z63" s="118"/>
    </row>
    <row r="64" spans="1:26" ht="15.75" customHeight="1">
      <c r="A64" s="9"/>
      <c r="B64" s="9" t="s">
        <v>194</v>
      </c>
      <c r="C64" s="9" t="s">
        <v>230</v>
      </c>
      <c r="D64" s="9" t="s">
        <v>249</v>
      </c>
      <c r="E64" s="9" t="s">
        <v>19</v>
      </c>
      <c r="F64" s="9" t="s">
        <v>421</v>
      </c>
      <c r="G64" s="9" t="s">
        <v>1228</v>
      </c>
      <c r="H64" s="9" t="s">
        <v>2089</v>
      </c>
      <c r="I64" s="451" t="s">
        <v>4</v>
      </c>
      <c r="J64" s="471"/>
      <c r="K64" s="471"/>
      <c r="L64" s="471"/>
      <c r="M64" s="471"/>
      <c r="N64" s="471"/>
      <c r="O64" s="471"/>
      <c r="P64" s="471">
        <f t="shared" si="2"/>
        <v>0</v>
      </c>
      <c r="Q64" s="472" t="s">
        <v>2090</v>
      </c>
      <c r="R64" s="472" t="s">
        <v>2091</v>
      </c>
      <c r="S64" s="118"/>
      <c r="T64" s="118"/>
      <c r="U64" s="118"/>
      <c r="V64" s="118"/>
      <c r="W64" s="118"/>
      <c r="X64" s="118"/>
      <c r="Y64" s="118"/>
      <c r="Z64" s="118"/>
    </row>
    <row r="65" spans="1:26" ht="15.75" customHeight="1">
      <c r="A65" s="9"/>
      <c r="B65" s="9" t="s">
        <v>194</v>
      </c>
      <c r="C65" s="9" t="s">
        <v>230</v>
      </c>
      <c r="D65" s="9" t="s">
        <v>258</v>
      </c>
      <c r="E65" s="9" t="s">
        <v>12</v>
      </c>
      <c r="F65" s="9" t="s">
        <v>453</v>
      </c>
      <c r="G65" s="9" t="s">
        <v>454</v>
      </c>
      <c r="H65" s="9" t="s">
        <v>2089</v>
      </c>
      <c r="I65" s="451" t="s">
        <v>4</v>
      </c>
      <c r="J65" s="471">
        <v>1</v>
      </c>
      <c r="K65" s="471">
        <v>1</v>
      </c>
      <c r="L65" s="471">
        <v>0</v>
      </c>
      <c r="M65" s="471">
        <v>1</v>
      </c>
      <c r="N65" s="471">
        <v>1</v>
      </c>
      <c r="O65" s="471">
        <v>1</v>
      </c>
      <c r="P65" s="471">
        <f t="shared" si="2"/>
        <v>3</v>
      </c>
      <c r="Q65" s="472" t="s">
        <v>2092</v>
      </c>
      <c r="R65" s="469" t="s">
        <v>2087</v>
      </c>
      <c r="S65" s="118"/>
      <c r="T65" s="118"/>
      <c r="U65" s="118"/>
      <c r="V65" s="118"/>
      <c r="W65" s="118"/>
      <c r="X65" s="118"/>
      <c r="Y65" s="118"/>
      <c r="Z65" s="118"/>
    </row>
    <row r="66" spans="1:26" ht="15.75" customHeight="1">
      <c r="A66" s="9"/>
      <c r="B66" s="9" t="s">
        <v>194</v>
      </c>
      <c r="C66" s="9" t="s">
        <v>230</v>
      </c>
      <c r="D66" s="9" t="s">
        <v>258</v>
      </c>
      <c r="E66" s="9" t="s">
        <v>19</v>
      </c>
      <c r="F66" s="9" t="s">
        <v>459</v>
      </c>
      <c r="G66" s="9" t="s">
        <v>1229</v>
      </c>
      <c r="H66" s="9" t="s">
        <v>2093</v>
      </c>
      <c r="I66" s="451" t="s">
        <v>4</v>
      </c>
      <c r="J66" s="471">
        <v>1</v>
      </c>
      <c r="K66" s="471">
        <v>1</v>
      </c>
      <c r="L66" s="471">
        <v>1</v>
      </c>
      <c r="M66" s="471">
        <v>1</v>
      </c>
      <c r="N66" s="471">
        <v>1</v>
      </c>
      <c r="O66" s="471">
        <v>1</v>
      </c>
      <c r="P66" s="471">
        <f t="shared" si="2"/>
        <v>4</v>
      </c>
      <c r="Q66" s="472" t="s">
        <v>2094</v>
      </c>
      <c r="R66" s="469" t="s">
        <v>1640</v>
      </c>
      <c r="S66" s="118"/>
      <c r="T66" s="118"/>
      <c r="U66" s="118"/>
      <c r="V66" s="118"/>
      <c r="W66" s="118"/>
      <c r="X66" s="118"/>
      <c r="Y66" s="118"/>
      <c r="Z66" s="118"/>
    </row>
    <row r="67" spans="1:26" ht="15.75" customHeight="1">
      <c r="A67" s="9"/>
      <c r="B67" s="9" t="s">
        <v>194</v>
      </c>
      <c r="C67" s="9" t="s">
        <v>230</v>
      </c>
      <c r="D67" s="9" t="s">
        <v>258</v>
      </c>
      <c r="E67" s="9" t="s">
        <v>12</v>
      </c>
      <c r="F67" s="9" t="s">
        <v>468</v>
      </c>
      <c r="G67" s="9" t="s">
        <v>469</v>
      </c>
      <c r="H67" s="9" t="s">
        <v>42</v>
      </c>
      <c r="I67" s="451" t="s">
        <v>4</v>
      </c>
      <c r="J67" s="471">
        <v>1</v>
      </c>
      <c r="K67" s="471">
        <v>1</v>
      </c>
      <c r="L67" s="471">
        <v>1</v>
      </c>
      <c r="M67" s="471">
        <v>1</v>
      </c>
      <c r="N67" s="471">
        <v>1</v>
      </c>
      <c r="O67" s="471">
        <v>1</v>
      </c>
      <c r="P67" s="471">
        <f t="shared" si="2"/>
        <v>4</v>
      </c>
      <c r="Q67" s="472" t="s">
        <v>2095</v>
      </c>
      <c r="R67" s="469" t="s">
        <v>2087</v>
      </c>
      <c r="S67" s="118"/>
      <c r="T67" s="118"/>
      <c r="U67" s="118"/>
      <c r="V67" s="118"/>
      <c r="W67" s="118"/>
      <c r="X67" s="118"/>
      <c r="Y67" s="118"/>
      <c r="Z67" s="118"/>
    </row>
    <row r="68" spans="1:26" ht="15.75" customHeight="1">
      <c r="A68" s="9"/>
      <c r="B68" s="9" t="s">
        <v>194</v>
      </c>
      <c r="C68" s="9" t="s">
        <v>230</v>
      </c>
      <c r="D68" s="9" t="s">
        <v>258</v>
      </c>
      <c r="E68" s="9" t="s">
        <v>19</v>
      </c>
      <c r="F68" s="9" t="s">
        <v>468</v>
      </c>
      <c r="G68" s="9" t="s">
        <v>1231</v>
      </c>
      <c r="H68" s="9" t="s">
        <v>42</v>
      </c>
      <c r="I68" s="451" t="s">
        <v>4</v>
      </c>
      <c r="J68" s="471">
        <v>1</v>
      </c>
      <c r="K68" s="471">
        <v>1</v>
      </c>
      <c r="L68" s="471">
        <v>1</v>
      </c>
      <c r="M68" s="471">
        <v>1</v>
      </c>
      <c r="N68" s="471">
        <v>1</v>
      </c>
      <c r="O68" s="471">
        <v>1</v>
      </c>
      <c r="P68" s="471">
        <f t="shared" si="2"/>
        <v>4</v>
      </c>
      <c r="Q68" s="472" t="s">
        <v>2096</v>
      </c>
      <c r="R68" s="469" t="s">
        <v>2097</v>
      </c>
      <c r="S68" s="118"/>
      <c r="T68" s="118"/>
      <c r="U68" s="118"/>
      <c r="V68" s="118"/>
      <c r="W68" s="118"/>
      <c r="X68" s="118"/>
      <c r="Y68" s="118"/>
      <c r="Z68" s="118"/>
    </row>
    <row r="69" spans="1:26" ht="15.75" customHeight="1">
      <c r="A69" s="9"/>
      <c r="B69" s="9" t="s">
        <v>194</v>
      </c>
      <c r="C69" s="9" t="s">
        <v>230</v>
      </c>
      <c r="D69" s="9" t="s">
        <v>273</v>
      </c>
      <c r="E69" s="9" t="s">
        <v>12</v>
      </c>
      <c r="F69" s="9" t="s">
        <v>477</v>
      </c>
      <c r="G69" s="9" t="s">
        <v>478</v>
      </c>
      <c r="H69" s="9" t="s">
        <v>42</v>
      </c>
      <c r="I69" s="451" t="s">
        <v>4</v>
      </c>
      <c r="J69" s="471">
        <v>1</v>
      </c>
      <c r="K69" s="471">
        <v>1</v>
      </c>
      <c r="L69" s="471">
        <v>1</v>
      </c>
      <c r="M69" s="471">
        <v>1</v>
      </c>
      <c r="N69" s="471">
        <v>1</v>
      </c>
      <c r="O69" s="471">
        <v>1</v>
      </c>
      <c r="P69" s="471">
        <f t="shared" si="2"/>
        <v>4</v>
      </c>
      <c r="Q69" s="472" t="s">
        <v>2098</v>
      </c>
      <c r="R69" s="469" t="s">
        <v>2099</v>
      </c>
      <c r="S69" s="118" t="s">
        <v>2100</v>
      </c>
      <c r="T69" s="118"/>
      <c r="U69" s="118"/>
      <c r="V69" s="118"/>
      <c r="W69" s="118"/>
      <c r="X69" s="118"/>
      <c r="Y69" s="118"/>
      <c r="Z69" s="118"/>
    </row>
    <row r="70" spans="1:26" ht="15.75" customHeight="1">
      <c r="A70" s="9"/>
      <c r="B70" s="9" t="s">
        <v>194</v>
      </c>
      <c r="C70" s="9" t="s">
        <v>230</v>
      </c>
      <c r="D70" s="9" t="s">
        <v>273</v>
      </c>
      <c r="E70" s="9" t="s">
        <v>19</v>
      </c>
      <c r="F70" s="9" t="s">
        <v>483</v>
      </c>
      <c r="G70" s="9" t="s">
        <v>478</v>
      </c>
      <c r="H70" s="9" t="s">
        <v>42</v>
      </c>
      <c r="I70" s="451" t="s">
        <v>4</v>
      </c>
      <c r="J70" s="471">
        <v>1</v>
      </c>
      <c r="K70" s="471">
        <v>1</v>
      </c>
      <c r="L70" s="471">
        <v>1</v>
      </c>
      <c r="M70" s="471">
        <v>1</v>
      </c>
      <c r="N70" s="471">
        <v>1</v>
      </c>
      <c r="O70" s="471">
        <v>1</v>
      </c>
      <c r="P70" s="471">
        <f t="shared" si="2"/>
        <v>4</v>
      </c>
      <c r="Q70" s="472" t="s">
        <v>2101</v>
      </c>
      <c r="R70" s="469" t="s">
        <v>2102</v>
      </c>
      <c r="S70" s="118"/>
      <c r="T70" s="118"/>
      <c r="U70" s="118"/>
      <c r="V70" s="118"/>
      <c r="W70" s="118"/>
      <c r="X70" s="118"/>
      <c r="Y70" s="118"/>
      <c r="Z70" s="118"/>
    </row>
    <row r="71" spans="1:26" ht="15.75" customHeight="1">
      <c r="A71" s="9"/>
      <c r="B71" s="9" t="s">
        <v>278</v>
      </c>
      <c r="C71" s="9" t="s">
        <v>279</v>
      </c>
      <c r="D71" s="9"/>
      <c r="E71" s="9" t="s">
        <v>12</v>
      </c>
      <c r="F71" s="9" t="s">
        <v>489</v>
      </c>
      <c r="G71" s="9" t="s">
        <v>1236</v>
      </c>
      <c r="H71" s="9" t="s">
        <v>491</v>
      </c>
      <c r="I71" s="451" t="s">
        <v>4</v>
      </c>
      <c r="J71" s="275">
        <v>1</v>
      </c>
      <c r="K71" s="275">
        <v>1</v>
      </c>
      <c r="L71" s="275">
        <v>1</v>
      </c>
      <c r="M71" s="275">
        <v>1</v>
      </c>
      <c r="N71" s="275">
        <v>1</v>
      </c>
      <c r="O71" s="275">
        <v>1</v>
      </c>
      <c r="P71" s="471">
        <f t="shared" si="2"/>
        <v>4</v>
      </c>
      <c r="Q71" s="472" t="s">
        <v>1644</v>
      </c>
      <c r="R71" s="472" t="s">
        <v>2103</v>
      </c>
      <c r="S71" s="118"/>
      <c r="T71" s="118"/>
      <c r="U71" s="118"/>
      <c r="V71" s="118"/>
      <c r="W71" s="118"/>
      <c r="X71" s="118"/>
      <c r="Y71" s="118"/>
      <c r="Z71" s="118"/>
    </row>
    <row r="72" spans="1:26" ht="15.75" customHeight="1">
      <c r="A72" s="9"/>
      <c r="B72" s="9" t="s">
        <v>278</v>
      </c>
      <c r="C72" s="9" t="s">
        <v>279</v>
      </c>
      <c r="D72" s="9"/>
      <c r="E72" s="9" t="s">
        <v>19</v>
      </c>
      <c r="F72" s="9" t="s">
        <v>494</v>
      </c>
      <c r="G72" s="9" t="s">
        <v>1237</v>
      </c>
      <c r="H72" s="9" t="s">
        <v>56</v>
      </c>
      <c r="I72" s="451" t="s">
        <v>4</v>
      </c>
      <c r="J72" s="275">
        <v>1</v>
      </c>
      <c r="K72" s="275">
        <v>1</v>
      </c>
      <c r="L72" s="275">
        <v>1</v>
      </c>
      <c r="M72" s="275">
        <v>1</v>
      </c>
      <c r="N72" s="275">
        <v>1</v>
      </c>
      <c r="O72" s="275">
        <v>1</v>
      </c>
      <c r="P72" s="471">
        <f t="shared" si="2"/>
        <v>4</v>
      </c>
      <c r="Q72" s="472" t="s">
        <v>1646</v>
      </c>
      <c r="R72" s="469" t="s">
        <v>1578</v>
      </c>
      <c r="S72" s="118"/>
      <c r="T72" s="118"/>
      <c r="U72" s="118"/>
      <c r="V72" s="118"/>
      <c r="W72" s="118"/>
      <c r="X72" s="118"/>
      <c r="Y72" s="118"/>
      <c r="Z72" s="118"/>
    </row>
    <row r="73" spans="1:26" ht="15.75" customHeight="1">
      <c r="A73" s="9"/>
      <c r="B73" s="9" t="s">
        <v>278</v>
      </c>
      <c r="C73" s="9" t="s">
        <v>288</v>
      </c>
      <c r="D73" s="9"/>
      <c r="E73" s="9" t="s">
        <v>12</v>
      </c>
      <c r="F73" s="9" t="s">
        <v>508</v>
      </c>
      <c r="G73" s="9" t="s">
        <v>509</v>
      </c>
      <c r="H73" s="9" t="s">
        <v>352</v>
      </c>
      <c r="I73" s="451" t="s">
        <v>4</v>
      </c>
      <c r="J73" s="275">
        <v>1</v>
      </c>
      <c r="K73" s="275">
        <v>1</v>
      </c>
      <c r="L73" s="275">
        <v>1</v>
      </c>
      <c r="M73" s="275">
        <v>1</v>
      </c>
      <c r="N73" s="275">
        <v>1</v>
      </c>
      <c r="O73" s="275">
        <v>1</v>
      </c>
      <c r="P73" s="471">
        <f t="shared" si="2"/>
        <v>4</v>
      </c>
      <c r="Q73" s="472" t="s">
        <v>2104</v>
      </c>
      <c r="R73" s="469" t="s">
        <v>2105</v>
      </c>
      <c r="S73" s="118"/>
      <c r="T73" s="118"/>
      <c r="U73" s="118"/>
      <c r="V73" s="118"/>
      <c r="W73" s="118"/>
      <c r="X73" s="118"/>
      <c r="Y73" s="118"/>
      <c r="Z73" s="118"/>
    </row>
    <row r="74" spans="1:26" ht="15.75" customHeight="1">
      <c r="A74" s="9"/>
      <c r="B74" s="9" t="s">
        <v>278</v>
      </c>
      <c r="C74" s="9" t="s">
        <v>288</v>
      </c>
      <c r="D74" s="9"/>
      <c r="E74" s="9" t="s">
        <v>19</v>
      </c>
      <c r="F74" s="9" t="s">
        <v>517</v>
      </c>
      <c r="G74" s="29" t="s">
        <v>518</v>
      </c>
      <c r="H74" s="9" t="s">
        <v>56</v>
      </c>
      <c r="I74" s="451" t="s">
        <v>4</v>
      </c>
      <c r="J74" s="275">
        <v>0</v>
      </c>
      <c r="K74" s="275">
        <v>0</v>
      </c>
      <c r="L74" s="275">
        <v>0</v>
      </c>
      <c r="M74" s="275">
        <v>0</v>
      </c>
      <c r="N74" s="275">
        <v>0</v>
      </c>
      <c r="O74" s="275">
        <v>0</v>
      </c>
      <c r="P74" s="471">
        <f t="shared" si="2"/>
        <v>0</v>
      </c>
      <c r="Q74" s="472" t="s">
        <v>2106</v>
      </c>
      <c r="R74" s="29" t="s">
        <v>1019</v>
      </c>
      <c r="S74" s="118"/>
      <c r="T74" s="118"/>
      <c r="U74" s="118"/>
      <c r="V74" s="118"/>
      <c r="W74" s="118"/>
      <c r="X74" s="118"/>
      <c r="Y74" s="118"/>
      <c r="Z74" s="118"/>
    </row>
    <row r="75" spans="1:26" ht="15.75" customHeight="1">
      <c r="A75" s="9"/>
      <c r="B75" s="9" t="s">
        <v>278</v>
      </c>
      <c r="C75" s="9" t="s">
        <v>295</v>
      </c>
      <c r="D75" s="9"/>
      <c r="E75" s="9" t="s">
        <v>12</v>
      </c>
      <c r="F75" s="9" t="s">
        <v>536</v>
      </c>
      <c r="G75" s="9" t="s">
        <v>537</v>
      </c>
      <c r="H75" s="9" t="s">
        <v>352</v>
      </c>
      <c r="I75" s="451" t="s">
        <v>4</v>
      </c>
      <c r="J75" s="275">
        <v>0</v>
      </c>
      <c r="K75" s="275">
        <v>0</v>
      </c>
      <c r="L75" s="275">
        <v>0</v>
      </c>
      <c r="M75" s="275">
        <v>0</v>
      </c>
      <c r="N75" s="275">
        <v>0</v>
      </c>
      <c r="O75" s="275">
        <v>0</v>
      </c>
      <c r="P75" s="471">
        <f t="shared" si="2"/>
        <v>0</v>
      </c>
      <c r="Q75" s="472" t="s">
        <v>2107</v>
      </c>
      <c r="R75" s="472" t="s">
        <v>1019</v>
      </c>
      <c r="S75" s="118"/>
      <c r="T75" s="118"/>
      <c r="U75" s="118"/>
      <c r="V75" s="118"/>
      <c r="W75" s="118"/>
      <c r="X75" s="118"/>
      <c r="Y75" s="118"/>
      <c r="Z75" s="118"/>
    </row>
    <row r="76" spans="1:26" ht="15.75" customHeight="1">
      <c r="A76" s="9"/>
      <c r="B76" s="9" t="s">
        <v>278</v>
      </c>
      <c r="C76" s="9" t="s">
        <v>295</v>
      </c>
      <c r="D76" s="9"/>
      <c r="E76" s="9" t="s">
        <v>19</v>
      </c>
      <c r="F76" s="9" t="s">
        <v>540</v>
      </c>
      <c r="G76" s="9" t="s">
        <v>541</v>
      </c>
      <c r="H76" s="9" t="s">
        <v>56</v>
      </c>
      <c r="I76" s="451" t="s">
        <v>4</v>
      </c>
      <c r="J76" s="275">
        <v>1</v>
      </c>
      <c r="K76" s="275">
        <v>1</v>
      </c>
      <c r="L76" s="275">
        <v>1</v>
      </c>
      <c r="M76" s="275">
        <v>1</v>
      </c>
      <c r="N76" s="275">
        <v>1</v>
      </c>
      <c r="O76" s="275">
        <v>1</v>
      </c>
      <c r="P76" s="471">
        <f t="shared" si="2"/>
        <v>4</v>
      </c>
      <c r="Q76" s="472" t="s">
        <v>2108</v>
      </c>
      <c r="R76" s="469" t="s">
        <v>1653</v>
      </c>
      <c r="S76" s="118"/>
      <c r="T76" s="118"/>
      <c r="U76" s="118"/>
      <c r="V76" s="118"/>
      <c r="W76" s="118"/>
      <c r="X76" s="118"/>
      <c r="Y76" s="118"/>
      <c r="Z76" s="118"/>
    </row>
    <row r="77" spans="1:26" ht="15.75" customHeight="1">
      <c r="A77" s="9"/>
      <c r="B77" s="9" t="s">
        <v>278</v>
      </c>
      <c r="C77" s="9" t="s">
        <v>295</v>
      </c>
      <c r="D77" s="9"/>
      <c r="E77" s="9" t="s">
        <v>19</v>
      </c>
      <c r="F77" s="9" t="s">
        <v>551</v>
      </c>
      <c r="G77" s="9" t="s">
        <v>1242</v>
      </c>
      <c r="H77" s="9" t="s">
        <v>352</v>
      </c>
      <c r="I77" s="451" t="s">
        <v>4</v>
      </c>
      <c r="J77" s="275">
        <v>0</v>
      </c>
      <c r="K77" s="275">
        <v>0</v>
      </c>
      <c r="L77" s="275">
        <v>0</v>
      </c>
      <c r="M77" s="275">
        <v>0</v>
      </c>
      <c r="N77" s="275">
        <v>0</v>
      </c>
      <c r="O77" s="275">
        <v>0</v>
      </c>
      <c r="P77" s="471">
        <f t="shared" si="2"/>
        <v>0</v>
      </c>
      <c r="Q77" s="472" t="s">
        <v>2109</v>
      </c>
      <c r="R77" s="472" t="s">
        <v>1019</v>
      </c>
      <c r="S77" s="118"/>
      <c r="T77" s="118"/>
      <c r="U77" s="118"/>
      <c r="V77" s="118"/>
      <c r="W77" s="118"/>
      <c r="X77" s="118"/>
      <c r="Y77" s="118"/>
      <c r="Z77" s="118"/>
    </row>
    <row r="78" spans="1:26" ht="15.75" customHeight="1">
      <c r="A78" s="9"/>
      <c r="B78" s="9" t="s">
        <v>309</v>
      </c>
      <c r="C78" s="9" t="s">
        <v>310</v>
      </c>
      <c r="D78" s="9"/>
      <c r="E78" s="9" t="s">
        <v>12</v>
      </c>
      <c r="F78" s="9" t="s">
        <v>562</v>
      </c>
      <c r="G78" s="9" t="s">
        <v>1245</v>
      </c>
      <c r="H78" s="9" t="s">
        <v>42</v>
      </c>
      <c r="I78" s="451" t="s">
        <v>4</v>
      </c>
      <c r="J78" s="471">
        <v>1</v>
      </c>
      <c r="K78" s="471">
        <v>1</v>
      </c>
      <c r="L78" s="471">
        <v>1</v>
      </c>
      <c r="M78" s="471">
        <v>1</v>
      </c>
      <c r="N78" s="471">
        <v>1</v>
      </c>
      <c r="O78" s="471">
        <v>1</v>
      </c>
      <c r="P78" s="471">
        <f t="shared" si="2"/>
        <v>4</v>
      </c>
      <c r="Q78" s="472" t="s">
        <v>1657</v>
      </c>
      <c r="R78" s="469" t="s">
        <v>1658</v>
      </c>
      <c r="S78" s="118"/>
      <c r="T78" s="118"/>
      <c r="U78" s="118"/>
      <c r="V78" s="118"/>
      <c r="W78" s="118"/>
      <c r="X78" s="118"/>
      <c r="Y78" s="118"/>
      <c r="Z78" s="118"/>
    </row>
    <row r="79" spans="1:26" ht="15.75" customHeight="1">
      <c r="A79" s="9"/>
      <c r="B79" s="9" t="s">
        <v>309</v>
      </c>
      <c r="C79" s="9" t="s">
        <v>310</v>
      </c>
      <c r="D79" s="9"/>
      <c r="E79" s="9" t="s">
        <v>12</v>
      </c>
      <c r="F79" s="9" t="s">
        <v>567</v>
      </c>
      <c r="G79" s="9" t="s">
        <v>1247</v>
      </c>
      <c r="H79" s="9" t="s">
        <v>42</v>
      </c>
      <c r="I79" s="451" t="s">
        <v>4</v>
      </c>
      <c r="J79" s="471">
        <v>0</v>
      </c>
      <c r="K79" s="471">
        <v>0</v>
      </c>
      <c r="L79" s="471">
        <v>0</v>
      </c>
      <c r="M79" s="471">
        <v>0</v>
      </c>
      <c r="N79" s="471">
        <v>0</v>
      </c>
      <c r="O79" s="471">
        <v>0</v>
      </c>
      <c r="P79" s="471">
        <f t="shared" si="2"/>
        <v>0</v>
      </c>
      <c r="Q79" s="472" t="s">
        <v>1659</v>
      </c>
      <c r="R79" s="472"/>
      <c r="S79" s="118"/>
      <c r="T79" s="118"/>
      <c r="U79" s="118"/>
      <c r="V79" s="118"/>
      <c r="W79" s="118"/>
      <c r="X79" s="118"/>
      <c r="Y79" s="118"/>
      <c r="Z79" s="118"/>
    </row>
    <row r="80" spans="1:26" ht="15.75" customHeight="1">
      <c r="A80" s="9"/>
      <c r="B80" s="9" t="s">
        <v>309</v>
      </c>
      <c r="C80" s="9" t="s">
        <v>310</v>
      </c>
      <c r="D80" s="9"/>
      <c r="E80" s="9" t="s">
        <v>19</v>
      </c>
      <c r="F80" s="9" t="s">
        <v>572</v>
      </c>
      <c r="G80" s="9" t="s">
        <v>1248</v>
      </c>
      <c r="H80" s="9" t="s">
        <v>42</v>
      </c>
      <c r="I80" s="451" t="s">
        <v>4</v>
      </c>
      <c r="J80" s="471">
        <v>1</v>
      </c>
      <c r="K80" s="471">
        <v>1</v>
      </c>
      <c r="L80" s="471">
        <v>1</v>
      </c>
      <c r="M80" s="471">
        <v>1</v>
      </c>
      <c r="N80" s="471">
        <v>1</v>
      </c>
      <c r="O80" s="471">
        <v>1</v>
      </c>
      <c r="P80" s="471">
        <f t="shared" si="2"/>
        <v>4</v>
      </c>
      <c r="Q80" s="472" t="s">
        <v>1657</v>
      </c>
      <c r="R80" s="469" t="s">
        <v>1658</v>
      </c>
      <c r="S80" s="118"/>
      <c r="T80" s="118"/>
      <c r="U80" s="118"/>
      <c r="V80" s="118"/>
      <c r="W80" s="118"/>
      <c r="X80" s="118"/>
      <c r="Y80" s="118"/>
      <c r="Z80" s="118"/>
    </row>
    <row r="81" spans="1:26" ht="15.75" customHeight="1">
      <c r="A81" s="9"/>
      <c r="B81" s="9" t="s">
        <v>309</v>
      </c>
      <c r="C81" s="9" t="s">
        <v>310</v>
      </c>
      <c r="D81" s="9"/>
      <c r="E81" s="9" t="s">
        <v>19</v>
      </c>
      <c r="F81" s="9" t="s">
        <v>577</v>
      </c>
      <c r="G81" s="9" t="s">
        <v>1251</v>
      </c>
      <c r="H81" s="9" t="s">
        <v>42</v>
      </c>
      <c r="I81" s="451" t="s">
        <v>4</v>
      </c>
      <c r="J81" s="471">
        <v>1</v>
      </c>
      <c r="K81" s="471">
        <v>1</v>
      </c>
      <c r="L81" s="471">
        <v>1</v>
      </c>
      <c r="M81" s="471">
        <v>1</v>
      </c>
      <c r="N81" s="471">
        <v>1</v>
      </c>
      <c r="O81" s="471">
        <v>1</v>
      </c>
      <c r="P81" s="471">
        <f t="shared" si="2"/>
        <v>4</v>
      </c>
      <c r="Q81" s="472" t="s">
        <v>2110</v>
      </c>
      <c r="R81" s="469" t="s">
        <v>2111</v>
      </c>
      <c r="S81" s="118"/>
      <c r="T81" s="118"/>
      <c r="U81" s="118"/>
      <c r="V81" s="118"/>
      <c r="W81" s="118"/>
      <c r="X81" s="118"/>
      <c r="Y81" s="118"/>
      <c r="Z81" s="118"/>
    </row>
    <row r="82" spans="1:26" ht="15.75" customHeight="1">
      <c r="A82" s="9"/>
      <c r="B82" s="9" t="s">
        <v>309</v>
      </c>
      <c r="C82" s="9" t="s">
        <v>319</v>
      </c>
      <c r="D82" s="9"/>
      <c r="E82" s="9" t="s">
        <v>19</v>
      </c>
      <c r="F82" s="9" t="s">
        <v>1253</v>
      </c>
      <c r="G82" s="9" t="s">
        <v>584</v>
      </c>
      <c r="H82" s="9" t="s">
        <v>42</v>
      </c>
      <c r="I82" s="451" t="s">
        <v>4</v>
      </c>
      <c r="J82" s="471">
        <v>1</v>
      </c>
      <c r="K82" s="471">
        <v>1</v>
      </c>
      <c r="L82" s="471">
        <v>1</v>
      </c>
      <c r="M82" s="471">
        <v>1</v>
      </c>
      <c r="N82" s="471">
        <v>1</v>
      </c>
      <c r="O82" s="471">
        <v>1</v>
      </c>
      <c r="P82" s="471">
        <f t="shared" si="2"/>
        <v>4</v>
      </c>
      <c r="Q82" s="472" t="s">
        <v>1664</v>
      </c>
      <c r="R82" s="469" t="s">
        <v>2112</v>
      </c>
      <c r="S82" s="118"/>
      <c r="T82" s="118"/>
      <c r="U82" s="118"/>
      <c r="V82" s="118"/>
      <c r="W82" s="118"/>
      <c r="X82" s="118"/>
      <c r="Y82" s="118"/>
      <c r="Z82" s="118"/>
    </row>
    <row r="83" spans="1:26" ht="15.75" customHeight="1">
      <c r="A83" s="9"/>
      <c r="B83" s="9" t="s">
        <v>309</v>
      </c>
      <c r="C83" s="9" t="s">
        <v>319</v>
      </c>
      <c r="D83" s="9"/>
      <c r="E83" s="9" t="s">
        <v>12</v>
      </c>
      <c r="F83" s="9" t="s">
        <v>1256</v>
      </c>
      <c r="G83" s="9" t="s">
        <v>594</v>
      </c>
      <c r="H83" s="9" t="s">
        <v>42</v>
      </c>
      <c r="I83" s="451" t="s">
        <v>4</v>
      </c>
      <c r="J83" s="471">
        <v>1</v>
      </c>
      <c r="K83" s="471">
        <v>1</v>
      </c>
      <c r="L83" s="471">
        <v>1</v>
      </c>
      <c r="M83" s="471">
        <v>1</v>
      </c>
      <c r="N83" s="471">
        <v>1</v>
      </c>
      <c r="O83" s="471">
        <v>1</v>
      </c>
      <c r="P83" s="471">
        <f t="shared" si="2"/>
        <v>4</v>
      </c>
      <c r="Q83" s="472" t="s">
        <v>1666</v>
      </c>
      <c r="R83" s="469" t="s">
        <v>2072</v>
      </c>
      <c r="S83" s="118"/>
      <c r="T83" s="118"/>
      <c r="U83" s="118"/>
      <c r="V83" s="118"/>
      <c r="W83" s="118"/>
      <c r="X83" s="118"/>
      <c r="Y83" s="118"/>
      <c r="Z83" s="118"/>
    </row>
    <row r="84" spans="1:26" ht="15.75" customHeight="1">
      <c r="A84" s="9"/>
      <c r="B84" s="9" t="s">
        <v>309</v>
      </c>
      <c r="C84" s="9" t="s">
        <v>330</v>
      </c>
      <c r="D84" s="9" t="s">
        <v>331</v>
      </c>
      <c r="E84" s="9" t="s">
        <v>12</v>
      </c>
      <c r="F84" s="9" t="s">
        <v>641</v>
      </c>
      <c r="G84" s="9" t="s">
        <v>642</v>
      </c>
      <c r="H84" s="9" t="s">
        <v>643</v>
      </c>
      <c r="I84" s="451" t="s">
        <v>150</v>
      </c>
      <c r="J84" s="275">
        <v>1</v>
      </c>
      <c r="K84" s="275">
        <v>1</v>
      </c>
      <c r="L84" s="275">
        <v>1</v>
      </c>
      <c r="M84" s="275">
        <v>1</v>
      </c>
      <c r="N84" s="275">
        <v>1</v>
      </c>
      <c r="O84" s="275">
        <v>1</v>
      </c>
      <c r="P84" s="471">
        <f t="shared" si="2"/>
        <v>4</v>
      </c>
      <c r="Q84" s="472" t="s">
        <v>1671</v>
      </c>
      <c r="R84" s="472"/>
      <c r="S84" s="118"/>
      <c r="T84" s="118"/>
      <c r="U84" s="118"/>
      <c r="V84" s="118"/>
      <c r="W84" s="118"/>
      <c r="X84" s="118"/>
      <c r="Y84" s="118"/>
      <c r="Z84" s="118"/>
    </row>
    <row r="85" spans="1:26" ht="15.75" customHeight="1">
      <c r="A85" s="9"/>
      <c r="B85" s="9" t="s">
        <v>309</v>
      </c>
      <c r="C85" s="9" t="s">
        <v>330</v>
      </c>
      <c r="D85" s="9" t="s">
        <v>331</v>
      </c>
      <c r="E85" s="9" t="s">
        <v>12</v>
      </c>
      <c r="F85" s="9" t="s">
        <v>648</v>
      </c>
      <c r="G85" s="9" t="s">
        <v>649</v>
      </c>
      <c r="H85" s="9" t="s">
        <v>42</v>
      </c>
      <c r="I85" s="451" t="s">
        <v>4</v>
      </c>
      <c r="J85" s="471">
        <v>1</v>
      </c>
      <c r="K85" s="471">
        <v>1</v>
      </c>
      <c r="L85" s="471">
        <v>1</v>
      </c>
      <c r="M85" s="471">
        <v>1</v>
      </c>
      <c r="N85" s="471">
        <v>1</v>
      </c>
      <c r="O85" s="471">
        <v>1</v>
      </c>
      <c r="P85" s="471">
        <f t="shared" si="2"/>
        <v>4</v>
      </c>
      <c r="Q85" s="472" t="s">
        <v>1672</v>
      </c>
      <c r="R85" s="469" t="s">
        <v>2113</v>
      </c>
      <c r="S85" s="118"/>
      <c r="T85" s="118"/>
      <c r="U85" s="118"/>
      <c r="V85" s="118"/>
      <c r="W85" s="118"/>
      <c r="X85" s="118"/>
      <c r="Y85" s="118"/>
      <c r="Z85" s="118"/>
    </row>
    <row r="86" spans="1:26" ht="15.75" customHeight="1">
      <c r="A86" s="9"/>
      <c r="B86" s="9" t="s">
        <v>309</v>
      </c>
      <c r="C86" s="9" t="s">
        <v>330</v>
      </c>
      <c r="D86" s="9" t="s">
        <v>331</v>
      </c>
      <c r="E86" s="9" t="s">
        <v>19</v>
      </c>
      <c r="F86" s="9" t="s">
        <v>658</v>
      </c>
      <c r="G86" s="9" t="s">
        <v>642</v>
      </c>
      <c r="H86" s="9" t="s">
        <v>643</v>
      </c>
      <c r="I86" s="451" t="s">
        <v>150</v>
      </c>
      <c r="J86" s="275">
        <v>1</v>
      </c>
      <c r="K86" s="275">
        <v>1</v>
      </c>
      <c r="L86" s="275">
        <v>1</v>
      </c>
      <c r="M86" s="275">
        <v>1</v>
      </c>
      <c r="N86" s="275">
        <v>1</v>
      </c>
      <c r="O86" s="275">
        <v>1</v>
      </c>
      <c r="P86" s="471">
        <f t="shared" si="2"/>
        <v>4</v>
      </c>
      <c r="Q86" s="472" t="s">
        <v>1671</v>
      </c>
      <c r="R86" s="472"/>
      <c r="S86" s="118"/>
      <c r="T86" s="118"/>
      <c r="U86" s="118"/>
      <c r="V86" s="118"/>
      <c r="W86" s="118"/>
      <c r="X86" s="118"/>
      <c r="Y86" s="118"/>
      <c r="Z86" s="118"/>
    </row>
    <row r="87" spans="1:26" ht="15.75" customHeight="1">
      <c r="A87" s="9"/>
      <c r="B87" s="9" t="s">
        <v>309</v>
      </c>
      <c r="C87" s="9" t="s">
        <v>330</v>
      </c>
      <c r="D87" s="9" t="s">
        <v>331</v>
      </c>
      <c r="E87" s="9" t="s">
        <v>19</v>
      </c>
      <c r="F87" s="9" t="s">
        <v>661</v>
      </c>
      <c r="G87" s="9" t="s">
        <v>649</v>
      </c>
      <c r="H87" s="9" t="s">
        <v>42</v>
      </c>
      <c r="I87" s="451" t="s">
        <v>4</v>
      </c>
      <c r="J87" s="471">
        <v>1</v>
      </c>
      <c r="K87" s="471">
        <v>1</v>
      </c>
      <c r="L87" s="471">
        <v>1</v>
      </c>
      <c r="M87" s="471">
        <v>1</v>
      </c>
      <c r="N87" s="471">
        <v>1</v>
      </c>
      <c r="O87" s="471">
        <v>1</v>
      </c>
      <c r="P87" s="471">
        <f t="shared" si="2"/>
        <v>4</v>
      </c>
      <c r="Q87" s="472" t="s">
        <v>1674</v>
      </c>
      <c r="R87" s="469" t="s">
        <v>2114</v>
      </c>
      <c r="S87" s="118"/>
      <c r="T87" s="118"/>
      <c r="U87" s="118"/>
      <c r="V87" s="118"/>
      <c r="W87" s="118"/>
      <c r="X87" s="118"/>
      <c r="Y87" s="118"/>
      <c r="Z87" s="118"/>
    </row>
    <row r="88" spans="1:26" ht="15.75" customHeight="1">
      <c r="A88" s="9"/>
      <c r="B88" s="9" t="s">
        <v>309</v>
      </c>
      <c r="C88" s="9" t="s">
        <v>330</v>
      </c>
      <c r="D88" s="9" t="s">
        <v>340</v>
      </c>
      <c r="E88" s="9" t="s">
        <v>676</v>
      </c>
      <c r="F88" s="9" t="s">
        <v>677</v>
      </c>
      <c r="G88" s="9" t="s">
        <v>678</v>
      </c>
      <c r="H88" s="9" t="s">
        <v>602</v>
      </c>
      <c r="I88" s="451" t="s">
        <v>4</v>
      </c>
      <c r="J88" s="471">
        <v>1</v>
      </c>
      <c r="K88" s="471">
        <v>1</v>
      </c>
      <c r="L88" s="471">
        <v>1</v>
      </c>
      <c r="M88" s="471">
        <v>1</v>
      </c>
      <c r="N88" s="471">
        <v>1</v>
      </c>
      <c r="O88" s="471">
        <v>1</v>
      </c>
      <c r="P88" s="471">
        <f t="shared" si="2"/>
        <v>4</v>
      </c>
      <c r="Q88" s="472" t="s">
        <v>1677</v>
      </c>
      <c r="R88" s="469" t="s">
        <v>1678</v>
      </c>
      <c r="S88" s="118"/>
      <c r="T88" s="118"/>
      <c r="U88" s="118"/>
      <c r="V88" s="118"/>
      <c r="W88" s="118"/>
      <c r="X88" s="118"/>
      <c r="Y88" s="118"/>
      <c r="Z88" s="118"/>
    </row>
    <row r="89" spans="1:26" ht="15.75" customHeight="1">
      <c r="A89" s="9"/>
      <c r="B89" s="9" t="s">
        <v>309</v>
      </c>
      <c r="C89" s="9" t="s">
        <v>330</v>
      </c>
      <c r="D89" s="9" t="s">
        <v>341</v>
      </c>
      <c r="E89" s="9" t="s">
        <v>676</v>
      </c>
      <c r="F89" s="9" t="s">
        <v>684</v>
      </c>
      <c r="G89" s="9" t="s">
        <v>1262</v>
      </c>
      <c r="H89" s="9" t="s">
        <v>973</v>
      </c>
      <c r="I89" s="451" t="s">
        <v>4</v>
      </c>
      <c r="J89" s="471">
        <v>1</v>
      </c>
      <c r="K89" s="471">
        <v>1</v>
      </c>
      <c r="L89" s="471">
        <v>1</v>
      </c>
      <c r="M89" s="471">
        <v>1</v>
      </c>
      <c r="N89" s="471">
        <v>1</v>
      </c>
      <c r="O89" s="471">
        <v>1</v>
      </c>
      <c r="P89" s="471">
        <f t="shared" si="2"/>
        <v>4</v>
      </c>
      <c r="Q89" s="472" t="s">
        <v>2115</v>
      </c>
      <c r="R89" s="469" t="s">
        <v>2116</v>
      </c>
      <c r="S89" s="118"/>
      <c r="T89" s="118"/>
      <c r="U89" s="118"/>
      <c r="V89" s="118"/>
      <c r="W89" s="118"/>
      <c r="X89" s="118"/>
      <c r="Y89" s="118"/>
      <c r="Z89" s="118"/>
    </row>
    <row r="90" spans="1:26" ht="15.75" customHeight="1">
      <c r="A90" s="9"/>
      <c r="B90" s="9" t="s">
        <v>309</v>
      </c>
      <c r="C90" s="9" t="s">
        <v>330</v>
      </c>
      <c r="D90" s="9" t="s">
        <v>341</v>
      </c>
      <c r="E90" s="9" t="s">
        <v>676</v>
      </c>
      <c r="F90" s="9" t="s">
        <v>691</v>
      </c>
      <c r="G90" s="9" t="s">
        <v>1263</v>
      </c>
      <c r="H90" s="9" t="s">
        <v>973</v>
      </c>
      <c r="I90" s="451" t="s">
        <v>4</v>
      </c>
      <c r="J90" s="471">
        <v>0</v>
      </c>
      <c r="K90" s="471">
        <v>0</v>
      </c>
      <c r="L90" s="471">
        <v>0</v>
      </c>
      <c r="M90" s="471">
        <v>0</v>
      </c>
      <c r="N90" s="471">
        <v>0</v>
      </c>
      <c r="O90" s="471">
        <v>0</v>
      </c>
      <c r="P90" s="471">
        <f t="shared" si="2"/>
        <v>0</v>
      </c>
      <c r="Q90" s="472" t="s">
        <v>2117</v>
      </c>
      <c r="R90" s="469"/>
      <c r="S90" s="118"/>
      <c r="T90" s="118"/>
      <c r="U90" s="118"/>
      <c r="V90" s="118"/>
      <c r="W90" s="118"/>
      <c r="X90" s="118"/>
      <c r="Y90" s="118"/>
      <c r="Z90" s="118"/>
    </row>
    <row r="91" spans="1:26" ht="15.75" customHeight="1">
      <c r="A91" s="9"/>
      <c r="B91" s="9" t="s">
        <v>345</v>
      </c>
      <c r="C91" s="9" t="s">
        <v>346</v>
      </c>
      <c r="D91" s="9" t="s">
        <v>347</v>
      </c>
      <c r="E91" s="9" t="s">
        <v>676</v>
      </c>
      <c r="F91" s="9" t="s">
        <v>706</v>
      </c>
      <c r="G91" s="9" t="s">
        <v>707</v>
      </c>
      <c r="H91" s="9" t="s">
        <v>708</v>
      </c>
      <c r="I91" s="451" t="s">
        <v>150</v>
      </c>
      <c r="J91" s="471">
        <v>1</v>
      </c>
      <c r="K91" s="471">
        <v>1</v>
      </c>
      <c r="L91" s="471">
        <v>1</v>
      </c>
      <c r="M91" s="471">
        <v>1</v>
      </c>
      <c r="N91" s="471">
        <v>1</v>
      </c>
      <c r="O91" s="471">
        <v>1</v>
      </c>
      <c r="P91" s="471">
        <f t="shared" si="2"/>
        <v>4</v>
      </c>
      <c r="Q91" s="472" t="s">
        <v>1684</v>
      </c>
      <c r="R91" s="469" t="s">
        <v>1685</v>
      </c>
      <c r="S91" s="118"/>
      <c r="T91" s="118"/>
      <c r="U91" s="118"/>
      <c r="V91" s="118"/>
      <c r="W91" s="118"/>
      <c r="X91" s="118"/>
      <c r="Y91" s="118"/>
      <c r="Z91" s="118"/>
    </row>
    <row r="92" spans="1:26" ht="15.75" customHeight="1">
      <c r="A92" s="9"/>
      <c r="B92" s="9" t="s">
        <v>345</v>
      </c>
      <c r="C92" s="9" t="s">
        <v>346</v>
      </c>
      <c r="D92" s="9" t="s">
        <v>347</v>
      </c>
      <c r="E92" s="9" t="s">
        <v>676</v>
      </c>
      <c r="F92" s="9" t="s">
        <v>713</v>
      </c>
      <c r="G92" s="9" t="s">
        <v>714</v>
      </c>
      <c r="H92" s="9" t="s">
        <v>708</v>
      </c>
      <c r="I92" s="451" t="s">
        <v>150</v>
      </c>
      <c r="J92" s="471">
        <v>1</v>
      </c>
      <c r="K92" s="471">
        <v>1</v>
      </c>
      <c r="L92" s="471">
        <v>1</v>
      </c>
      <c r="M92" s="471">
        <v>1</v>
      </c>
      <c r="N92" s="471">
        <v>1</v>
      </c>
      <c r="O92" s="471">
        <v>1</v>
      </c>
      <c r="P92" s="471">
        <f t="shared" si="2"/>
        <v>4</v>
      </c>
      <c r="Q92" s="472" t="s">
        <v>1686</v>
      </c>
      <c r="R92" s="472"/>
      <c r="S92" s="118"/>
      <c r="T92" s="118"/>
      <c r="U92" s="118"/>
      <c r="V92" s="118"/>
      <c r="W92" s="118"/>
      <c r="X92" s="118"/>
      <c r="Y92" s="118"/>
      <c r="Z92" s="118"/>
    </row>
    <row r="93" spans="1:26" ht="15.75" customHeight="1">
      <c r="A93" s="9"/>
      <c r="B93" s="9" t="s">
        <v>345</v>
      </c>
      <c r="C93" s="9" t="s">
        <v>346</v>
      </c>
      <c r="D93" s="9" t="s">
        <v>356</v>
      </c>
      <c r="E93" s="9" t="s">
        <v>676</v>
      </c>
      <c r="F93" s="9" t="s">
        <v>719</v>
      </c>
      <c r="G93" s="9" t="s">
        <v>720</v>
      </c>
      <c r="H93" s="9" t="s">
        <v>708</v>
      </c>
      <c r="I93" s="451" t="s">
        <v>150</v>
      </c>
      <c r="J93" s="471">
        <v>1</v>
      </c>
      <c r="K93" s="471">
        <v>1</v>
      </c>
      <c r="L93" s="471">
        <v>1</v>
      </c>
      <c r="M93" s="471">
        <v>1</v>
      </c>
      <c r="N93" s="471">
        <v>1</v>
      </c>
      <c r="O93" s="471">
        <v>1</v>
      </c>
      <c r="P93" s="471">
        <f t="shared" si="2"/>
        <v>4</v>
      </c>
      <c r="Q93" s="472" t="s">
        <v>1687</v>
      </c>
      <c r="R93" s="472"/>
      <c r="S93" s="118"/>
      <c r="T93" s="118"/>
      <c r="U93" s="118"/>
      <c r="V93" s="118"/>
      <c r="W93" s="118"/>
      <c r="X93" s="118"/>
      <c r="Y93" s="118"/>
      <c r="Z93" s="118"/>
    </row>
    <row r="94" spans="1:26" ht="15.75" customHeight="1">
      <c r="A94" s="9"/>
      <c r="B94" s="9" t="s">
        <v>345</v>
      </c>
      <c r="C94" s="9" t="s">
        <v>361</v>
      </c>
      <c r="D94" s="9" t="s">
        <v>362</v>
      </c>
      <c r="E94" s="9" t="s">
        <v>676</v>
      </c>
      <c r="F94" s="9" t="s">
        <v>729</v>
      </c>
      <c r="G94" s="9" t="s">
        <v>730</v>
      </c>
      <c r="H94" s="9" t="s">
        <v>708</v>
      </c>
      <c r="I94" s="451" t="s">
        <v>150</v>
      </c>
      <c r="J94" s="471">
        <v>1</v>
      </c>
      <c r="K94" s="471">
        <v>1</v>
      </c>
      <c r="L94" s="471">
        <v>1</v>
      </c>
      <c r="M94" s="471">
        <v>1</v>
      </c>
      <c r="N94" s="471">
        <v>1</v>
      </c>
      <c r="O94" s="471">
        <v>1</v>
      </c>
      <c r="P94" s="471">
        <f t="shared" si="2"/>
        <v>4</v>
      </c>
      <c r="Q94" s="472" t="s">
        <v>1688</v>
      </c>
      <c r="R94" s="472"/>
      <c r="S94" s="118"/>
      <c r="T94" s="118"/>
      <c r="U94" s="118"/>
      <c r="V94" s="118"/>
      <c r="W94" s="118"/>
      <c r="X94" s="118"/>
      <c r="Y94" s="118"/>
      <c r="Z94" s="118"/>
    </row>
    <row r="95" spans="1:26" ht="15.75" customHeight="1">
      <c r="A95" s="9"/>
      <c r="B95" s="9" t="s">
        <v>345</v>
      </c>
      <c r="C95" s="9" t="s">
        <v>361</v>
      </c>
      <c r="D95" s="9" t="s">
        <v>362</v>
      </c>
      <c r="E95" s="9" t="s">
        <v>676</v>
      </c>
      <c r="F95" s="9" t="s">
        <v>735</v>
      </c>
      <c r="G95" s="9" t="s">
        <v>736</v>
      </c>
      <c r="H95" s="9" t="s">
        <v>708</v>
      </c>
      <c r="I95" s="451" t="s">
        <v>150</v>
      </c>
      <c r="J95" s="471">
        <v>0</v>
      </c>
      <c r="K95" s="471">
        <v>0</v>
      </c>
      <c r="L95" s="471">
        <v>0</v>
      </c>
      <c r="M95" s="471">
        <v>0</v>
      </c>
      <c r="N95" s="471">
        <v>0</v>
      </c>
      <c r="O95" s="471">
        <v>0</v>
      </c>
      <c r="P95" s="471">
        <f t="shared" si="2"/>
        <v>0</v>
      </c>
      <c r="Q95" s="472" t="s">
        <v>2118</v>
      </c>
      <c r="R95" s="472"/>
      <c r="S95" s="118"/>
      <c r="T95" s="118"/>
      <c r="U95" s="118"/>
      <c r="V95" s="118"/>
      <c r="W95" s="118"/>
      <c r="X95" s="118"/>
      <c r="Y95" s="118"/>
      <c r="Z95" s="118"/>
    </row>
    <row r="96" spans="1:26" ht="15.75" customHeight="1">
      <c r="A96" s="9"/>
      <c r="B96" s="9" t="s">
        <v>345</v>
      </c>
      <c r="C96" s="9" t="s">
        <v>361</v>
      </c>
      <c r="D96" s="9" t="s">
        <v>372</v>
      </c>
      <c r="E96" s="9" t="s">
        <v>676</v>
      </c>
      <c r="F96" s="9" t="s">
        <v>740</v>
      </c>
      <c r="G96" s="9" t="s">
        <v>741</v>
      </c>
      <c r="H96" s="9" t="s">
        <v>708</v>
      </c>
      <c r="I96" s="451" t="s">
        <v>150</v>
      </c>
      <c r="J96" s="471">
        <v>1</v>
      </c>
      <c r="K96" s="471">
        <v>1</v>
      </c>
      <c r="L96" s="471">
        <v>1</v>
      </c>
      <c r="M96" s="471">
        <v>1</v>
      </c>
      <c r="N96" s="471">
        <v>1</v>
      </c>
      <c r="O96" s="471">
        <v>1</v>
      </c>
      <c r="P96" s="471">
        <f t="shared" si="2"/>
        <v>4</v>
      </c>
      <c r="Q96" s="472" t="s">
        <v>1689</v>
      </c>
      <c r="R96" s="469" t="s">
        <v>2119</v>
      </c>
      <c r="S96" s="118"/>
      <c r="T96" s="118"/>
      <c r="U96" s="118"/>
      <c r="V96" s="118"/>
      <c r="W96" s="118"/>
      <c r="X96" s="118"/>
      <c r="Y96" s="118"/>
      <c r="Z96" s="118"/>
    </row>
    <row r="97" spans="1:18" ht="15.75" customHeight="1">
      <c r="A97" s="2"/>
      <c r="B97" s="2" t="s">
        <v>345</v>
      </c>
      <c r="C97" s="2" t="s">
        <v>377</v>
      </c>
      <c r="D97" s="2"/>
      <c r="E97" s="2" t="s">
        <v>676</v>
      </c>
      <c r="F97" s="9" t="s">
        <v>747</v>
      </c>
      <c r="G97" s="2" t="s">
        <v>748</v>
      </c>
      <c r="H97" s="2" t="s">
        <v>708</v>
      </c>
      <c r="I97" s="3" t="s">
        <v>150</v>
      </c>
      <c r="J97" s="247">
        <v>1</v>
      </c>
      <c r="K97" s="247">
        <v>1</v>
      </c>
      <c r="L97" s="247">
        <v>1</v>
      </c>
      <c r="M97" s="247">
        <v>1</v>
      </c>
      <c r="N97" s="247">
        <v>1</v>
      </c>
      <c r="O97" s="247">
        <v>1</v>
      </c>
      <c r="P97" s="247">
        <f t="shared" si="2"/>
        <v>4</v>
      </c>
      <c r="Q97" s="248" t="s">
        <v>1691</v>
      </c>
      <c r="R97" s="248"/>
    </row>
    <row r="98" spans="1:18" ht="15.75" customHeight="1">
      <c r="A98" s="2"/>
      <c r="B98" s="2" t="s">
        <v>381</v>
      </c>
      <c r="C98" s="2" t="s">
        <v>382</v>
      </c>
      <c r="D98" s="2"/>
      <c r="E98" s="2" t="s">
        <v>676</v>
      </c>
      <c r="F98" s="9" t="s">
        <v>767</v>
      </c>
      <c r="G98" s="9" t="s">
        <v>260</v>
      </c>
      <c r="H98" s="9" t="s">
        <v>352</v>
      </c>
      <c r="I98" s="3" t="s">
        <v>4</v>
      </c>
      <c r="J98" s="247">
        <v>0</v>
      </c>
      <c r="K98" s="247">
        <v>0</v>
      </c>
      <c r="L98" s="247">
        <v>0</v>
      </c>
      <c r="M98" s="247">
        <v>0</v>
      </c>
      <c r="N98" s="247">
        <v>0</v>
      </c>
      <c r="O98" s="247">
        <v>0</v>
      </c>
      <c r="P98" s="247">
        <f t="shared" si="2"/>
        <v>0</v>
      </c>
      <c r="Q98" s="248" t="s">
        <v>2120</v>
      </c>
      <c r="R98" s="248"/>
    </row>
    <row r="99" spans="1:18" ht="15.75" customHeight="1">
      <c r="A99" s="2"/>
      <c r="B99" s="2" t="s">
        <v>381</v>
      </c>
      <c r="C99" s="2" t="s">
        <v>382</v>
      </c>
      <c r="D99" s="2"/>
      <c r="E99" s="2" t="s">
        <v>676</v>
      </c>
      <c r="F99" s="2" t="s">
        <v>777</v>
      </c>
      <c r="G99" s="9" t="s">
        <v>778</v>
      </c>
      <c r="H99" s="2" t="s">
        <v>2121</v>
      </c>
      <c r="I99" s="3" t="s">
        <v>4</v>
      </c>
      <c r="J99" s="247">
        <v>1</v>
      </c>
      <c r="K99" s="247">
        <v>1</v>
      </c>
      <c r="L99" s="247">
        <v>0</v>
      </c>
      <c r="M99" s="247">
        <v>0</v>
      </c>
      <c r="N99" s="247">
        <v>1</v>
      </c>
      <c r="O99" s="247">
        <v>1</v>
      </c>
      <c r="P99" s="247">
        <f t="shared" si="2"/>
        <v>2</v>
      </c>
      <c r="Q99" s="248" t="s">
        <v>2122</v>
      </c>
      <c r="R99" s="260" t="s">
        <v>2123</v>
      </c>
    </row>
    <row r="100" spans="1:18" ht="15.75" customHeight="1">
      <c r="A100" s="2"/>
      <c r="B100" s="2" t="s">
        <v>381</v>
      </c>
      <c r="C100" s="2" t="s">
        <v>392</v>
      </c>
      <c r="D100" s="9" t="s">
        <v>393</v>
      </c>
      <c r="E100" s="2" t="s">
        <v>676</v>
      </c>
      <c r="F100" s="9" t="s">
        <v>785</v>
      </c>
      <c r="G100" s="2" t="s">
        <v>1271</v>
      </c>
      <c r="H100" s="2" t="s">
        <v>2124</v>
      </c>
      <c r="I100" s="3" t="s">
        <v>4</v>
      </c>
      <c r="J100" s="247">
        <v>1</v>
      </c>
      <c r="K100" s="247">
        <v>1</v>
      </c>
      <c r="L100" s="247">
        <v>0</v>
      </c>
      <c r="M100" s="247">
        <v>0</v>
      </c>
      <c r="N100" s="247">
        <v>1</v>
      </c>
      <c r="O100" s="247">
        <v>0.5</v>
      </c>
      <c r="P100" s="247">
        <f t="shared" si="2"/>
        <v>1</v>
      </c>
      <c r="Q100" s="248" t="s">
        <v>2125</v>
      </c>
      <c r="R100" s="260" t="s">
        <v>2126</v>
      </c>
    </row>
    <row r="101" spans="1:18" ht="15.75" customHeight="1">
      <c r="A101" s="2"/>
      <c r="B101" s="2" t="s">
        <v>381</v>
      </c>
      <c r="C101" s="2" t="s">
        <v>392</v>
      </c>
      <c r="D101" s="2" t="s">
        <v>398</v>
      </c>
      <c r="E101" s="2" t="s">
        <v>676</v>
      </c>
      <c r="F101" s="9" t="s">
        <v>793</v>
      </c>
      <c r="G101" s="2" t="s">
        <v>1274</v>
      </c>
      <c r="H101" s="2" t="s">
        <v>2124</v>
      </c>
      <c r="I101" s="3" t="s">
        <v>4</v>
      </c>
      <c r="J101" s="247">
        <v>1</v>
      </c>
      <c r="K101" s="247">
        <v>1</v>
      </c>
      <c r="L101" s="247">
        <v>0</v>
      </c>
      <c r="M101" s="247">
        <v>0</v>
      </c>
      <c r="N101" s="247">
        <v>1</v>
      </c>
      <c r="O101" s="247">
        <v>0.5</v>
      </c>
      <c r="P101" s="247">
        <f t="shared" si="2"/>
        <v>1</v>
      </c>
      <c r="Q101" s="248" t="s">
        <v>1703</v>
      </c>
      <c r="R101" s="260" t="s">
        <v>2126</v>
      </c>
    </row>
    <row r="102" spans="1:18" ht="15.75" customHeight="1">
      <c r="A102" s="2"/>
      <c r="B102" s="2" t="s">
        <v>381</v>
      </c>
      <c r="C102" s="2" t="s">
        <v>403</v>
      </c>
      <c r="D102" s="9" t="s">
        <v>404</v>
      </c>
      <c r="E102" s="2" t="s">
        <v>676</v>
      </c>
      <c r="F102" s="9" t="s">
        <v>809</v>
      </c>
      <c r="G102" s="2" t="s">
        <v>810</v>
      </c>
      <c r="H102" s="2" t="s">
        <v>352</v>
      </c>
      <c r="I102" s="3" t="s">
        <v>4</v>
      </c>
      <c r="J102" s="247">
        <v>1</v>
      </c>
      <c r="K102" s="247">
        <v>1</v>
      </c>
      <c r="L102" s="247">
        <v>1</v>
      </c>
      <c r="M102" s="247">
        <v>1</v>
      </c>
      <c r="N102" s="247">
        <v>1</v>
      </c>
      <c r="O102" s="247">
        <v>1</v>
      </c>
      <c r="P102" s="247">
        <f t="shared" si="2"/>
        <v>4</v>
      </c>
      <c r="Q102" s="248" t="s">
        <v>2127</v>
      </c>
      <c r="R102" s="260" t="s">
        <v>2128</v>
      </c>
    </row>
    <row r="103" spans="1:18" ht="15.75" customHeight="1">
      <c r="A103" s="2"/>
      <c r="B103" s="2" t="s">
        <v>381</v>
      </c>
      <c r="C103" s="2" t="s">
        <v>403</v>
      </c>
      <c r="D103" s="9" t="s">
        <v>404</v>
      </c>
      <c r="E103" s="2" t="s">
        <v>676</v>
      </c>
      <c r="F103" s="9" t="s">
        <v>815</v>
      </c>
      <c r="G103" s="9" t="s">
        <v>1280</v>
      </c>
      <c r="H103" s="2" t="s">
        <v>1502</v>
      </c>
      <c r="I103" s="3" t="s">
        <v>4</v>
      </c>
      <c r="J103" s="247">
        <v>1</v>
      </c>
      <c r="K103" s="247">
        <v>1</v>
      </c>
      <c r="L103" s="247">
        <v>1</v>
      </c>
      <c r="M103" s="247">
        <v>1</v>
      </c>
      <c r="N103" s="247">
        <v>1</v>
      </c>
      <c r="O103" s="247">
        <v>1</v>
      </c>
      <c r="P103" s="247">
        <f t="shared" si="2"/>
        <v>4</v>
      </c>
      <c r="Q103" s="248" t="s">
        <v>2129</v>
      </c>
      <c r="R103" s="250" t="s">
        <v>1708</v>
      </c>
    </row>
    <row r="104" spans="1:18" ht="15.75" customHeight="1">
      <c r="A104" s="2"/>
      <c r="B104" s="2" t="s">
        <v>381</v>
      </c>
      <c r="C104" s="2" t="s">
        <v>403</v>
      </c>
      <c r="D104" s="9" t="s">
        <v>404</v>
      </c>
      <c r="E104" s="2" t="s">
        <v>676</v>
      </c>
      <c r="F104" s="9" t="s">
        <v>821</v>
      </c>
      <c r="G104" s="9" t="s">
        <v>822</v>
      </c>
      <c r="H104" s="2" t="s">
        <v>352</v>
      </c>
      <c r="I104" s="3" t="s">
        <v>4</v>
      </c>
      <c r="J104" s="247">
        <v>1</v>
      </c>
      <c r="K104" s="247">
        <v>1</v>
      </c>
      <c r="L104" s="247">
        <v>1</v>
      </c>
      <c r="M104" s="247">
        <v>1</v>
      </c>
      <c r="N104" s="247">
        <v>1</v>
      </c>
      <c r="O104" s="247">
        <v>1</v>
      </c>
      <c r="P104" s="247">
        <f t="shared" si="2"/>
        <v>4</v>
      </c>
      <c r="Q104" s="248" t="s">
        <v>2130</v>
      </c>
      <c r="R104" s="260" t="s">
        <v>2131</v>
      </c>
    </row>
    <row r="105" spans="1:18" ht="15.75" customHeight="1">
      <c r="A105" s="2"/>
      <c r="B105" s="2" t="s">
        <v>381</v>
      </c>
      <c r="C105" s="2" t="s">
        <v>403</v>
      </c>
      <c r="D105" s="9" t="s">
        <v>428</v>
      </c>
      <c r="E105" s="2" t="s">
        <v>676</v>
      </c>
      <c r="F105" s="9" t="s">
        <v>834</v>
      </c>
      <c r="G105" s="2" t="s">
        <v>1284</v>
      </c>
      <c r="H105" s="2" t="s">
        <v>352</v>
      </c>
      <c r="I105" s="3" t="s">
        <v>4</v>
      </c>
      <c r="J105" s="247">
        <v>0</v>
      </c>
      <c r="K105" s="247">
        <v>0</v>
      </c>
      <c r="L105" s="247">
        <v>0</v>
      </c>
      <c r="M105" s="247">
        <v>0</v>
      </c>
      <c r="N105" s="247">
        <v>0</v>
      </c>
      <c r="O105" s="247">
        <v>0</v>
      </c>
      <c r="P105" s="247">
        <f t="shared" si="2"/>
        <v>0</v>
      </c>
      <c r="Q105" s="248" t="s">
        <v>2132</v>
      </c>
      <c r="R105" s="260" t="s">
        <v>2133</v>
      </c>
    </row>
    <row r="106" spans="1:18" ht="15.75" customHeight="1">
      <c r="A106" s="2"/>
      <c r="B106" s="2" t="s">
        <v>381</v>
      </c>
      <c r="C106" s="2" t="s">
        <v>403</v>
      </c>
      <c r="D106" s="9" t="s">
        <v>428</v>
      </c>
      <c r="E106" s="2" t="s">
        <v>676</v>
      </c>
      <c r="F106" s="9" t="s">
        <v>839</v>
      </c>
      <c r="G106" s="9" t="s">
        <v>840</v>
      </c>
      <c r="H106" s="2" t="s">
        <v>1502</v>
      </c>
      <c r="I106" s="3" t="s">
        <v>4</v>
      </c>
      <c r="J106" s="247">
        <v>0.5</v>
      </c>
      <c r="K106" s="247">
        <v>1</v>
      </c>
      <c r="L106" s="247">
        <v>0.5</v>
      </c>
      <c r="M106" s="247">
        <v>0.5</v>
      </c>
      <c r="N106" s="247">
        <v>1</v>
      </c>
      <c r="O106" s="247">
        <v>1</v>
      </c>
      <c r="P106" s="247">
        <f t="shared" si="2"/>
        <v>1.5</v>
      </c>
      <c r="Q106" s="248" t="s">
        <v>1712</v>
      </c>
      <c r="R106" s="260" t="s">
        <v>1713</v>
      </c>
    </row>
    <row r="107" spans="1:18" ht="15.75" customHeight="1">
      <c r="A107" s="2"/>
      <c r="B107" s="2" t="s">
        <v>381</v>
      </c>
      <c r="C107" s="2" t="s">
        <v>403</v>
      </c>
      <c r="D107" s="2" t="s">
        <v>436</v>
      </c>
      <c r="E107" s="2" t="s">
        <v>676</v>
      </c>
      <c r="F107" s="9" t="s">
        <v>844</v>
      </c>
      <c r="G107" s="9" t="s">
        <v>845</v>
      </c>
      <c r="H107" s="2" t="s">
        <v>1502</v>
      </c>
      <c r="I107" s="3" t="s">
        <v>4</v>
      </c>
      <c r="J107" s="247">
        <v>1</v>
      </c>
      <c r="K107" s="247">
        <v>1</v>
      </c>
      <c r="L107" s="247">
        <v>1</v>
      </c>
      <c r="M107" s="247">
        <v>1</v>
      </c>
      <c r="N107" s="247">
        <v>1</v>
      </c>
      <c r="O107" s="247">
        <v>1</v>
      </c>
      <c r="P107" s="247">
        <f t="shared" si="2"/>
        <v>4</v>
      </c>
      <c r="Q107" s="248" t="s">
        <v>1714</v>
      </c>
      <c r="R107" s="260" t="s">
        <v>2134</v>
      </c>
    </row>
    <row r="108" spans="1:18" ht="15.75" customHeight="1">
      <c r="A108" s="2"/>
      <c r="B108" s="2" t="s">
        <v>381</v>
      </c>
      <c r="C108" s="2" t="s">
        <v>441</v>
      </c>
      <c r="D108" s="9" t="s">
        <v>442</v>
      </c>
      <c r="E108" s="2" t="s">
        <v>676</v>
      </c>
      <c r="F108" s="9" t="s">
        <v>854</v>
      </c>
      <c r="G108" s="9" t="s">
        <v>1286</v>
      </c>
      <c r="H108" s="2" t="s">
        <v>1542</v>
      </c>
      <c r="I108" s="3" t="s">
        <v>4</v>
      </c>
      <c r="J108" s="247">
        <v>1</v>
      </c>
      <c r="K108" s="247">
        <v>1</v>
      </c>
      <c r="L108" s="247">
        <v>1</v>
      </c>
      <c r="M108" s="247">
        <v>1</v>
      </c>
      <c r="N108" s="247">
        <v>1</v>
      </c>
      <c r="O108" s="247">
        <v>1</v>
      </c>
      <c r="P108" s="247">
        <f t="shared" si="2"/>
        <v>4</v>
      </c>
      <c r="Q108" s="248" t="s">
        <v>2135</v>
      </c>
      <c r="R108" s="470" t="s">
        <v>2136</v>
      </c>
    </row>
    <row r="109" spans="1:18" ht="15.75" customHeight="1">
      <c r="A109" s="2"/>
      <c r="B109" s="2" t="s">
        <v>381</v>
      </c>
      <c r="C109" s="2" t="s">
        <v>441</v>
      </c>
      <c r="D109" s="9" t="s">
        <v>447</v>
      </c>
      <c r="E109" s="2" t="s">
        <v>676</v>
      </c>
      <c r="F109" s="9" t="s">
        <v>860</v>
      </c>
      <c r="G109" s="2" t="s">
        <v>1289</v>
      </c>
      <c r="H109" s="2" t="s">
        <v>1542</v>
      </c>
      <c r="I109" s="3" t="s">
        <v>4</v>
      </c>
      <c r="J109" s="247">
        <v>1</v>
      </c>
      <c r="K109" s="247">
        <v>1</v>
      </c>
      <c r="L109" s="247">
        <v>1</v>
      </c>
      <c r="M109" s="247">
        <v>1</v>
      </c>
      <c r="N109" s="247">
        <v>1</v>
      </c>
      <c r="O109" s="247">
        <v>1</v>
      </c>
      <c r="P109" s="247">
        <f t="shared" si="2"/>
        <v>4</v>
      </c>
      <c r="Q109" s="248" t="s">
        <v>2137</v>
      </c>
      <c r="R109" s="470" t="s">
        <v>2138</v>
      </c>
    </row>
    <row r="110" spans="1:18" ht="15.75" customHeight="1">
      <c r="A110" s="2"/>
      <c r="B110" s="2" t="s">
        <v>450</v>
      </c>
      <c r="C110" s="2" t="s">
        <v>451</v>
      </c>
      <c r="D110" s="2" t="s">
        <v>452</v>
      </c>
      <c r="E110" s="2" t="s">
        <v>676</v>
      </c>
      <c r="F110" s="2" t="s">
        <v>868</v>
      </c>
      <c r="G110" s="9" t="s">
        <v>869</v>
      </c>
      <c r="H110" s="9" t="s">
        <v>2039</v>
      </c>
      <c r="I110" s="3" t="s">
        <v>150</v>
      </c>
      <c r="J110" s="247">
        <v>0.5</v>
      </c>
      <c r="K110" s="247">
        <v>1</v>
      </c>
      <c r="L110" s="247">
        <v>0.5</v>
      </c>
      <c r="M110" s="247">
        <v>1</v>
      </c>
      <c r="N110" s="247">
        <v>1</v>
      </c>
      <c r="O110" s="247">
        <v>0.5</v>
      </c>
      <c r="P110" s="247">
        <f t="shared" si="2"/>
        <v>0.875</v>
      </c>
      <c r="Q110" s="248" t="s">
        <v>1720</v>
      </c>
      <c r="R110" s="469" t="s">
        <v>1721</v>
      </c>
    </row>
    <row r="111" spans="1:18" ht="15.75" customHeight="1">
      <c r="A111" s="2"/>
      <c r="B111" s="2" t="s">
        <v>450</v>
      </c>
      <c r="C111" s="2" t="s">
        <v>451</v>
      </c>
      <c r="D111" s="2" t="s">
        <v>452</v>
      </c>
      <c r="E111" s="2" t="s">
        <v>676</v>
      </c>
      <c r="F111" s="9" t="s">
        <v>875</v>
      </c>
      <c r="G111" s="9" t="s">
        <v>869</v>
      </c>
      <c r="H111" s="9" t="s">
        <v>2039</v>
      </c>
      <c r="I111" s="3" t="s">
        <v>150</v>
      </c>
      <c r="J111" s="247">
        <v>1</v>
      </c>
      <c r="K111" s="247">
        <v>1</v>
      </c>
      <c r="L111" s="247">
        <v>0.5</v>
      </c>
      <c r="M111" s="247">
        <v>1</v>
      </c>
      <c r="N111" s="247">
        <v>0.5</v>
      </c>
      <c r="O111" s="247">
        <v>0.5</v>
      </c>
      <c r="P111" s="247">
        <f t="shared" si="2"/>
        <v>1.5</v>
      </c>
      <c r="Q111" s="248" t="s">
        <v>1722</v>
      </c>
      <c r="R111" s="469" t="s">
        <v>2139</v>
      </c>
    </row>
    <row r="112" spans="1:18" ht="15.75" customHeight="1">
      <c r="A112" s="2"/>
      <c r="B112" s="2" t="s">
        <v>450</v>
      </c>
      <c r="C112" s="2" t="s">
        <v>451</v>
      </c>
      <c r="D112" s="2" t="s">
        <v>452</v>
      </c>
      <c r="E112" s="2" t="s">
        <v>676</v>
      </c>
      <c r="F112" s="9" t="s">
        <v>882</v>
      </c>
      <c r="G112" s="2" t="s">
        <v>883</v>
      </c>
      <c r="H112" s="9" t="s">
        <v>2140</v>
      </c>
      <c r="I112" s="3" t="s">
        <v>150</v>
      </c>
      <c r="J112" s="247">
        <v>0.5</v>
      </c>
      <c r="K112" s="247">
        <v>0.5</v>
      </c>
      <c r="L112" s="247">
        <v>0.5</v>
      </c>
      <c r="M112" s="247">
        <v>0.5</v>
      </c>
      <c r="N112" s="247">
        <v>0.5</v>
      </c>
      <c r="O112" s="247">
        <v>0.5</v>
      </c>
      <c r="P112" s="247">
        <f t="shared" si="2"/>
        <v>0.5</v>
      </c>
      <c r="Q112" s="248" t="s">
        <v>1724</v>
      </c>
      <c r="R112" s="248"/>
    </row>
    <row r="113" spans="1:18" ht="15.75" customHeight="1">
      <c r="A113" s="2"/>
      <c r="B113" s="2" t="s">
        <v>450</v>
      </c>
      <c r="C113" s="2" t="s">
        <v>451</v>
      </c>
      <c r="D113" s="2" t="s">
        <v>467</v>
      </c>
      <c r="E113" s="2" t="s">
        <v>676</v>
      </c>
      <c r="F113" s="9" t="s">
        <v>888</v>
      </c>
      <c r="G113" s="9" t="s">
        <v>889</v>
      </c>
      <c r="H113" s="2" t="s">
        <v>1725</v>
      </c>
      <c r="I113" s="3" t="s">
        <v>4</v>
      </c>
      <c r="J113" s="247">
        <v>1</v>
      </c>
      <c r="K113" s="247">
        <v>1</v>
      </c>
      <c r="L113" s="247">
        <v>1</v>
      </c>
      <c r="M113" s="247">
        <v>1</v>
      </c>
      <c r="N113" s="247">
        <v>1</v>
      </c>
      <c r="O113" s="247">
        <v>1</v>
      </c>
      <c r="P113" s="247">
        <f t="shared" si="2"/>
        <v>4</v>
      </c>
      <c r="Q113" s="248" t="s">
        <v>1726</v>
      </c>
      <c r="R113" s="260" t="s">
        <v>2141</v>
      </c>
    </row>
    <row r="114" spans="1:18" ht="15.75" customHeight="1">
      <c r="A114" s="2"/>
      <c r="B114" s="2" t="s">
        <v>450</v>
      </c>
      <c r="C114" s="2" t="s">
        <v>451</v>
      </c>
      <c r="D114" s="2" t="s">
        <v>467</v>
      </c>
      <c r="E114" s="2" t="s">
        <v>676</v>
      </c>
      <c r="F114" s="9" t="s">
        <v>893</v>
      </c>
      <c r="G114" s="9" t="s">
        <v>889</v>
      </c>
      <c r="H114" s="2" t="s">
        <v>1725</v>
      </c>
      <c r="I114" s="3" t="s">
        <v>4</v>
      </c>
      <c r="J114" s="247">
        <v>1</v>
      </c>
      <c r="K114" s="247">
        <v>1</v>
      </c>
      <c r="L114" s="247">
        <v>1</v>
      </c>
      <c r="M114" s="247">
        <v>1</v>
      </c>
      <c r="N114" s="247">
        <v>1</v>
      </c>
      <c r="O114" s="247">
        <v>1</v>
      </c>
      <c r="P114" s="247">
        <f t="shared" si="2"/>
        <v>4</v>
      </c>
      <c r="Q114" s="248" t="s">
        <v>1728</v>
      </c>
      <c r="R114" s="260" t="s">
        <v>1729</v>
      </c>
    </row>
    <row r="115" spans="1:18" ht="15.75" customHeight="1">
      <c r="A115" s="2"/>
      <c r="B115" s="2" t="s">
        <v>450</v>
      </c>
      <c r="C115" s="2" t="s">
        <v>451</v>
      </c>
      <c r="D115" s="2" t="s">
        <v>467</v>
      </c>
      <c r="E115" s="2" t="s">
        <v>676</v>
      </c>
      <c r="F115" s="9" t="s">
        <v>895</v>
      </c>
      <c r="G115" s="9" t="s">
        <v>889</v>
      </c>
      <c r="H115" s="2" t="s">
        <v>1725</v>
      </c>
      <c r="I115" s="3" t="s">
        <v>4</v>
      </c>
      <c r="J115" s="247">
        <v>1</v>
      </c>
      <c r="K115" s="247">
        <v>1</v>
      </c>
      <c r="L115" s="247">
        <v>1</v>
      </c>
      <c r="M115" s="247">
        <v>1</v>
      </c>
      <c r="N115" s="247">
        <v>1</v>
      </c>
      <c r="O115" s="247">
        <v>1</v>
      </c>
      <c r="P115" s="247">
        <f t="shared" si="2"/>
        <v>4</v>
      </c>
      <c r="Q115" s="248" t="s">
        <v>1730</v>
      </c>
      <c r="R115" s="260" t="s">
        <v>1731</v>
      </c>
    </row>
    <row r="116" spans="1:18" ht="15.75" customHeight="1">
      <c r="A116" s="2"/>
      <c r="B116" s="2" t="s">
        <v>450</v>
      </c>
      <c r="C116" s="2" t="s">
        <v>481</v>
      </c>
      <c r="D116" s="9" t="s">
        <v>482</v>
      </c>
      <c r="E116" s="2" t="s">
        <v>676</v>
      </c>
      <c r="F116" s="9" t="s">
        <v>905</v>
      </c>
      <c r="G116" s="9" t="s">
        <v>906</v>
      </c>
      <c r="H116" s="2" t="s">
        <v>907</v>
      </c>
      <c r="I116" s="3" t="s">
        <v>150</v>
      </c>
      <c r="J116" s="247">
        <v>0.67</v>
      </c>
      <c r="K116" s="247">
        <v>0.67</v>
      </c>
      <c r="L116" s="247">
        <v>0.67</v>
      </c>
      <c r="M116" s="247">
        <v>1</v>
      </c>
      <c r="N116" s="247">
        <v>1</v>
      </c>
      <c r="O116" s="247">
        <v>0.67</v>
      </c>
      <c r="P116" s="247">
        <f t="shared" si="2"/>
        <v>1.4993260000000002</v>
      </c>
      <c r="Q116" s="248" t="s">
        <v>1732</v>
      </c>
      <c r="R116" s="248"/>
    </row>
    <row r="117" spans="1:18" ht="15.75" customHeight="1">
      <c r="A117" s="2"/>
      <c r="B117" s="2" t="s">
        <v>450</v>
      </c>
      <c r="C117" s="2" t="s">
        <v>481</v>
      </c>
      <c r="D117" s="9" t="s">
        <v>482</v>
      </c>
      <c r="E117" s="2" t="s">
        <v>676</v>
      </c>
      <c r="F117" s="2" t="s">
        <v>914</v>
      </c>
      <c r="G117" s="9" t="s">
        <v>906</v>
      </c>
      <c r="H117" s="2" t="s">
        <v>907</v>
      </c>
      <c r="I117" s="3" t="s">
        <v>150</v>
      </c>
      <c r="J117" s="247">
        <v>0.67</v>
      </c>
      <c r="K117" s="247">
        <v>0.67</v>
      </c>
      <c r="L117" s="247">
        <v>0.67</v>
      </c>
      <c r="M117" s="247">
        <v>1</v>
      </c>
      <c r="N117" s="247">
        <v>1</v>
      </c>
      <c r="O117" s="247">
        <v>0.67</v>
      </c>
      <c r="P117" s="247">
        <f t="shared" si="2"/>
        <v>1.4993260000000002</v>
      </c>
      <c r="Q117" s="248" t="s">
        <v>1733</v>
      </c>
      <c r="R117" s="248"/>
    </row>
    <row r="118" spans="1:18" ht="15.75" customHeight="1">
      <c r="A118" s="2"/>
      <c r="B118" s="2" t="s">
        <v>450</v>
      </c>
      <c r="C118" s="2" t="s">
        <v>481</v>
      </c>
      <c r="D118" s="9" t="s">
        <v>482</v>
      </c>
      <c r="E118" s="2" t="s">
        <v>676</v>
      </c>
      <c r="F118" s="2" t="s">
        <v>917</v>
      </c>
      <c r="G118" s="9" t="s">
        <v>918</v>
      </c>
      <c r="H118" s="2" t="s">
        <v>907</v>
      </c>
      <c r="I118" s="3" t="s">
        <v>150</v>
      </c>
      <c r="J118" s="247">
        <v>0</v>
      </c>
      <c r="K118" s="247">
        <v>0</v>
      </c>
      <c r="L118" s="247">
        <v>0</v>
      </c>
      <c r="M118" s="247">
        <v>0</v>
      </c>
      <c r="N118" s="247">
        <v>0</v>
      </c>
      <c r="O118" s="247">
        <v>0</v>
      </c>
      <c r="P118" s="247">
        <f t="shared" si="2"/>
        <v>0</v>
      </c>
      <c r="Q118" s="248" t="s">
        <v>1734</v>
      </c>
      <c r="R118" s="248"/>
    </row>
    <row r="119" spans="1:18" ht="15.75" customHeight="1">
      <c r="J119" s="289"/>
      <c r="K119" s="289"/>
      <c r="L119" s="289"/>
      <c r="M119" s="289"/>
      <c r="N119" s="289"/>
      <c r="O119" s="289"/>
      <c r="R119" s="261"/>
    </row>
    <row r="120" spans="1:18" ht="15.75" customHeight="1">
      <c r="R120" s="261"/>
    </row>
    <row r="121" spans="1:18" ht="15.75" customHeight="1">
      <c r="J121" s="290"/>
      <c r="R121" s="261"/>
    </row>
    <row r="122" spans="1:18" ht="15.75" customHeight="1">
      <c r="J122" s="290"/>
      <c r="R122" s="261"/>
    </row>
    <row r="123" spans="1:18" ht="15.75" customHeight="1">
      <c r="R123" s="261"/>
    </row>
    <row r="124" spans="1:18" ht="15.75" customHeight="1">
      <c r="R124" s="261"/>
    </row>
    <row r="125" spans="1:18" ht="15.75" customHeight="1">
      <c r="R125" s="261"/>
    </row>
    <row r="126" spans="1:18" ht="15.75" customHeight="1">
      <c r="R126" s="261"/>
    </row>
    <row r="127" spans="1:18" ht="15.75" customHeight="1">
      <c r="R127" s="261"/>
    </row>
    <row r="128" spans="1:18" ht="15.75" customHeight="1">
      <c r="R128" s="261"/>
    </row>
    <row r="129" spans="18:18" ht="15.75" customHeight="1">
      <c r="R129" s="261"/>
    </row>
    <row r="130" spans="18:18" ht="15.75" customHeight="1">
      <c r="R130" s="261"/>
    </row>
    <row r="131" spans="18:18" ht="15.75" customHeight="1">
      <c r="R131" s="261"/>
    </row>
    <row r="132" spans="18:18" ht="15.75" customHeight="1">
      <c r="R132" s="261"/>
    </row>
    <row r="133" spans="18:18" ht="15.75" customHeight="1">
      <c r="R133" s="261"/>
    </row>
    <row r="134" spans="18:18" ht="15.75" customHeight="1">
      <c r="R134" s="261"/>
    </row>
    <row r="135" spans="18:18" ht="15.75" customHeight="1">
      <c r="R135" s="261"/>
    </row>
    <row r="136" spans="18:18" ht="15.75" customHeight="1">
      <c r="R136" s="261"/>
    </row>
    <row r="137" spans="18:18" ht="15.75" customHeight="1">
      <c r="R137" s="261"/>
    </row>
    <row r="138" spans="18:18" ht="15.75" customHeight="1">
      <c r="R138" s="261"/>
    </row>
    <row r="139" spans="18:18" ht="15.75" customHeight="1">
      <c r="R139" s="261"/>
    </row>
    <row r="140" spans="18:18" ht="15.75" customHeight="1">
      <c r="R140" s="261"/>
    </row>
    <row r="141" spans="18:18" ht="15.75" customHeight="1">
      <c r="R141" s="261"/>
    </row>
    <row r="142" spans="18:18" ht="15.75" customHeight="1">
      <c r="R142" s="261"/>
    </row>
    <row r="143" spans="18:18" ht="15.75" customHeight="1">
      <c r="R143" s="261"/>
    </row>
    <row r="144" spans="18:18" ht="15.75" customHeight="1">
      <c r="R144" s="261"/>
    </row>
    <row r="145" spans="18:18" ht="15.75" customHeight="1">
      <c r="R145" s="261"/>
    </row>
    <row r="146" spans="18:18" ht="15.75" customHeight="1">
      <c r="R146" s="261"/>
    </row>
    <row r="147" spans="18:18" ht="15.75" customHeight="1">
      <c r="R147" s="261"/>
    </row>
    <row r="148" spans="18:18" ht="15.75" customHeight="1">
      <c r="R148" s="261"/>
    </row>
    <row r="149" spans="18:18" ht="15.75" customHeight="1">
      <c r="R149" s="261"/>
    </row>
    <row r="150" spans="18:18" ht="15.75" customHeight="1">
      <c r="R150" s="261"/>
    </row>
    <row r="151" spans="18:18" ht="15.75" customHeight="1">
      <c r="R151" s="261"/>
    </row>
    <row r="152" spans="18:18" ht="15.75" customHeight="1">
      <c r="R152" s="261"/>
    </row>
    <row r="153" spans="18:18" ht="15.75" customHeight="1">
      <c r="R153" s="261"/>
    </row>
    <row r="154" spans="18:18" ht="15.75" customHeight="1">
      <c r="R154" s="261"/>
    </row>
    <row r="155" spans="18:18" ht="15.75" customHeight="1">
      <c r="R155" s="261"/>
    </row>
    <row r="156" spans="18:18" ht="15.75" customHeight="1">
      <c r="R156" s="261"/>
    </row>
    <row r="157" spans="18:18" ht="15.75" customHeight="1">
      <c r="R157" s="261"/>
    </row>
    <row r="158" spans="18:18" ht="15.75" customHeight="1">
      <c r="R158" s="261"/>
    </row>
    <row r="159" spans="18:18" ht="15.75" customHeight="1">
      <c r="R159" s="261"/>
    </row>
    <row r="160" spans="18:18" ht="15.75" customHeight="1">
      <c r="R160" s="261"/>
    </row>
    <row r="161" spans="18:18" ht="15.75" customHeight="1">
      <c r="R161" s="261"/>
    </row>
    <row r="162" spans="18:18" ht="15.75" customHeight="1">
      <c r="R162" s="261"/>
    </row>
    <row r="163" spans="18:18" ht="15.75" customHeight="1">
      <c r="R163" s="261"/>
    </row>
    <row r="164" spans="18:18" ht="15.75" customHeight="1">
      <c r="R164" s="261"/>
    </row>
    <row r="165" spans="18:18" ht="15.75" customHeight="1">
      <c r="R165" s="261"/>
    </row>
    <row r="166" spans="18:18" ht="15.75" customHeight="1">
      <c r="R166" s="261"/>
    </row>
    <row r="167" spans="18:18" ht="15.75" customHeight="1">
      <c r="R167" s="261"/>
    </row>
    <row r="168" spans="18:18" ht="15.75" customHeight="1">
      <c r="R168" s="261"/>
    </row>
    <row r="169" spans="18:18" ht="15.75" customHeight="1">
      <c r="R169" s="261"/>
    </row>
    <row r="170" spans="18:18" ht="15.75" customHeight="1">
      <c r="R170" s="261"/>
    </row>
    <row r="171" spans="18:18" ht="15.75" customHeight="1">
      <c r="R171" s="261"/>
    </row>
    <row r="172" spans="18:18" ht="15.75" customHeight="1">
      <c r="R172" s="261"/>
    </row>
    <row r="173" spans="18:18" ht="15.75" customHeight="1">
      <c r="R173" s="261"/>
    </row>
    <row r="174" spans="18:18" ht="15.75" customHeight="1">
      <c r="R174" s="261"/>
    </row>
    <row r="175" spans="18:18" ht="15.75" customHeight="1">
      <c r="R175" s="261"/>
    </row>
    <row r="176" spans="18:18" ht="15.75" customHeight="1">
      <c r="R176" s="261"/>
    </row>
    <row r="177" spans="18:18" ht="15.75" customHeight="1">
      <c r="R177" s="261"/>
    </row>
    <row r="178" spans="18:18" ht="15.75" customHeight="1">
      <c r="R178" s="261"/>
    </row>
    <row r="179" spans="18:18" ht="15.75" customHeight="1">
      <c r="R179" s="261"/>
    </row>
    <row r="180" spans="18:18" ht="15.75" customHeight="1">
      <c r="R180" s="261"/>
    </row>
    <row r="181" spans="18:18" ht="15.75" customHeight="1">
      <c r="R181" s="261"/>
    </row>
    <row r="182" spans="18:18" ht="15.75" customHeight="1">
      <c r="R182" s="261"/>
    </row>
    <row r="183" spans="18:18" ht="15.75" customHeight="1">
      <c r="R183" s="261"/>
    </row>
    <row r="184" spans="18:18" ht="15.75" customHeight="1">
      <c r="R184" s="261"/>
    </row>
    <row r="185" spans="18:18" ht="15.75" customHeight="1">
      <c r="R185" s="261"/>
    </row>
    <row r="186" spans="18:18" ht="15.75" customHeight="1">
      <c r="R186" s="261"/>
    </row>
    <row r="187" spans="18:18" ht="15.75" customHeight="1">
      <c r="R187" s="261"/>
    </row>
    <row r="188" spans="18:18" ht="15.75" customHeight="1">
      <c r="R188" s="261"/>
    </row>
    <row r="189" spans="18:18" ht="15.75" customHeight="1">
      <c r="R189" s="261"/>
    </row>
    <row r="190" spans="18:18" ht="15.75" customHeight="1">
      <c r="R190" s="261"/>
    </row>
    <row r="191" spans="18:18" ht="15.75" customHeight="1">
      <c r="R191" s="261"/>
    </row>
    <row r="192" spans="18:18" ht="15.75" customHeight="1">
      <c r="R192" s="261"/>
    </row>
    <row r="193" spans="18:18" ht="15.75" customHeight="1">
      <c r="R193" s="261"/>
    </row>
    <row r="194" spans="18:18" ht="15.75" customHeight="1">
      <c r="R194" s="261"/>
    </row>
    <row r="195" spans="18:18" ht="15.75" customHeight="1">
      <c r="R195" s="261"/>
    </row>
    <row r="196" spans="18:18" ht="15.75" customHeight="1">
      <c r="R196" s="261"/>
    </row>
    <row r="197" spans="18:18" ht="15.75" customHeight="1">
      <c r="R197" s="261"/>
    </row>
    <row r="198" spans="18:18" ht="15.75" customHeight="1">
      <c r="R198" s="261"/>
    </row>
    <row r="199" spans="18:18" ht="15.75" customHeight="1">
      <c r="R199" s="261"/>
    </row>
    <row r="200" spans="18:18" ht="15.75" customHeight="1">
      <c r="R200" s="261"/>
    </row>
    <row r="201" spans="18:18" ht="15.75" customHeight="1">
      <c r="R201" s="261"/>
    </row>
    <row r="202" spans="18:18" ht="15.75" customHeight="1">
      <c r="R202" s="261"/>
    </row>
    <row r="203" spans="18:18" ht="15.75" customHeight="1">
      <c r="R203" s="261"/>
    </row>
    <row r="204" spans="18:18" ht="15.75" customHeight="1">
      <c r="R204" s="261"/>
    </row>
    <row r="205" spans="18:18" ht="15.75" customHeight="1">
      <c r="R205" s="261"/>
    </row>
    <row r="206" spans="18:18" ht="15.75" customHeight="1">
      <c r="R206" s="261"/>
    </row>
    <row r="207" spans="18:18" ht="15.75" customHeight="1">
      <c r="R207" s="261"/>
    </row>
    <row r="208" spans="18:18" ht="15.75" customHeight="1">
      <c r="R208" s="261"/>
    </row>
    <row r="209" spans="18:18" ht="15.75" customHeight="1">
      <c r="R209" s="261"/>
    </row>
    <row r="210" spans="18:18" ht="15.75" customHeight="1">
      <c r="R210" s="261"/>
    </row>
    <row r="211" spans="18:18" ht="15.75" customHeight="1">
      <c r="R211" s="261"/>
    </row>
    <row r="212" spans="18:18" ht="15.75" customHeight="1">
      <c r="R212" s="261"/>
    </row>
    <row r="213" spans="18:18" ht="15.75" customHeight="1">
      <c r="R213" s="261"/>
    </row>
    <row r="214" spans="18:18" ht="15.75" customHeight="1">
      <c r="R214" s="261"/>
    </row>
    <row r="215" spans="18:18" ht="15.75" customHeight="1">
      <c r="R215" s="261"/>
    </row>
    <row r="216" spans="18:18" ht="15.75" customHeight="1">
      <c r="R216" s="261"/>
    </row>
    <row r="217" spans="18:18" ht="15.75" customHeight="1">
      <c r="R217" s="261"/>
    </row>
    <row r="218" spans="18:18" ht="15.75" customHeight="1">
      <c r="R218" s="261"/>
    </row>
    <row r="219" spans="18:18" ht="15.75" customHeight="1">
      <c r="R219" s="261"/>
    </row>
    <row r="220" spans="18:18" ht="15.75" customHeight="1">
      <c r="R220" s="261"/>
    </row>
    <row r="221" spans="18:18" ht="15.75" customHeight="1">
      <c r="R221" s="261"/>
    </row>
    <row r="222" spans="18:18" ht="15.75" customHeight="1">
      <c r="R222" s="261"/>
    </row>
    <row r="223" spans="18:18" ht="15.75" customHeight="1">
      <c r="R223" s="261"/>
    </row>
    <row r="224" spans="18:18" ht="15.75" customHeight="1">
      <c r="R224" s="261"/>
    </row>
    <row r="225" spans="18:18" ht="15.75" customHeight="1">
      <c r="R225" s="261"/>
    </row>
    <row r="226" spans="18:18" ht="15.75" customHeight="1">
      <c r="R226" s="261"/>
    </row>
    <row r="227" spans="18:18" ht="15.75" customHeight="1">
      <c r="R227" s="261"/>
    </row>
    <row r="228" spans="18:18" ht="15.75" customHeight="1">
      <c r="R228" s="261"/>
    </row>
    <row r="229" spans="18:18" ht="15.75" customHeight="1">
      <c r="R229" s="261"/>
    </row>
    <row r="230" spans="18:18" ht="15.75" customHeight="1">
      <c r="R230" s="261"/>
    </row>
    <row r="231" spans="18:18" ht="15.75" customHeight="1">
      <c r="R231" s="261"/>
    </row>
    <row r="232" spans="18:18" ht="15.75" customHeight="1">
      <c r="R232" s="261"/>
    </row>
    <row r="233" spans="18:18" ht="15.75" customHeight="1">
      <c r="R233" s="261"/>
    </row>
    <row r="234" spans="18:18" ht="15.75" customHeight="1">
      <c r="R234" s="261"/>
    </row>
    <row r="235" spans="18:18" ht="15.75" customHeight="1">
      <c r="R235" s="261"/>
    </row>
    <row r="236" spans="18:18" ht="15.75" customHeight="1">
      <c r="R236" s="261"/>
    </row>
    <row r="237" spans="18:18" ht="15.75" customHeight="1">
      <c r="R237" s="261"/>
    </row>
    <row r="238" spans="18:18" ht="15.75" customHeight="1">
      <c r="R238" s="261"/>
    </row>
    <row r="239" spans="18:18" ht="15.75" customHeight="1">
      <c r="R239" s="261"/>
    </row>
    <row r="240" spans="18:18" ht="15.75" customHeight="1">
      <c r="R240" s="261"/>
    </row>
    <row r="241" spans="18:18" ht="15.75" customHeight="1">
      <c r="R241" s="261"/>
    </row>
    <row r="242" spans="18:18" ht="15.75" customHeight="1">
      <c r="R242" s="261"/>
    </row>
    <row r="243" spans="18:18" ht="15.75" customHeight="1">
      <c r="R243" s="261"/>
    </row>
    <row r="244" spans="18:18" ht="15.75" customHeight="1">
      <c r="R244" s="261"/>
    </row>
    <row r="245" spans="18:18" ht="15.75" customHeight="1">
      <c r="R245" s="261"/>
    </row>
    <row r="246" spans="18:18" ht="15.75" customHeight="1">
      <c r="R246" s="261"/>
    </row>
    <row r="247" spans="18:18" ht="15.75" customHeight="1">
      <c r="R247" s="261"/>
    </row>
    <row r="248" spans="18:18" ht="15.75" customHeight="1">
      <c r="R248" s="261"/>
    </row>
    <row r="249" spans="18:18" ht="15.75" customHeight="1">
      <c r="R249" s="261"/>
    </row>
    <row r="250" spans="18:18" ht="15.75" customHeight="1">
      <c r="R250" s="261"/>
    </row>
    <row r="251" spans="18:18" ht="15.75" customHeight="1">
      <c r="R251" s="261"/>
    </row>
    <row r="252" spans="18:18" ht="15.75" customHeight="1">
      <c r="R252" s="261"/>
    </row>
    <row r="253" spans="18:18" ht="15.75" customHeight="1">
      <c r="R253" s="261"/>
    </row>
    <row r="254" spans="18:18" ht="15.75" customHeight="1">
      <c r="R254" s="261"/>
    </row>
    <row r="255" spans="18:18" ht="15.75" customHeight="1">
      <c r="R255" s="261"/>
    </row>
    <row r="256" spans="18:18" ht="15.75" customHeight="1">
      <c r="R256" s="261"/>
    </row>
    <row r="257" spans="18:18" ht="15.75" customHeight="1">
      <c r="R257" s="261"/>
    </row>
    <row r="258" spans="18:18" ht="15.75" customHeight="1">
      <c r="R258" s="261"/>
    </row>
    <row r="259" spans="18:18" ht="15.75" customHeight="1">
      <c r="R259" s="261"/>
    </row>
    <row r="260" spans="18:18" ht="15.75" customHeight="1">
      <c r="R260" s="261"/>
    </row>
    <row r="261" spans="18:18" ht="15.75" customHeight="1">
      <c r="R261" s="261"/>
    </row>
    <row r="262" spans="18:18" ht="15.75" customHeight="1">
      <c r="R262" s="261"/>
    </row>
    <row r="263" spans="18:18" ht="15.75" customHeight="1">
      <c r="R263" s="261"/>
    </row>
    <row r="264" spans="18:18" ht="15.75" customHeight="1">
      <c r="R264" s="261"/>
    </row>
    <row r="265" spans="18:18" ht="15.75" customHeight="1">
      <c r="R265" s="261"/>
    </row>
    <row r="266" spans="18:18" ht="15.75" customHeight="1">
      <c r="R266" s="261"/>
    </row>
    <row r="267" spans="18:18" ht="15.75" customHeight="1">
      <c r="R267" s="261"/>
    </row>
    <row r="268" spans="18:18" ht="15.75" customHeight="1">
      <c r="R268" s="261"/>
    </row>
    <row r="269" spans="18:18" ht="15.75" customHeight="1">
      <c r="R269" s="261"/>
    </row>
    <row r="270" spans="18:18" ht="15.75" customHeight="1">
      <c r="R270" s="261"/>
    </row>
    <row r="271" spans="18:18" ht="15.75" customHeight="1">
      <c r="R271" s="261"/>
    </row>
    <row r="272" spans="18:18" ht="15.75" customHeight="1">
      <c r="R272" s="261"/>
    </row>
    <row r="273" spans="18:18" ht="15.75" customHeight="1">
      <c r="R273" s="261"/>
    </row>
    <row r="274" spans="18:18" ht="15.75" customHeight="1">
      <c r="R274" s="261"/>
    </row>
    <row r="275" spans="18:18" ht="15.75" customHeight="1">
      <c r="R275" s="261"/>
    </row>
    <row r="276" spans="18:18" ht="15.75" customHeight="1">
      <c r="R276" s="261"/>
    </row>
    <row r="277" spans="18:18" ht="15.75" customHeight="1">
      <c r="R277" s="261"/>
    </row>
    <row r="278" spans="18:18" ht="15.75" customHeight="1">
      <c r="R278" s="261"/>
    </row>
    <row r="279" spans="18:18" ht="15.75" customHeight="1">
      <c r="R279" s="261"/>
    </row>
    <row r="280" spans="18:18" ht="15.75" customHeight="1">
      <c r="R280" s="261"/>
    </row>
    <row r="281" spans="18:18" ht="15.75" customHeight="1">
      <c r="R281" s="261"/>
    </row>
    <row r="282" spans="18:18" ht="15.75" customHeight="1">
      <c r="R282" s="261"/>
    </row>
    <row r="283" spans="18:18" ht="15.75" customHeight="1">
      <c r="R283" s="261"/>
    </row>
    <row r="284" spans="18:18" ht="15.75" customHeight="1">
      <c r="R284" s="261"/>
    </row>
    <row r="285" spans="18:18" ht="15.75" customHeight="1">
      <c r="R285" s="261"/>
    </row>
    <row r="286" spans="18:18" ht="15.75" customHeight="1">
      <c r="R286" s="261"/>
    </row>
    <row r="287" spans="18:18" ht="15.75" customHeight="1">
      <c r="R287" s="261"/>
    </row>
    <row r="288" spans="18:18" ht="15.75" customHeight="1">
      <c r="R288" s="261"/>
    </row>
    <row r="289" spans="18:18" ht="15.75" customHeight="1">
      <c r="R289" s="261"/>
    </row>
    <row r="290" spans="18:18" ht="15.75" customHeight="1">
      <c r="R290" s="261"/>
    </row>
    <row r="291" spans="18:18" ht="15.75" customHeight="1">
      <c r="R291" s="261"/>
    </row>
    <row r="292" spans="18:18" ht="15.75" customHeight="1">
      <c r="R292" s="261"/>
    </row>
    <row r="293" spans="18:18" ht="15.75" customHeight="1">
      <c r="R293" s="261"/>
    </row>
    <row r="294" spans="18:18" ht="15.75" customHeight="1">
      <c r="R294" s="261"/>
    </row>
    <row r="295" spans="18:18" ht="15.75" customHeight="1">
      <c r="R295" s="261"/>
    </row>
    <row r="296" spans="18:18" ht="15.75" customHeight="1">
      <c r="R296" s="261"/>
    </row>
    <row r="297" spans="18:18" ht="15.75" customHeight="1">
      <c r="R297" s="261"/>
    </row>
    <row r="298" spans="18:18" ht="15.75" customHeight="1">
      <c r="R298" s="261"/>
    </row>
    <row r="299" spans="18:18" ht="15.75" customHeight="1">
      <c r="R299" s="261"/>
    </row>
    <row r="300" spans="18:18" ht="15.75" customHeight="1">
      <c r="R300" s="261"/>
    </row>
    <row r="301" spans="18:18" ht="15.75" customHeight="1">
      <c r="R301" s="261"/>
    </row>
    <row r="302" spans="18:18" ht="15.75" customHeight="1">
      <c r="R302" s="261"/>
    </row>
    <row r="303" spans="18:18" ht="15.75" customHeight="1">
      <c r="R303" s="261"/>
    </row>
    <row r="304" spans="18:18" ht="15.75" customHeight="1">
      <c r="R304" s="261"/>
    </row>
    <row r="305" spans="18:18" ht="15.75" customHeight="1">
      <c r="R305" s="261"/>
    </row>
    <row r="306" spans="18:18" ht="15.75" customHeight="1">
      <c r="R306" s="261"/>
    </row>
    <row r="307" spans="18:18" ht="15.75" customHeight="1">
      <c r="R307" s="261"/>
    </row>
    <row r="308" spans="18:18" ht="15.75" customHeight="1">
      <c r="R308" s="261"/>
    </row>
    <row r="309" spans="18:18" ht="15.75" customHeight="1">
      <c r="R309" s="261"/>
    </row>
    <row r="310" spans="18:18" ht="15.75" customHeight="1">
      <c r="R310" s="261"/>
    </row>
    <row r="311" spans="18:18" ht="15.75" customHeight="1">
      <c r="R311" s="261"/>
    </row>
    <row r="312" spans="18:18" ht="15.75" customHeight="1">
      <c r="R312" s="261"/>
    </row>
    <row r="313" spans="18:18" ht="15.75" customHeight="1">
      <c r="R313" s="261"/>
    </row>
    <row r="314" spans="18:18" ht="15.75" customHeight="1">
      <c r="R314" s="261"/>
    </row>
    <row r="315" spans="18:18" ht="15.75" customHeight="1">
      <c r="R315" s="261"/>
    </row>
    <row r="316" spans="18:18" ht="15.75" customHeight="1">
      <c r="R316" s="261"/>
    </row>
    <row r="317" spans="18:18" ht="15.75" customHeight="1">
      <c r="R317" s="261"/>
    </row>
    <row r="318" spans="18:18" ht="15.75" customHeight="1">
      <c r="R318" s="261"/>
    </row>
    <row r="319" spans="18:18" ht="15.75" customHeight="1"/>
    <row r="320" spans="18:18"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R118" xr:uid="{00000000-0009-0000-0000-000009000000}"/>
  <customSheetViews>
    <customSheetView guid="{267CE9DD-F2F5-4BD1-90D8-E1A4237D6097}" filter="1" showAutoFilter="1">
      <pageMargins left="0.7" right="0.7" top="0.75" bottom="0.75" header="0.3" footer="0.3"/>
      <autoFilter ref="A1:S118" xr:uid="{E0118CA7-105A-40C7-93F4-959B39AE569F}"/>
    </customSheetView>
  </customSheetViews>
  <hyperlinks>
    <hyperlink ref="R2" r:id="rId1" xr:uid="{00000000-0004-0000-0900-000000000000}"/>
    <hyperlink ref="R3" r:id="rId2" xr:uid="{00000000-0004-0000-0900-000001000000}"/>
    <hyperlink ref="R4" r:id="rId3" xr:uid="{00000000-0004-0000-0900-000002000000}"/>
    <hyperlink ref="R5" r:id="rId4" xr:uid="{00000000-0004-0000-0900-000003000000}"/>
    <hyperlink ref="R6" r:id="rId5" xr:uid="{00000000-0004-0000-0900-000004000000}"/>
    <hyperlink ref="R7" r:id="rId6" xr:uid="{00000000-0004-0000-0900-000005000000}"/>
    <hyperlink ref="R8" r:id="rId7" xr:uid="{00000000-0004-0000-0900-000006000000}"/>
    <hyperlink ref="R9" r:id="rId8" xr:uid="{00000000-0004-0000-0900-000007000000}"/>
    <hyperlink ref="R10" r:id="rId9" xr:uid="{00000000-0004-0000-0900-000008000000}"/>
    <hyperlink ref="R12" r:id="rId10" xr:uid="{00000000-0004-0000-0900-000009000000}"/>
    <hyperlink ref="R14" r:id="rId11" xr:uid="{00000000-0004-0000-0900-00000A000000}"/>
    <hyperlink ref="Q15" r:id="rId12" location="/" xr:uid="{00000000-0004-0000-0900-00000B000000}"/>
    <hyperlink ref="R15" r:id="rId13" xr:uid="{00000000-0004-0000-0900-00000C000000}"/>
    <hyperlink ref="R16" r:id="rId14" xr:uid="{00000000-0004-0000-0900-00000D000000}"/>
    <hyperlink ref="R19" r:id="rId15" xr:uid="{00000000-0004-0000-0900-00000E000000}"/>
    <hyperlink ref="R20" r:id="rId16" xr:uid="{00000000-0004-0000-0900-00000F000000}"/>
    <hyperlink ref="R22" r:id="rId17" xr:uid="{00000000-0004-0000-0900-000010000000}"/>
    <hyperlink ref="R23" r:id="rId18" xr:uid="{00000000-0004-0000-0900-000011000000}"/>
    <hyperlink ref="R24" r:id="rId19" xr:uid="{00000000-0004-0000-0900-000012000000}"/>
    <hyperlink ref="R25" r:id="rId20" xr:uid="{00000000-0004-0000-0900-000013000000}"/>
    <hyperlink ref="R27" r:id="rId21" xr:uid="{00000000-0004-0000-0900-000014000000}"/>
    <hyperlink ref="R28" r:id="rId22" xr:uid="{00000000-0004-0000-0900-000015000000}"/>
    <hyperlink ref="R30" r:id="rId23" xr:uid="{00000000-0004-0000-0900-000016000000}"/>
    <hyperlink ref="R31" r:id="rId24" xr:uid="{00000000-0004-0000-0900-000017000000}"/>
    <hyperlink ref="R32" r:id="rId25" xr:uid="{00000000-0004-0000-0900-000018000000}"/>
    <hyperlink ref="R35" r:id="rId26" xr:uid="{00000000-0004-0000-0900-000019000000}"/>
    <hyperlink ref="R37" r:id="rId27" xr:uid="{00000000-0004-0000-0900-00001A000000}"/>
    <hyperlink ref="R43" r:id="rId28" xr:uid="{00000000-0004-0000-0900-00001B000000}"/>
    <hyperlink ref="R44" r:id="rId29" xr:uid="{00000000-0004-0000-0900-00001C000000}"/>
    <hyperlink ref="R45" r:id="rId30" xr:uid="{00000000-0004-0000-0900-00001D000000}"/>
    <hyperlink ref="R48" r:id="rId31" xr:uid="{00000000-0004-0000-0900-00001E000000}"/>
    <hyperlink ref="R52" r:id="rId32" location="romania" xr:uid="{00000000-0004-0000-0900-00001F000000}"/>
    <hyperlink ref="R53" r:id="rId33" location="romania" xr:uid="{00000000-0004-0000-0900-000020000000}"/>
    <hyperlink ref="R56" r:id="rId34" xr:uid="{00000000-0004-0000-0900-000021000000}"/>
    <hyperlink ref="R57" r:id="rId35" xr:uid="{00000000-0004-0000-0900-000022000000}"/>
    <hyperlink ref="R58" r:id="rId36" xr:uid="{00000000-0004-0000-0900-000023000000}"/>
    <hyperlink ref="R59" r:id="rId37" xr:uid="{00000000-0004-0000-0900-000024000000}"/>
    <hyperlink ref="R60" r:id="rId38" xr:uid="{00000000-0004-0000-0900-000025000000}"/>
    <hyperlink ref="R61" r:id="rId39" xr:uid="{00000000-0004-0000-0900-000026000000}"/>
    <hyperlink ref="R62" r:id="rId40" xr:uid="{00000000-0004-0000-0900-000027000000}"/>
    <hyperlink ref="R65" r:id="rId41" xr:uid="{00000000-0004-0000-0900-000028000000}"/>
    <hyperlink ref="R66" r:id="rId42" xr:uid="{00000000-0004-0000-0900-000029000000}"/>
    <hyperlink ref="R67" r:id="rId43" xr:uid="{00000000-0004-0000-0900-00002A000000}"/>
    <hyperlink ref="R68" r:id="rId44" xr:uid="{00000000-0004-0000-0900-00002B000000}"/>
    <hyperlink ref="R72" r:id="rId45" xr:uid="{00000000-0004-0000-0900-00002C000000}"/>
    <hyperlink ref="R73" r:id="rId46" xr:uid="{00000000-0004-0000-0900-00002D000000}"/>
    <hyperlink ref="R76" r:id="rId47" xr:uid="{00000000-0004-0000-0900-00002E000000}"/>
    <hyperlink ref="R78" r:id="rId48" xr:uid="{00000000-0004-0000-0900-00002F000000}"/>
    <hyperlink ref="R80" r:id="rId49" xr:uid="{00000000-0004-0000-0900-000030000000}"/>
    <hyperlink ref="R81" r:id="rId50" xr:uid="{00000000-0004-0000-0900-000031000000}"/>
    <hyperlink ref="R82" r:id="rId51" xr:uid="{00000000-0004-0000-0900-000032000000}"/>
    <hyperlink ref="R83" r:id="rId52" xr:uid="{00000000-0004-0000-0900-000033000000}"/>
    <hyperlink ref="R85" r:id="rId53" xr:uid="{00000000-0004-0000-0900-000034000000}"/>
    <hyperlink ref="R87" r:id="rId54" xr:uid="{00000000-0004-0000-0900-000035000000}"/>
    <hyperlink ref="R88" r:id="rId55" xr:uid="{00000000-0004-0000-0900-000036000000}"/>
    <hyperlink ref="R91" r:id="rId56" xr:uid="{00000000-0004-0000-0900-000037000000}"/>
    <hyperlink ref="R96" r:id="rId57" xr:uid="{00000000-0004-0000-0900-000038000000}"/>
    <hyperlink ref="R99" r:id="rId58" xr:uid="{00000000-0004-0000-0900-000039000000}"/>
    <hyperlink ref="R100" r:id="rId59" xr:uid="{00000000-0004-0000-0900-00003A000000}"/>
    <hyperlink ref="R101" r:id="rId60" xr:uid="{00000000-0004-0000-0900-00003B000000}"/>
    <hyperlink ref="R102" r:id="rId61" xr:uid="{00000000-0004-0000-0900-00003C000000}"/>
    <hyperlink ref="R104" r:id="rId62" xr:uid="{00000000-0004-0000-0900-00003D000000}"/>
    <hyperlink ref="R105" r:id="rId63" xr:uid="{00000000-0004-0000-0900-00003E000000}"/>
    <hyperlink ref="R106" r:id="rId64" xr:uid="{00000000-0004-0000-0900-00003F000000}"/>
    <hyperlink ref="R107" r:id="rId65" xr:uid="{00000000-0004-0000-0900-000040000000}"/>
    <hyperlink ref="R108" r:id="rId66" xr:uid="{00000000-0004-0000-0900-000041000000}"/>
    <hyperlink ref="R109" r:id="rId67" xr:uid="{00000000-0004-0000-0900-000042000000}"/>
    <hyperlink ref="R110" r:id="rId68" xr:uid="{00000000-0004-0000-0900-000043000000}"/>
    <hyperlink ref="R111" r:id="rId69" xr:uid="{00000000-0004-0000-0900-000044000000}"/>
    <hyperlink ref="R114" r:id="rId70" xr:uid="{00000000-0004-0000-0900-000045000000}"/>
    <hyperlink ref="R115" r:id="rId71" xr:uid="{00000000-0004-0000-0900-000046000000}"/>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0"/>
  <sheetViews>
    <sheetView workbookViewId="0"/>
  </sheetViews>
  <sheetFormatPr defaultColWidth="12.59765625" defaultRowHeight="15" customHeight="1" outlineLevelRow="1"/>
  <cols>
    <col min="1" max="1" width="45.265625" customWidth="1"/>
    <col min="2" max="2" width="7.265625" customWidth="1"/>
    <col min="3" max="3" width="7.3984375" customWidth="1"/>
    <col min="4" max="4" width="7.73046875" customWidth="1"/>
    <col min="5" max="5" width="7.1328125" customWidth="1"/>
    <col min="6" max="6" width="7.59765625" customWidth="1"/>
    <col min="7" max="7" width="7.1328125" customWidth="1"/>
    <col min="8" max="8" width="8.265625" customWidth="1"/>
    <col min="9" max="9" width="7.86328125" customWidth="1"/>
    <col min="10" max="10" width="7.3984375" customWidth="1"/>
    <col min="11" max="11" width="7" customWidth="1"/>
    <col min="12" max="27" width="11.1328125" customWidth="1"/>
  </cols>
  <sheetData>
    <row r="1" spans="1:7">
      <c r="A1" s="473" t="s">
        <v>926</v>
      </c>
      <c r="B1" s="473" t="s">
        <v>927</v>
      </c>
      <c r="C1" s="473" t="s">
        <v>928</v>
      </c>
      <c r="D1" s="473" t="s">
        <v>929</v>
      </c>
      <c r="E1" s="473" t="s">
        <v>930</v>
      </c>
      <c r="F1" s="474"/>
      <c r="G1" s="464"/>
    </row>
    <row r="2" spans="1:7" ht="13.9">
      <c r="A2" s="475" t="s">
        <v>2</v>
      </c>
      <c r="B2" s="476">
        <f>AVERAGEIF(Georgia_2021!$B$2:$B$118,A2,Georgia_2021!$P$2:$P$118)*25</f>
        <v>100</v>
      </c>
      <c r="C2" s="476">
        <f>AVERAGEIF(Moldova_2021!$B$2:$B$118,A2,Moldova_2021!$P$2:$P$118)*25</f>
        <v>87.5</v>
      </c>
      <c r="D2" s="476">
        <f>AVERAGEIF(Romania_2021!$B$2:$B$118,A2,Romania_2021!$P$2:$P$118)*25</f>
        <v>100</v>
      </c>
      <c r="E2" s="476">
        <f>AVERAGEIF(Ukraine_2021!$B$2:$B$118,A2,Ukraine_2021!$P$2:$P$118)*25</f>
        <v>75</v>
      </c>
    </row>
    <row r="3" spans="1:7" ht="12.75">
      <c r="A3" s="477" t="s">
        <v>3</v>
      </c>
      <c r="B3" s="478">
        <f>AVERAGEIF(Georgia_2021!$C$2:$C$118,A3,Georgia_2021!$P$2:$P$118)*25</f>
        <v>100</v>
      </c>
      <c r="C3" s="478">
        <f>AVERAGEIF(Moldova_2021!$C$2:$C$118,A3,Moldova_2021!$P$2:$P$118)*25</f>
        <v>100</v>
      </c>
      <c r="D3" s="478">
        <f>AVERAGEIF(Romania_2021!$C$2:$C$118,A3,Romania_2021!$P$2:$P$118)*25</f>
        <v>100</v>
      </c>
      <c r="E3" s="478">
        <f>AVERAGEIF(Ukraine_2021!$C$2:$C$118,A3,Ukraine_2021!$P$2:$P$118)*25</f>
        <v>100</v>
      </c>
    </row>
    <row r="4" spans="1:7" ht="12.75">
      <c r="A4" s="477" t="s">
        <v>18</v>
      </c>
      <c r="B4" s="478">
        <f>AVERAGEIF(Georgia_2021!$C$2:$C$118,A4,Georgia_2021!$P$2:$P$118)*25</f>
        <v>100</v>
      </c>
      <c r="C4" s="478">
        <f>AVERAGEIF(Moldova_2021!$C$2:$C$118,A4,Moldova_2021!$P$2:$P$118)*25</f>
        <v>75</v>
      </c>
      <c r="D4" s="478">
        <f>AVERAGEIF(Romania_2021!$C$2:$C$118,A4,Romania_2021!$P$2:$P$118)*25</f>
        <v>100</v>
      </c>
      <c r="E4" s="478">
        <f>AVERAGEIF(Ukraine_2021!$C$2:$C$118,A4,Ukraine_2021!$P$2:$P$118)*25</f>
        <v>50</v>
      </c>
    </row>
    <row r="5" spans="1:7" ht="13.9">
      <c r="A5" s="475" t="s">
        <v>25</v>
      </c>
      <c r="B5" s="476">
        <f>AVERAGEIF(Georgia_2021!$B$2:$B$118,A5,Georgia_2021!$P$2:$P$118)*25</f>
        <v>78.53515625</v>
      </c>
      <c r="C5" s="476">
        <f>AVERAGEIF(Moldova_2021!$B$2:$B$118,A5,Moldova_2021!$P$2:$P$118)*25</f>
        <v>62.896825396825392</v>
      </c>
      <c r="D5" s="476">
        <f>AVERAGEIF(Romania_2021!$B$2:$B$118,A5,Romania_2021!$P$2:$P$118)*25</f>
        <v>89.298585795454557</v>
      </c>
      <c r="E5" s="476">
        <f>AVERAGEIF(Ukraine_2021!$B$2:$B$118,A5,Ukraine_2021!$P$2:$P$118)*25</f>
        <v>79.1804347826087</v>
      </c>
    </row>
    <row r="6" spans="1:7" ht="25.5">
      <c r="A6" s="267" t="s">
        <v>26</v>
      </c>
      <c r="B6" s="478">
        <f>AVERAGEIF(Georgia_2021!$C$2:$C$118,A6,Georgia_2021!$P$2:$P$118)*25</f>
        <v>90.384615384615387</v>
      </c>
      <c r="C6" s="478">
        <f>AVERAGEIF(Moldova_2021!$C$2:$C$118,A6,Moldova_2021!$P$2:$P$118)*25</f>
        <v>64.516129032258064</v>
      </c>
      <c r="D6" s="478">
        <f>AVERAGEIF(Romania_2021!$C$2:$C$118,A6,Romania_2021!$P$2:$P$118)*25</f>
        <v>95.3125</v>
      </c>
      <c r="E6" s="478">
        <f>AVERAGEIF(Ukraine_2021!$C$2:$C$118,A6,Ukraine_2021!$P$2:$P$118)*25</f>
        <v>88.28125</v>
      </c>
    </row>
    <row r="7" spans="1:7" ht="25.5">
      <c r="A7" s="271" t="s">
        <v>143</v>
      </c>
      <c r="B7" s="478">
        <f>AVERAGEIF(Georgia_2021!$C$2:$C$118,A7,Georgia_2021!$P$2:$P$118)*25</f>
        <v>25.9765625</v>
      </c>
      <c r="C7" s="478">
        <f>AVERAGEIF(Moldova_2021!$C$2:$C$118,A7,Moldova_2021!$P$2:$P$118)*25</f>
        <v>73.214285714285722</v>
      </c>
      <c r="D7" s="478">
        <f>AVERAGEIF(Romania_2021!$C$2:$C$118,A7,Romania_2021!$P$2:$P$118)*25</f>
        <v>100</v>
      </c>
      <c r="E7" s="478">
        <f>AVERAGEIF(Ukraine_2021!$C$2:$C$118,A7,Ukraine_2021!$P$2:$P$118)*25</f>
        <v>54.949999999999996</v>
      </c>
    </row>
    <row r="8" spans="1:7" ht="25.5">
      <c r="A8" s="267" t="s">
        <v>159</v>
      </c>
      <c r="B8" s="478">
        <f>AVERAGEIF(Georgia_2021!$C$2:$C$118,A8,Georgia_2021!$P$2:$P$118)*25</f>
        <v>50</v>
      </c>
      <c r="C8" s="478">
        <f>AVERAGEIF(Moldova_2021!$C$2:$C$118,A8,Moldova_2021!$P$2:$P$118)*25</f>
        <v>71.875</v>
      </c>
      <c r="D8" s="478">
        <f>AVERAGEIF(Romania_2021!$C$2:$C$118,A8,Romania_2021!$P$2:$P$118)*25</f>
        <v>19.784443750000001</v>
      </c>
      <c r="E8" s="478">
        <f>AVERAGEIF(Ukraine_2021!$C$2:$C$118,A8,Ukraine_2021!$P$2:$P$118)*25</f>
        <v>71.25</v>
      </c>
    </row>
    <row r="9" spans="1:7" ht="12.75">
      <c r="A9" s="271" t="s">
        <v>170</v>
      </c>
      <c r="B9" s="478">
        <f>AVERAGEIF(Georgia_2021!$C$2:$C$118,A9,Georgia_2021!$P$2:$P$118)*25</f>
        <v>81.25</v>
      </c>
      <c r="C9" s="478">
        <f>AVERAGEIF(Moldova_2021!$C$2:$C$118,A9,Moldova_2021!$P$2:$P$118)*25</f>
        <v>41.666666666666671</v>
      </c>
      <c r="D9" s="478">
        <f>AVERAGEIF(Romania_2021!$C$2:$C$118,A9,Romania_2021!$P$2:$P$118)*25</f>
        <v>100</v>
      </c>
      <c r="E9" s="478">
        <f>AVERAGEIF(Ukraine_2021!$C$2:$C$118,A9,Ukraine_2021!$P$2:$P$118)*25</f>
        <v>52.083333333333336</v>
      </c>
    </row>
    <row r="10" spans="1:7" ht="13.9">
      <c r="A10" s="475" t="s">
        <v>194</v>
      </c>
      <c r="B10" s="476">
        <f>AVERAGEIF(Georgia_2021!$B$2:$B$118,A10,Georgia_2021!$P$2:$P$118)*25</f>
        <v>60.833333333333329</v>
      </c>
      <c r="C10" s="476">
        <f>AVERAGEIF(Moldova_2021!$B$2:$B$118,A10,Moldova_2021!$P$2:$P$118)*25</f>
        <v>52.941176470588239</v>
      </c>
      <c r="D10" s="476">
        <f>AVERAGEIF(Romania_2021!$B$2:$B$118,A10,Romania_2021!$P$2:$P$118)*25</f>
        <v>87.5</v>
      </c>
      <c r="E10" s="476">
        <f>AVERAGEIF(Ukraine_2021!$B$2:$B$118,A10,Ukraine_2021!$P$2:$P$118)*25</f>
        <v>67.76315789473685</v>
      </c>
    </row>
    <row r="11" spans="1:7" ht="12.75">
      <c r="A11" s="267" t="s">
        <v>195</v>
      </c>
      <c r="B11" s="478">
        <f>AVERAGEIF(Georgia_2021!$C$2:$C$118,A11,Georgia_2021!$P$2:$P$118)*25</f>
        <v>54.166666666666664</v>
      </c>
      <c r="C11" s="478">
        <f>AVERAGEIF(Moldova_2021!$C$2:$C$118,A11,Moldova_2021!$P$2:$P$118)*25</f>
        <v>40</v>
      </c>
      <c r="D11" s="478">
        <f>AVERAGEIF(Romania_2021!$C$2:$C$118,A11,Romania_2021!$P$2:$P$118)*25</f>
        <v>100</v>
      </c>
      <c r="E11" s="478">
        <f>AVERAGEIF(Ukraine_2021!$C$2:$C$118,A11,Ukraine_2021!$P$2:$P$118)*25</f>
        <v>60</v>
      </c>
    </row>
    <row r="12" spans="1:7" ht="12.75">
      <c r="A12" s="267" t="s">
        <v>218</v>
      </c>
      <c r="B12" s="478">
        <f>AVERAGEIF(Georgia_2021!$C$2:$C$118,A12,Georgia_2021!$P$2:$P$118)*25</f>
        <v>50</v>
      </c>
      <c r="C12" s="478">
        <f>AVERAGEIF(Moldova_2021!$C$2:$C$118,A12,Moldova_2021!$P$2:$P$118)*25</f>
        <v>0</v>
      </c>
      <c r="D12" s="478">
        <f>AVERAGEIF(Romania_2021!$C$2:$C$118,A12,Romania_2021!$P$2:$P$118)*25</f>
        <v>100</v>
      </c>
      <c r="E12" s="478">
        <f>AVERAGEIF(Ukraine_2021!$C$2:$C$118,A12,Ukraine_2021!$P$2:$P$118)*25</f>
        <v>100</v>
      </c>
    </row>
    <row r="13" spans="1:7" ht="12.75">
      <c r="A13" s="271" t="s">
        <v>230</v>
      </c>
      <c r="B13" s="478">
        <f>AVERAGEIF(Georgia_2021!$C$2:$C$118,A13,Georgia_2021!$P$2:$P$118)*25</f>
        <v>65</v>
      </c>
      <c r="C13" s="478">
        <f>AVERAGEIF(Moldova_2021!$C$2:$C$118,A13,Moldova_2021!$P$2:$P$118)*25</f>
        <v>70</v>
      </c>
      <c r="D13" s="478">
        <f>AVERAGEIF(Romania_2021!$C$2:$C$118,A13,Romania_2021!$P$2:$P$118)*25</f>
        <v>81.25</v>
      </c>
      <c r="E13" s="478">
        <f>AVERAGEIF(Ukraine_2021!$C$2:$C$118,A13,Ukraine_2021!$P$2:$P$118)*25</f>
        <v>65.625</v>
      </c>
    </row>
    <row r="14" spans="1:7" ht="13.9">
      <c r="A14" s="479" t="s">
        <v>278</v>
      </c>
      <c r="B14" s="476">
        <f>AVERAGEIF(Georgia_2021!$B$2:$B$118,A14,Georgia_2021!$P$2:$P$118)*25</f>
        <v>66.666666666666657</v>
      </c>
      <c r="C14" s="476">
        <f>AVERAGEIF(Moldova_2021!$B$2:$B$118,A14,Moldova_2021!$P$2:$P$118)*25</f>
        <v>79.166666666666657</v>
      </c>
      <c r="D14" s="476">
        <f>AVERAGEIF(Romania_2021!$B$2:$B$118,A14,Romania_2021!$P$2:$P$118)*25</f>
        <v>57.142857142857139</v>
      </c>
      <c r="E14" s="476">
        <f>AVERAGEIF(Ukraine_2021!$B$2:$B$118,A14,Ukraine_2021!$P$2:$P$118)*25</f>
        <v>76.785714285714292</v>
      </c>
    </row>
    <row r="15" spans="1:7" ht="12.75">
      <c r="A15" s="267" t="s">
        <v>279</v>
      </c>
      <c r="B15" s="478">
        <f>AVERAGEIF(Georgia_2021!$C$2:$C$118,A15,Georgia_2021!$P$2:$P$118)*25</f>
        <v>100</v>
      </c>
      <c r="C15" s="478">
        <f>AVERAGEIF(Moldova_2021!$C$2:$C$118,A15,Moldova_2021!$P$2:$P$118)*25</f>
        <v>50</v>
      </c>
      <c r="D15" s="478">
        <f>AVERAGEIF(Romania_2021!$C$2:$C$118,A15,Romania_2021!$P$2:$P$118)*25</f>
        <v>100</v>
      </c>
      <c r="E15" s="478">
        <f>AVERAGEIF(Ukraine_2021!$C$2:$C$118,A15,Ukraine_2021!$P$2:$P$118)*25</f>
        <v>93.75</v>
      </c>
    </row>
    <row r="16" spans="1:7" ht="12.75">
      <c r="A16" s="267" t="s">
        <v>288</v>
      </c>
      <c r="B16" s="478">
        <f>AVERAGEIF(Georgia_2021!$C$2:$C$118,A16,Georgia_2021!$P$2:$P$118)*25</f>
        <v>0</v>
      </c>
      <c r="C16" s="478">
        <f>AVERAGEIF(Moldova_2021!$C$2:$C$118,A16,Moldova_2021!$P$2:$P$118)*25</f>
        <v>100</v>
      </c>
      <c r="D16" s="478">
        <f>AVERAGEIF(Romania_2021!$C$2:$C$118,A16,Romania_2021!$P$2:$P$118)*25</f>
        <v>50</v>
      </c>
      <c r="E16" s="478">
        <f>AVERAGEIF(Ukraine_2021!$C$2:$C$118,A16,Ukraine_2021!$P$2:$P$118)*25</f>
        <v>50</v>
      </c>
    </row>
    <row r="17" spans="1:5" ht="12.75">
      <c r="A17" s="271" t="s">
        <v>295</v>
      </c>
      <c r="B17" s="478">
        <f>AVERAGEIF(Georgia_2021!$C$2:$C$118,A17,Georgia_2021!$P$2:$P$118)*25</f>
        <v>100</v>
      </c>
      <c r="C17" s="478">
        <f>AVERAGEIF(Moldova_2021!$C$2:$C$118,A17,Moldova_2021!$P$2:$P$118)*25</f>
        <v>75</v>
      </c>
      <c r="D17" s="478">
        <f>AVERAGEIF(Romania_2021!$C$2:$C$118,A17,Romania_2021!$P$2:$P$118)*25</f>
        <v>33.333333333333329</v>
      </c>
      <c r="E17" s="478">
        <f>AVERAGEIF(Ukraine_2021!$C$2:$C$118,A17,Ukraine_2021!$P$2:$P$118)*25</f>
        <v>83.333333333333343</v>
      </c>
    </row>
    <row r="18" spans="1:5" ht="13.9">
      <c r="A18" s="480" t="s">
        <v>309</v>
      </c>
      <c r="B18" s="476">
        <f>AVERAGEIF(Georgia_2021!$B$2:$B$118,A18,Georgia_2021!$P$2:$P$118)*25</f>
        <v>61.363636363636367</v>
      </c>
      <c r="C18" s="476">
        <f>AVERAGEIF(Moldova_2021!$B$2:$B$118,A18,Moldova_2021!$P$2:$P$118)*25</f>
        <v>51.557239057239059</v>
      </c>
      <c r="D18" s="476">
        <f>AVERAGEIF(Romania_2021!$B$2:$B$118,A18,Romania_2021!$P$2:$P$118)*25</f>
        <v>84.615384615384613</v>
      </c>
      <c r="E18" s="476">
        <f>AVERAGEIF(Ukraine_2021!$B$2:$B$118,A18,Ukraine_2021!$P$2:$P$118)*25</f>
        <v>86.538461538461547</v>
      </c>
    </row>
    <row r="19" spans="1:5" ht="12.75">
      <c r="A19" s="271" t="s">
        <v>310</v>
      </c>
      <c r="B19" s="478">
        <f>AVERAGEIF(Georgia_2021!$C$2:$C$118,A19,Georgia_2021!$P$2:$P$118)*25</f>
        <v>18.75</v>
      </c>
      <c r="C19" s="478">
        <f>AVERAGEIF(Moldova_2021!$C$2:$C$118,A19,Moldova_2021!$P$2:$P$118)*25</f>
        <v>50</v>
      </c>
      <c r="D19" s="478">
        <f>AVERAGEIF(Romania_2021!$C$2:$C$118,A19,Romania_2021!$P$2:$P$118)*25</f>
        <v>75</v>
      </c>
      <c r="E19" s="478">
        <f>AVERAGEIF(Ukraine_2021!$C$2:$C$118,A19,Ukraine_2021!$P$2:$P$118)*25</f>
        <v>75</v>
      </c>
    </row>
    <row r="20" spans="1:5" ht="12.75">
      <c r="A20" s="271" t="s">
        <v>319</v>
      </c>
      <c r="B20" s="478">
        <f>AVERAGEIF(Georgia_2021!$C$2:$C$118,A20,Georgia_2021!$P$2:$P$118)*25</f>
        <v>100</v>
      </c>
      <c r="C20" s="478">
        <f>AVERAGEIF(Moldova_2021!$C$2:$C$118,A20,Moldova_2021!$P$2:$P$118)*25</f>
        <v>100</v>
      </c>
      <c r="D20" s="478">
        <f>AVERAGEIF(Romania_2021!$C$2:$C$118,A20,Romania_2021!$P$2:$P$118)*25</f>
        <v>100</v>
      </c>
      <c r="E20" s="478">
        <f>AVERAGEIF(Ukraine_2021!$C$2:$C$118,A20,Ukraine_2021!$P$2:$P$118)*25</f>
        <v>100</v>
      </c>
    </row>
    <row r="21" spans="1:5" ht="15.75" customHeight="1">
      <c r="A21" s="271" t="s">
        <v>330</v>
      </c>
      <c r="B21" s="478">
        <f>AVERAGEIF(Georgia_2021!$C$2:$C$118,A21,Georgia_2021!$P$2:$P$118)*25</f>
        <v>80</v>
      </c>
      <c r="C21" s="478">
        <f>AVERAGEIF(Moldova_2021!$C$2:$C$118,A21,Moldova_2021!$P$2:$P$118)*25</f>
        <v>33.425925925925924</v>
      </c>
      <c r="D21" s="478">
        <f>AVERAGEIF(Romania_2021!$C$2:$C$118,A21,Romania_2021!$P$2:$P$118)*25</f>
        <v>85.714285714285708</v>
      </c>
      <c r="E21" s="478">
        <f>AVERAGEIF(Ukraine_2021!$C$2:$C$118,A21,Ukraine_2021!$P$2:$P$118)*25</f>
        <v>89.285714285714292</v>
      </c>
    </row>
    <row r="22" spans="1:5" ht="15.75" customHeight="1">
      <c r="A22" s="480" t="s">
        <v>345</v>
      </c>
      <c r="B22" s="476" t="e">
        <f>AVERAGEIF(Georgia_2021!$B$2:$B$118,A22,Georgia_2021!$P$2:$P$118)*25</f>
        <v>#REF!</v>
      </c>
      <c r="C22" s="476">
        <f>AVERAGEIF(Moldova_2021!$B$2:$B$118,A22,Moldova_2021!$P$2:$P$118)*25</f>
        <v>30.797877186588924</v>
      </c>
      <c r="D22" s="476">
        <f>AVERAGEIF(Romania_2021!$B$2:$B$118,A22,Romania_2021!$P$2:$P$118)*25</f>
        <v>85.714285714285708</v>
      </c>
      <c r="E22" s="476">
        <f>AVERAGEIF(Ukraine_2021!$B$2:$B$118,A22,Ukraine_2021!$P$2:$P$118)*25</f>
        <v>35.728822555598235</v>
      </c>
    </row>
    <row r="23" spans="1:5" ht="15.75" customHeight="1">
      <c r="A23" s="271" t="s">
        <v>346</v>
      </c>
      <c r="B23" s="478">
        <f>AVERAGEIF(Georgia_2021!$C$2:$C$118,A23,Georgia_2021!$P$2:$P$118)*25</f>
        <v>83.333333333333343</v>
      </c>
      <c r="C23" s="478">
        <f>AVERAGEIF(Moldova_2021!$C$2:$C$118,A23,Moldova_2021!$P$2:$P$118)*25</f>
        <v>44.605654761904759</v>
      </c>
      <c r="D23" s="478">
        <f>AVERAGEIF(Romania_2021!$C$2:$C$118,A23,Romania_2021!$P$2:$P$118)*25</f>
        <v>100</v>
      </c>
      <c r="E23" s="478">
        <f>AVERAGEIF(Ukraine_2021!$C$2:$C$118,A23,Ukraine_2021!$P$2:$P$118)*25</f>
        <v>47.872835492904706</v>
      </c>
    </row>
    <row r="24" spans="1:5" ht="15.75" customHeight="1">
      <c r="A24" s="271" t="s">
        <v>361</v>
      </c>
      <c r="B24" s="478" t="e">
        <f>AVERAGEIF(Georgia_2021!$C$2:$C$118,A24,Georgia_2021!$P$2:$P$118)*25</f>
        <v>#REF!</v>
      </c>
      <c r="C24" s="478">
        <f>AVERAGEIF(Moldova_2021!$C$2:$C$118,A24,Moldova_2021!$P$2:$P$118)*25</f>
        <v>17.321884110787174</v>
      </c>
      <c r="D24" s="478">
        <f>AVERAGEIF(Romania_2021!$C$2:$C$118,A24,Romania_2021!$P$2:$P$118)*25</f>
        <v>66.666666666666657</v>
      </c>
      <c r="E24" s="478">
        <f>AVERAGEIF(Ukraine_2021!$C$2:$C$118,A24,Ukraine_2021!$P$2:$P$118)*25</f>
        <v>8.4001736111111125</v>
      </c>
    </row>
    <row r="25" spans="1:5" ht="15.75" customHeight="1">
      <c r="A25" s="271" t="s">
        <v>377</v>
      </c>
      <c r="B25" s="478">
        <f>AVERAGEIF(Georgia_2021!$C$2:$C$118,A25,Georgia_2021!$P$2:$P$118)*25</f>
        <v>100</v>
      </c>
      <c r="C25" s="478">
        <f>AVERAGEIF(Moldova_2021!$C$2:$C$118,A25,Moldova_2021!$P$2:$P$118)*25</f>
        <v>16.326530612244898</v>
      </c>
      <c r="D25" s="478">
        <f>AVERAGEIF(Romania_2021!$C$2:$C$118,A25,Romania_2021!$P$2:$P$118)*25</f>
        <v>100</v>
      </c>
      <c r="E25" s="478">
        <f>AVERAGEIF(Ukraine_2021!$C$2:$C$118,A25,Ukraine_2021!$P$2:$P$118)*25</f>
        <v>53.95408163265305</v>
      </c>
    </row>
    <row r="26" spans="1:5" ht="15.75" customHeight="1">
      <c r="A26" s="475" t="s">
        <v>381</v>
      </c>
      <c r="B26" s="476">
        <f>AVERAGEIF(Georgia_2021!$B$2:$B$118,A26,Georgia_2021!$P$2:$P$118)*25</f>
        <v>54.166666666666664</v>
      </c>
      <c r="C26" s="476">
        <f>AVERAGEIF(Moldova_2021!$B$2:$B$118,A26,Moldova_2021!$P$2:$P$118)*25</f>
        <v>45.833333333333329</v>
      </c>
      <c r="D26" s="476">
        <f>AVERAGEIF(Romania_2021!$B$2:$B$118,A26,Romania_2021!$P$2:$P$118)*25</f>
        <v>61.458333333333336</v>
      </c>
      <c r="E26" s="476">
        <f>AVERAGEIF(Ukraine_2021!$B$2:$B$118,A26,Ukraine_2021!$P$2:$P$118)*25</f>
        <v>54.6875</v>
      </c>
    </row>
    <row r="27" spans="1:5" ht="15.75" customHeight="1">
      <c r="A27" s="271" t="s">
        <v>382</v>
      </c>
      <c r="B27" s="478">
        <f>AVERAGEIF(Georgia_2021!$C$2:$C$118,A27,Georgia_2021!$P$2:$P$118)*25</f>
        <v>50</v>
      </c>
      <c r="C27" s="478">
        <f>AVERAGEIF(Moldova_2021!$C$2:$C$118,A27,Moldova_2021!$P$2:$P$118)*25</f>
        <v>50</v>
      </c>
      <c r="D27" s="478">
        <f>AVERAGEIF(Romania_2021!$C$2:$C$118,A27,Romania_2021!$P$2:$P$118)*25</f>
        <v>25</v>
      </c>
      <c r="E27" s="478">
        <f>AVERAGEIF(Ukraine_2021!$C$2:$C$118,A27,Ukraine_2021!$P$2:$P$118)*25</f>
        <v>62.5</v>
      </c>
    </row>
    <row r="28" spans="1:5" ht="15.75" customHeight="1">
      <c r="A28" s="267" t="s">
        <v>392</v>
      </c>
      <c r="B28" s="478">
        <f>AVERAGEIF(Georgia_2021!$C$2:$C$118,A28,Georgia_2021!$P$2:$P$118)*25</f>
        <v>100</v>
      </c>
      <c r="C28" s="478">
        <f>AVERAGEIF(Moldova_2021!$C$2:$C$118,A28,Moldova_2021!$P$2:$P$118)*25</f>
        <v>50</v>
      </c>
      <c r="D28" s="478">
        <f>AVERAGEIF(Romania_2021!$C$2:$C$118,A28,Romania_2021!$P$2:$P$118)*25</f>
        <v>25</v>
      </c>
      <c r="E28" s="478">
        <f>AVERAGEIF(Ukraine_2021!$C$2:$C$118,A28,Ukraine_2021!$P$2:$P$118)*25</f>
        <v>75</v>
      </c>
    </row>
    <row r="29" spans="1:5" ht="15.75" customHeight="1">
      <c r="A29" s="271" t="s">
        <v>403</v>
      </c>
      <c r="B29" s="478">
        <f>AVERAGEIF(Georgia_2021!$C$2:$C$118,A29,Georgia_2021!$P$2:$P$118)*25</f>
        <v>41.666666666666671</v>
      </c>
      <c r="C29" s="478">
        <f>AVERAGEIF(Moldova_2021!$C$2:$C$118,A29,Moldova_2021!$P$2:$P$118)*25</f>
        <v>45.833333333333329</v>
      </c>
      <c r="D29" s="478">
        <f>AVERAGEIF(Romania_2021!$C$2:$C$118,A29,Romania_2021!$P$2:$P$118)*25</f>
        <v>72.916666666666657</v>
      </c>
      <c r="E29" s="478">
        <f>AVERAGEIF(Ukraine_2021!$C$2:$C$118,A29,Ukraine_2021!$P$2:$P$118)*25</f>
        <v>40.625</v>
      </c>
    </row>
    <row r="30" spans="1:5" ht="15.75" customHeight="1">
      <c r="A30" s="267" t="s">
        <v>441</v>
      </c>
      <c r="B30" s="478">
        <f>AVERAGEIF(Georgia_2021!$C$2:$C$118,A30,Georgia_2021!$P$2:$P$118)*25</f>
        <v>50</v>
      </c>
      <c r="C30" s="478">
        <f>AVERAGEIF(Moldova_2021!$C$2:$C$118,A30,Moldova_2021!$P$2:$P$118)*25</f>
        <v>37.5</v>
      </c>
      <c r="D30" s="478">
        <f>AVERAGEIF(Romania_2021!$C$2:$C$118,A30,Romania_2021!$P$2:$P$118)*25</f>
        <v>100</v>
      </c>
      <c r="E30" s="478">
        <f>AVERAGEIF(Ukraine_2021!$C$2:$C$118,A30,Ukraine_2021!$P$2:$P$118)*25</f>
        <v>68.75</v>
      </c>
    </row>
    <row r="31" spans="1:5" ht="15.75" customHeight="1">
      <c r="A31" s="480" t="s">
        <v>450</v>
      </c>
      <c r="B31" s="476">
        <f>AVERAGEIF(Georgia_2021!$B$2:$B$118,A31,Georgia_2021!$P$2:$P$118)*25</f>
        <v>36.625514403292179</v>
      </c>
      <c r="C31" s="476">
        <f>AVERAGEIF(Moldova_2021!$B$2:$B$118,A31,Moldova_2021!$P$2:$P$118)*25</f>
        <v>52.777777777777779</v>
      </c>
      <c r="D31" s="476">
        <f>AVERAGEIF(Romania_2021!$B$2:$B$118,A31,Romania_2021!$P$2:$P$118)*25</f>
        <v>49.649033333333328</v>
      </c>
      <c r="E31" s="476">
        <f>AVERAGEIF(Ukraine_2021!$B$2:$B$118,A31,Ukraine_2021!$P$2:$P$118)*25</f>
        <v>55.941358024691347</v>
      </c>
    </row>
    <row r="32" spans="1:5" ht="15.75" customHeight="1">
      <c r="A32" s="271" t="s">
        <v>451</v>
      </c>
      <c r="B32" s="478">
        <f>AVERAGEIF(Georgia_2021!$C$2:$C$118,A32,Georgia_2021!$P$2:$P$118)*25</f>
        <v>21.604938271604937</v>
      </c>
      <c r="C32" s="478">
        <f>AVERAGEIF(Moldova_2021!$C$2:$C$118,A32,Moldova_2021!$P$2:$P$118)*25</f>
        <v>45.833333333333329</v>
      </c>
      <c r="D32" s="478">
        <f>AVERAGEIF(Romania_2021!$C$2:$C$118,A32,Romania_2021!$P$2:$P$118)*25</f>
        <v>61.979166666666664</v>
      </c>
      <c r="E32" s="478">
        <f>AVERAGEIF(Ukraine_2021!$C$2:$C$118,A32,Ukraine_2021!$P$2:$P$118)*25</f>
        <v>57.175925925925917</v>
      </c>
    </row>
    <row r="33" spans="1:27" ht="15.75" customHeight="1">
      <c r="A33" s="271" t="s">
        <v>481</v>
      </c>
      <c r="B33" s="478">
        <f>AVERAGEIF(Georgia_2021!$C$2:$C$118,A33,Georgia_2021!$P$2:$P$118)*25</f>
        <v>66.666666666666657</v>
      </c>
      <c r="C33" s="478">
        <f>AVERAGEIF(Moldova_2021!$C$2:$C$118,A33,Moldova_2021!$P$2:$P$118)*25</f>
        <v>66.666666666666657</v>
      </c>
      <c r="D33" s="478">
        <f>AVERAGEIF(Romania_2021!$C$2:$C$118,A33,Romania_2021!$P$2:$P$118)*25</f>
        <v>24.98876666666667</v>
      </c>
      <c r="E33" s="478">
        <f>AVERAGEIF(Ukraine_2021!$C$2:$C$118,A33,Ukraine_2021!$P$2:$P$118)*25</f>
        <v>53.472222222222221</v>
      </c>
    </row>
    <row r="34" spans="1:27" ht="15.75" customHeight="1">
      <c r="A34" s="481" t="s">
        <v>2142</v>
      </c>
      <c r="B34" s="482">
        <f ca="1">IFERROR(__xludf.DUMMYFUNCTION("AVERAGE.WEIGHTED(B40:B47,$F$40:$F$47)"),61.05)</f>
        <v>61.05</v>
      </c>
      <c r="C34" s="483">
        <f ca="1">IFERROR(__xludf.DUMMYFUNCTION("AVERAGE.WEIGHTED(C40:C47,$F$40:$F$47)"),54.95)</f>
        <v>54.95</v>
      </c>
      <c r="D34" s="484">
        <f ca="1">IFERROR(__xludf.DUMMYFUNCTION("AVERAGE.WEIGHTED($D$40:$D$47,$F$40:$F$47)"),79.95)</f>
        <v>79.95</v>
      </c>
      <c r="E34" s="485">
        <f ca="1">IFERROR(__xludf.DUMMYFUNCTION("AVERAGE.WEIGHTED(E40:E47,$F$40:$F$47)"),69.1)</f>
        <v>69.099999999999994</v>
      </c>
    </row>
    <row r="35" spans="1:27" ht="15.75" customHeight="1">
      <c r="A35" s="481"/>
      <c r="B35" s="482" t="s">
        <v>2143</v>
      </c>
      <c r="C35" s="483" t="s">
        <v>933</v>
      </c>
      <c r="D35" s="484" t="s">
        <v>2144</v>
      </c>
      <c r="E35" s="485" t="s">
        <v>2145</v>
      </c>
    </row>
    <row r="36" spans="1:27" ht="8.25" customHeight="1"/>
    <row r="37" spans="1:27" ht="8.25" customHeight="1">
      <c r="A37" s="486"/>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row>
    <row r="38" spans="1:27" ht="9.75" customHeight="1"/>
    <row r="39" spans="1:27" ht="15.75" customHeight="1">
      <c r="A39" s="487" t="s">
        <v>936</v>
      </c>
      <c r="B39" s="487" t="s">
        <v>927</v>
      </c>
      <c r="C39" s="487" t="s">
        <v>928</v>
      </c>
      <c r="D39" s="487" t="s">
        <v>929</v>
      </c>
      <c r="E39" s="487" t="s">
        <v>930</v>
      </c>
      <c r="F39" s="488" t="s">
        <v>937</v>
      </c>
      <c r="G39" s="474"/>
      <c r="H39" s="276" t="s">
        <v>2146</v>
      </c>
    </row>
    <row r="40" spans="1:27" ht="15.75" customHeight="1">
      <c r="A40" s="489" t="s">
        <v>2</v>
      </c>
      <c r="B40" s="490">
        <v>100</v>
      </c>
      <c r="C40" s="490">
        <v>88</v>
      </c>
      <c r="D40" s="490">
        <v>100</v>
      </c>
      <c r="E40" s="276">
        <v>75</v>
      </c>
      <c r="F40" s="491">
        <v>0.05</v>
      </c>
      <c r="H40" s="290">
        <f t="shared" ref="H40:H47" si="0">AVERAGE(B40:E40)</f>
        <v>90.75</v>
      </c>
    </row>
    <row r="41" spans="1:27" ht="15.75" customHeight="1">
      <c r="A41" s="489" t="s">
        <v>25</v>
      </c>
      <c r="B41" s="490">
        <v>77</v>
      </c>
      <c r="C41" s="490">
        <v>63</v>
      </c>
      <c r="D41" s="490">
        <v>89</v>
      </c>
      <c r="E41" s="276">
        <v>79</v>
      </c>
      <c r="F41" s="491">
        <v>0.2</v>
      </c>
      <c r="H41" s="290">
        <f t="shared" si="0"/>
        <v>77</v>
      </c>
    </row>
    <row r="42" spans="1:27" ht="15.75" customHeight="1">
      <c r="A42" s="489" t="s">
        <v>194</v>
      </c>
      <c r="B42" s="490">
        <v>61</v>
      </c>
      <c r="C42" s="490">
        <v>53</v>
      </c>
      <c r="D42" s="490">
        <v>88</v>
      </c>
      <c r="E42" s="276">
        <v>68</v>
      </c>
      <c r="F42" s="491">
        <v>0.2</v>
      </c>
      <c r="H42" s="290">
        <f t="shared" si="0"/>
        <v>67.5</v>
      </c>
    </row>
    <row r="43" spans="1:27" ht="15.75" customHeight="1">
      <c r="A43" s="492" t="s">
        <v>278</v>
      </c>
      <c r="B43" s="490">
        <v>67</v>
      </c>
      <c r="C43" s="490">
        <v>79</v>
      </c>
      <c r="D43" s="490">
        <v>57</v>
      </c>
      <c r="E43" s="276">
        <v>77</v>
      </c>
      <c r="F43" s="491">
        <v>0.05</v>
      </c>
      <c r="H43" s="290">
        <f t="shared" si="0"/>
        <v>70</v>
      </c>
    </row>
    <row r="44" spans="1:27" ht="15.75" customHeight="1">
      <c r="A44" s="493" t="s">
        <v>309</v>
      </c>
      <c r="B44" s="490">
        <v>59</v>
      </c>
      <c r="C44" s="490">
        <v>52</v>
      </c>
      <c r="D44" s="490">
        <v>85</v>
      </c>
      <c r="E44" s="276">
        <v>87</v>
      </c>
      <c r="F44" s="491">
        <v>0.2</v>
      </c>
      <c r="H44" s="290">
        <f t="shared" si="0"/>
        <v>70.75</v>
      </c>
    </row>
    <row r="45" spans="1:27" ht="15.75" customHeight="1">
      <c r="A45" s="493" t="s">
        <v>345</v>
      </c>
      <c r="B45" s="490">
        <v>66</v>
      </c>
      <c r="C45" s="490">
        <v>31</v>
      </c>
      <c r="D45" s="490">
        <v>86</v>
      </c>
      <c r="E45" s="276">
        <v>36</v>
      </c>
      <c r="F45" s="491">
        <v>0.1</v>
      </c>
      <c r="H45" s="290">
        <f t="shared" si="0"/>
        <v>54.75</v>
      </c>
    </row>
    <row r="46" spans="1:27" ht="15.75" customHeight="1">
      <c r="A46" s="489" t="s">
        <v>381</v>
      </c>
      <c r="B46" s="490">
        <v>54</v>
      </c>
      <c r="C46" s="490">
        <v>46</v>
      </c>
      <c r="D46" s="490">
        <v>61</v>
      </c>
      <c r="E46" s="276">
        <v>55</v>
      </c>
      <c r="F46" s="491">
        <v>0.1</v>
      </c>
      <c r="H46" s="290">
        <f t="shared" si="0"/>
        <v>54</v>
      </c>
    </row>
    <row r="47" spans="1:27" ht="15.75" customHeight="1">
      <c r="A47" s="493" t="s">
        <v>450</v>
      </c>
      <c r="B47" s="490">
        <v>13</v>
      </c>
      <c r="C47" s="490">
        <v>53</v>
      </c>
      <c r="D47" s="490">
        <v>50</v>
      </c>
      <c r="E47" s="276">
        <v>56</v>
      </c>
      <c r="F47" s="491">
        <v>0.1</v>
      </c>
      <c r="H47" s="290">
        <f t="shared" si="0"/>
        <v>43</v>
      </c>
    </row>
    <row r="48" spans="1:27" ht="8.25" customHeight="1"/>
    <row r="49" spans="1:27" ht="8.25" customHeight="1">
      <c r="A49" s="486"/>
      <c r="B49" s="486"/>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row>
    <row r="50" spans="1:27" ht="11.25" customHeight="1"/>
    <row r="51" spans="1:27" ht="15.75" customHeight="1">
      <c r="A51" s="494" t="s">
        <v>938</v>
      </c>
      <c r="B51" s="494" t="s">
        <v>927</v>
      </c>
      <c r="C51" s="494" t="s">
        <v>928</v>
      </c>
      <c r="D51" s="494" t="s">
        <v>929</v>
      </c>
      <c r="E51" s="494" t="s">
        <v>930</v>
      </c>
      <c r="F51" s="474"/>
    </row>
    <row r="52" spans="1:27" ht="15.75" customHeight="1">
      <c r="A52" s="276" t="s">
        <v>12</v>
      </c>
      <c r="B52" s="476">
        <f>AVERAGEIF(Georgia_2021!$E$2:$E$118,A52,Georgia_2021!$P$2:$P$118)*25</f>
        <v>64.037298387096769</v>
      </c>
      <c r="C52" s="476">
        <f>AVERAGEIF(Moldova_2021!$E$2:$E$118,A52,Moldova_2021!$P$2:$P$118)*25</f>
        <v>64.384920634920633</v>
      </c>
      <c r="D52" s="476">
        <f>AVERAGEIF(Romania_2021!$E$2:$E$118,A52,Romania_2021!$P$2:$P$118)*25</f>
        <v>87.65625</v>
      </c>
      <c r="E52" s="476">
        <f>AVERAGEIF(Ukraine_2021!$E$2:$E$118,A52,Ukraine_2021!$P$2:$P$118)*25</f>
        <v>77.682926829268297</v>
      </c>
    </row>
    <row r="53" spans="1:27" ht="15.75" customHeight="1">
      <c r="A53" s="276" t="s">
        <v>19</v>
      </c>
      <c r="B53" s="476">
        <f>AVERAGEIF(Georgia_2021!$E$2:$E$118,A53,Georgia_2021!$P$2:$P$118)*25</f>
        <v>79.613095238095227</v>
      </c>
      <c r="C53" s="476">
        <f>AVERAGEIF(Moldova_2021!$E$2:$E$118,A53,Moldova_2021!$P$2:$P$118)*25</f>
        <v>60.616582491582491</v>
      </c>
      <c r="D53" s="476">
        <f>AVERAGEIF(Romania_2021!$E$2:$E$118,A53,Romania_2021!$P$2:$P$118)*25</f>
        <v>85.997390116279064</v>
      </c>
      <c r="E53" s="476">
        <f>AVERAGEIF(Ukraine_2021!$E$2:$E$118,A53,Ukraine_2021!$P$2:$P$118)*25</f>
        <v>75.717777777777783</v>
      </c>
    </row>
    <row r="54" spans="1:27" ht="7.5" customHeight="1"/>
    <row r="55" spans="1:27" ht="8.25" customHeigh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row>
    <row r="56" spans="1:27" ht="9.75" customHeight="1"/>
    <row r="57" spans="1:27" ht="15.75" customHeight="1">
      <c r="A57" s="495" t="s">
        <v>2147</v>
      </c>
      <c r="B57" s="276"/>
      <c r="C57" s="276"/>
      <c r="D57" s="276"/>
      <c r="E57" s="276"/>
      <c r="F57" s="276"/>
      <c r="G57" s="276"/>
      <c r="H57" s="276"/>
      <c r="I57" s="276"/>
      <c r="J57" s="276"/>
      <c r="K57" s="276"/>
    </row>
    <row r="58" spans="1:27" ht="15.75" customHeight="1">
      <c r="A58" s="276"/>
      <c r="B58" s="496">
        <v>2021</v>
      </c>
      <c r="C58" s="497">
        <v>2020</v>
      </c>
      <c r="D58" s="497" t="s">
        <v>939</v>
      </c>
      <c r="E58" s="498">
        <v>2021</v>
      </c>
      <c r="F58" s="497">
        <v>2020</v>
      </c>
      <c r="G58" s="497" t="s">
        <v>939</v>
      </c>
      <c r="H58" s="499">
        <v>2021</v>
      </c>
      <c r="I58" s="500">
        <v>2021</v>
      </c>
      <c r="J58" s="497">
        <v>2020</v>
      </c>
      <c r="K58" s="497" t="s">
        <v>939</v>
      </c>
    </row>
    <row r="59" spans="1:27" ht="15.75" customHeight="1">
      <c r="A59" s="494" t="s">
        <v>926</v>
      </c>
      <c r="B59" s="496" t="s">
        <v>927</v>
      </c>
      <c r="C59" s="496" t="s">
        <v>927</v>
      </c>
      <c r="D59" s="496" t="s">
        <v>927</v>
      </c>
      <c r="E59" s="498" t="s">
        <v>928</v>
      </c>
      <c r="F59" s="498" t="s">
        <v>928</v>
      </c>
      <c r="G59" s="498" t="s">
        <v>928</v>
      </c>
      <c r="H59" s="499" t="s">
        <v>929</v>
      </c>
      <c r="I59" s="500" t="s">
        <v>930</v>
      </c>
      <c r="J59" s="500" t="s">
        <v>930</v>
      </c>
      <c r="K59" s="500" t="s">
        <v>930</v>
      </c>
    </row>
    <row r="60" spans="1:27" ht="15.75" customHeight="1">
      <c r="A60" s="475" t="s">
        <v>2</v>
      </c>
      <c r="B60" s="476">
        <v>100</v>
      </c>
      <c r="C60" s="501">
        <v>75</v>
      </c>
      <c r="D60" s="53">
        <f t="shared" ref="D60:D92" si="1">B60-C60</f>
        <v>25</v>
      </c>
      <c r="E60" s="476">
        <v>87.5</v>
      </c>
      <c r="F60" s="501">
        <v>63</v>
      </c>
      <c r="G60" s="53">
        <f t="shared" ref="G60:G92" si="2">E60-F60</f>
        <v>24.5</v>
      </c>
      <c r="H60" s="476">
        <v>100</v>
      </c>
      <c r="I60" s="476">
        <v>75</v>
      </c>
      <c r="J60" s="501">
        <v>63</v>
      </c>
      <c r="K60" s="53">
        <f t="shared" ref="K60:K92" si="3">I60-J60</f>
        <v>12</v>
      </c>
      <c r="L60" s="501"/>
      <c r="M60" s="501"/>
      <c r="N60" s="501"/>
      <c r="O60" s="501"/>
      <c r="P60" s="501"/>
      <c r="Q60" s="501"/>
      <c r="R60" s="501"/>
      <c r="S60" s="501"/>
      <c r="T60" s="501"/>
      <c r="U60" s="501"/>
      <c r="V60" s="501"/>
      <c r="W60" s="501"/>
      <c r="X60" s="501"/>
      <c r="Y60" s="501"/>
      <c r="Z60" s="501"/>
      <c r="AA60" s="501"/>
    </row>
    <row r="61" spans="1:27" ht="15.75" customHeight="1" outlineLevel="1">
      <c r="A61" s="477" t="s">
        <v>3</v>
      </c>
      <c r="B61" s="478">
        <v>100</v>
      </c>
      <c r="C61" s="276">
        <v>75</v>
      </c>
      <c r="D61" s="290">
        <f t="shared" si="1"/>
        <v>25</v>
      </c>
      <c r="E61" s="478">
        <v>100</v>
      </c>
      <c r="F61" s="276">
        <v>75</v>
      </c>
      <c r="G61" s="290">
        <f t="shared" si="2"/>
        <v>25</v>
      </c>
      <c r="H61" s="478">
        <v>100</v>
      </c>
      <c r="I61" s="478">
        <v>100</v>
      </c>
      <c r="J61" s="276">
        <v>75</v>
      </c>
      <c r="K61" s="290">
        <f t="shared" si="3"/>
        <v>25</v>
      </c>
    </row>
    <row r="62" spans="1:27" ht="15.75" customHeight="1" outlineLevel="1">
      <c r="A62" s="477" t="s">
        <v>18</v>
      </c>
      <c r="B62" s="478">
        <v>100</v>
      </c>
      <c r="C62" s="276">
        <v>75</v>
      </c>
      <c r="D62" s="290">
        <f t="shared" si="1"/>
        <v>25</v>
      </c>
      <c r="E62" s="478">
        <v>75</v>
      </c>
      <c r="F62" s="276">
        <v>50</v>
      </c>
      <c r="G62" s="290">
        <f t="shared" si="2"/>
        <v>25</v>
      </c>
      <c r="H62" s="478">
        <v>100</v>
      </c>
      <c r="I62" s="478">
        <v>50</v>
      </c>
      <c r="J62" s="276">
        <v>50</v>
      </c>
      <c r="K62" s="290">
        <f t="shared" si="3"/>
        <v>0</v>
      </c>
    </row>
    <row r="63" spans="1:27" ht="15.75" customHeight="1">
      <c r="A63" s="475" t="s">
        <v>25</v>
      </c>
      <c r="B63" s="476">
        <v>76.875</v>
      </c>
      <c r="C63" s="501">
        <v>75</v>
      </c>
      <c r="D63" s="53">
        <f t="shared" si="1"/>
        <v>1.875</v>
      </c>
      <c r="E63" s="476">
        <v>62.896825396825392</v>
      </c>
      <c r="F63" s="501">
        <v>53</v>
      </c>
      <c r="G63" s="53">
        <f t="shared" si="2"/>
        <v>9.8968253968253919</v>
      </c>
      <c r="H63" s="476">
        <v>89.298585795454557</v>
      </c>
      <c r="I63" s="476">
        <v>79</v>
      </c>
      <c r="J63" s="501">
        <v>63</v>
      </c>
      <c r="K63" s="53">
        <f t="shared" si="3"/>
        <v>16</v>
      </c>
      <c r="L63" s="501"/>
      <c r="M63" s="501"/>
      <c r="N63" s="501"/>
      <c r="O63" s="501"/>
      <c r="P63" s="501"/>
      <c r="Q63" s="501"/>
      <c r="R63" s="501"/>
      <c r="S63" s="501"/>
      <c r="T63" s="501"/>
      <c r="U63" s="501"/>
      <c r="V63" s="501"/>
      <c r="W63" s="501"/>
      <c r="X63" s="501"/>
      <c r="Y63" s="501"/>
      <c r="Z63" s="501"/>
      <c r="AA63" s="501"/>
    </row>
    <row r="64" spans="1:27" ht="15.75" customHeight="1" outlineLevel="1">
      <c r="A64" s="267" t="s">
        <v>26</v>
      </c>
      <c r="B64" s="478">
        <v>90.384615384615387</v>
      </c>
      <c r="C64" s="276">
        <v>91</v>
      </c>
      <c r="D64" s="290">
        <f t="shared" si="1"/>
        <v>-0.6153846153846132</v>
      </c>
      <c r="E64" s="478">
        <v>64.516129032258064</v>
      </c>
      <c r="F64" s="276">
        <v>53</v>
      </c>
      <c r="G64" s="290">
        <f t="shared" si="2"/>
        <v>11.516129032258064</v>
      </c>
      <c r="H64" s="478">
        <v>95.3125</v>
      </c>
      <c r="I64" s="478">
        <v>88</v>
      </c>
      <c r="J64" s="276">
        <v>69</v>
      </c>
      <c r="K64" s="290">
        <f t="shared" si="3"/>
        <v>19</v>
      </c>
    </row>
    <row r="65" spans="1:27" ht="15.75" customHeight="1" outlineLevel="1">
      <c r="A65" s="271" t="s">
        <v>143</v>
      </c>
      <c r="B65" s="478">
        <v>0</v>
      </c>
      <c r="C65" s="276">
        <v>0</v>
      </c>
      <c r="D65" s="290">
        <f t="shared" si="1"/>
        <v>0</v>
      </c>
      <c r="E65" s="478">
        <v>73.214285714285722</v>
      </c>
      <c r="F65" s="276">
        <v>75</v>
      </c>
      <c r="G65" s="290">
        <f t="shared" si="2"/>
        <v>-1.7857142857142776</v>
      </c>
      <c r="H65" s="478">
        <v>100</v>
      </c>
      <c r="I65" s="478">
        <v>54.949999999999996</v>
      </c>
      <c r="J65" s="276">
        <v>27</v>
      </c>
      <c r="K65" s="290">
        <f t="shared" si="3"/>
        <v>27.949999999999996</v>
      </c>
    </row>
    <row r="66" spans="1:27" ht="15.75" customHeight="1" outlineLevel="1">
      <c r="A66" s="267" t="s">
        <v>159</v>
      </c>
      <c r="B66" s="478">
        <v>59.375</v>
      </c>
      <c r="C66" s="276">
        <v>50</v>
      </c>
      <c r="D66" s="290">
        <f t="shared" si="1"/>
        <v>9.375</v>
      </c>
      <c r="E66" s="478">
        <v>71.875</v>
      </c>
      <c r="F66" s="276">
        <v>63</v>
      </c>
      <c r="G66" s="290">
        <f t="shared" si="2"/>
        <v>8.875</v>
      </c>
      <c r="H66" s="478">
        <v>19.784443750000001</v>
      </c>
      <c r="I66" s="478">
        <v>71.25</v>
      </c>
      <c r="J66" s="276">
        <v>67</v>
      </c>
      <c r="K66" s="290">
        <f t="shared" si="3"/>
        <v>4.25</v>
      </c>
    </row>
    <row r="67" spans="1:27" ht="15.75" customHeight="1" outlineLevel="1">
      <c r="A67" s="271" t="s">
        <v>170</v>
      </c>
      <c r="B67" s="478">
        <v>81.25</v>
      </c>
      <c r="C67" s="276">
        <v>75</v>
      </c>
      <c r="D67" s="290">
        <f t="shared" si="1"/>
        <v>6.25</v>
      </c>
      <c r="E67" s="478">
        <v>41.666666666666671</v>
      </c>
      <c r="F67" s="276">
        <v>31</v>
      </c>
      <c r="G67" s="290">
        <f t="shared" si="2"/>
        <v>10.666666666666671</v>
      </c>
      <c r="H67" s="478">
        <v>100</v>
      </c>
      <c r="I67" s="478">
        <v>52</v>
      </c>
      <c r="J67" s="276">
        <v>52</v>
      </c>
      <c r="K67" s="290">
        <f t="shared" si="3"/>
        <v>0</v>
      </c>
    </row>
    <row r="68" spans="1:27" ht="15.75" customHeight="1">
      <c r="A68" s="475" t="s">
        <v>194</v>
      </c>
      <c r="B68" s="476">
        <v>60.833333333333329</v>
      </c>
      <c r="C68" s="501">
        <v>62</v>
      </c>
      <c r="D68" s="53">
        <f t="shared" si="1"/>
        <v>-1.1666666666666714</v>
      </c>
      <c r="E68" s="476">
        <v>52.941176470588239</v>
      </c>
      <c r="F68" s="501">
        <v>63</v>
      </c>
      <c r="G68" s="53">
        <f t="shared" si="2"/>
        <v>-10.058823529411761</v>
      </c>
      <c r="H68" s="476">
        <v>87.5</v>
      </c>
      <c r="I68" s="476">
        <v>67.76315789473685</v>
      </c>
      <c r="J68" s="501">
        <v>63</v>
      </c>
      <c r="K68" s="53">
        <f t="shared" si="3"/>
        <v>4.7631578947368496</v>
      </c>
      <c r="L68" s="501"/>
      <c r="M68" s="501"/>
      <c r="N68" s="501"/>
      <c r="O68" s="501"/>
      <c r="P68" s="501"/>
      <c r="Q68" s="501"/>
      <c r="R68" s="501"/>
      <c r="S68" s="501"/>
      <c r="T68" s="501"/>
      <c r="U68" s="501"/>
      <c r="V68" s="501"/>
      <c r="W68" s="501"/>
      <c r="X68" s="501"/>
      <c r="Y68" s="501"/>
      <c r="Z68" s="501"/>
      <c r="AA68" s="501"/>
    </row>
    <row r="69" spans="1:27" ht="15.75" customHeight="1" outlineLevel="1">
      <c r="A69" s="267" t="s">
        <v>195</v>
      </c>
      <c r="B69" s="478">
        <v>54.166666666666664</v>
      </c>
      <c r="C69" s="276">
        <v>31</v>
      </c>
      <c r="D69" s="290">
        <f t="shared" si="1"/>
        <v>23.166666666666664</v>
      </c>
      <c r="E69" s="478">
        <v>40</v>
      </c>
      <c r="F69" s="276">
        <v>25</v>
      </c>
      <c r="G69" s="290">
        <f t="shared" si="2"/>
        <v>15</v>
      </c>
      <c r="H69" s="478">
        <v>100</v>
      </c>
      <c r="I69" s="478">
        <v>60</v>
      </c>
      <c r="J69" s="276">
        <v>50</v>
      </c>
      <c r="K69" s="290">
        <f t="shared" si="3"/>
        <v>10</v>
      </c>
    </row>
    <row r="70" spans="1:27" ht="15.75" customHeight="1" outlineLevel="1">
      <c r="A70" s="267" t="s">
        <v>218</v>
      </c>
      <c r="B70" s="478">
        <v>50</v>
      </c>
      <c r="C70" s="276">
        <v>50</v>
      </c>
      <c r="D70" s="290">
        <f t="shared" si="1"/>
        <v>0</v>
      </c>
      <c r="E70" s="478">
        <v>0</v>
      </c>
      <c r="F70" s="276">
        <v>25</v>
      </c>
      <c r="G70" s="290">
        <f t="shared" si="2"/>
        <v>-25</v>
      </c>
      <c r="H70" s="478">
        <v>100</v>
      </c>
      <c r="I70" s="478">
        <v>100</v>
      </c>
      <c r="J70" s="276">
        <v>100</v>
      </c>
      <c r="K70" s="290">
        <f t="shared" si="3"/>
        <v>0</v>
      </c>
    </row>
    <row r="71" spans="1:27" ht="15.75" customHeight="1" outlineLevel="1">
      <c r="A71" s="271" t="s">
        <v>230</v>
      </c>
      <c r="B71" s="478">
        <v>65</v>
      </c>
      <c r="C71" s="276">
        <v>70</v>
      </c>
      <c r="D71" s="290">
        <f t="shared" si="1"/>
        <v>-5</v>
      </c>
      <c r="E71" s="478">
        <v>70</v>
      </c>
      <c r="F71" s="276">
        <v>85</v>
      </c>
      <c r="G71" s="290">
        <f t="shared" si="2"/>
        <v>-15</v>
      </c>
      <c r="H71" s="478">
        <v>81.25</v>
      </c>
      <c r="I71" s="478">
        <v>65.625</v>
      </c>
      <c r="J71" s="276">
        <v>61</v>
      </c>
      <c r="K71" s="290">
        <f t="shared" si="3"/>
        <v>4.625</v>
      </c>
    </row>
    <row r="72" spans="1:27" ht="15.75" customHeight="1">
      <c r="A72" s="479" t="s">
        <v>278</v>
      </c>
      <c r="B72" s="476">
        <v>66.666666666666657</v>
      </c>
      <c r="C72" s="501">
        <v>17</v>
      </c>
      <c r="D72" s="53">
        <f t="shared" si="1"/>
        <v>49.666666666666657</v>
      </c>
      <c r="E72" s="476">
        <v>79.166666666666657</v>
      </c>
      <c r="F72" s="501">
        <v>92</v>
      </c>
      <c r="G72" s="53">
        <f t="shared" si="2"/>
        <v>-12.833333333333343</v>
      </c>
      <c r="H72" s="476">
        <v>57.142857142857139</v>
      </c>
      <c r="I72" s="476">
        <v>76.785714285714292</v>
      </c>
      <c r="J72" s="501">
        <v>70</v>
      </c>
      <c r="K72" s="53">
        <f t="shared" si="3"/>
        <v>6.7857142857142918</v>
      </c>
      <c r="L72" s="501"/>
      <c r="M72" s="501"/>
      <c r="N72" s="501"/>
      <c r="O72" s="501"/>
      <c r="P72" s="501"/>
      <c r="Q72" s="501"/>
      <c r="R72" s="501"/>
      <c r="S72" s="501"/>
      <c r="T72" s="501"/>
      <c r="U72" s="501"/>
      <c r="V72" s="501"/>
      <c r="W72" s="501"/>
      <c r="X72" s="501"/>
      <c r="Y72" s="501"/>
      <c r="Z72" s="501"/>
      <c r="AA72" s="501"/>
    </row>
    <row r="73" spans="1:27" ht="15.75" customHeight="1" outlineLevel="1">
      <c r="A73" s="267" t="s">
        <v>279</v>
      </c>
      <c r="B73" s="478">
        <v>100</v>
      </c>
      <c r="C73" s="276">
        <v>100</v>
      </c>
      <c r="D73" s="290">
        <f t="shared" si="1"/>
        <v>0</v>
      </c>
      <c r="E73" s="478">
        <v>50</v>
      </c>
      <c r="F73" s="276">
        <v>50</v>
      </c>
      <c r="G73" s="290">
        <f t="shared" si="2"/>
        <v>0</v>
      </c>
      <c r="H73" s="478">
        <v>100</v>
      </c>
      <c r="I73" s="478">
        <v>94</v>
      </c>
      <c r="J73" s="290">
        <v>94</v>
      </c>
      <c r="K73" s="290">
        <f t="shared" si="3"/>
        <v>0</v>
      </c>
    </row>
    <row r="74" spans="1:27" ht="15.75" customHeight="1" outlineLevel="1">
      <c r="A74" s="267" t="s">
        <v>288</v>
      </c>
      <c r="B74" s="478">
        <v>0</v>
      </c>
      <c r="C74" s="276">
        <v>0</v>
      </c>
      <c r="D74" s="290">
        <f t="shared" si="1"/>
        <v>0</v>
      </c>
      <c r="E74" s="478">
        <v>100</v>
      </c>
      <c r="F74" s="276">
        <v>100</v>
      </c>
      <c r="G74" s="290">
        <f t="shared" si="2"/>
        <v>0</v>
      </c>
      <c r="H74" s="478">
        <v>50</v>
      </c>
      <c r="I74" s="478">
        <v>50</v>
      </c>
      <c r="J74" s="276">
        <v>50</v>
      </c>
      <c r="K74" s="290">
        <f t="shared" si="3"/>
        <v>0</v>
      </c>
    </row>
    <row r="75" spans="1:27" ht="15.75" customHeight="1" outlineLevel="1">
      <c r="A75" s="271" t="s">
        <v>295</v>
      </c>
      <c r="B75" s="478">
        <v>100</v>
      </c>
      <c r="C75" s="276">
        <v>0</v>
      </c>
      <c r="D75" s="290">
        <f t="shared" si="1"/>
        <v>100</v>
      </c>
      <c r="E75" s="478">
        <v>75</v>
      </c>
      <c r="F75" s="276">
        <v>100</v>
      </c>
      <c r="G75" s="290">
        <f t="shared" si="2"/>
        <v>-25</v>
      </c>
      <c r="H75" s="478">
        <v>33.333333333333329</v>
      </c>
      <c r="I75" s="478">
        <v>83.333333333333343</v>
      </c>
      <c r="J75" s="276">
        <v>67</v>
      </c>
      <c r="K75" s="290">
        <f t="shared" si="3"/>
        <v>16.333333333333343</v>
      </c>
    </row>
    <row r="76" spans="1:27" ht="15.75" customHeight="1">
      <c r="A76" s="480" t="s">
        <v>309</v>
      </c>
      <c r="B76" s="476">
        <v>59.090909090909093</v>
      </c>
      <c r="C76" s="501">
        <v>65</v>
      </c>
      <c r="D76" s="53">
        <f t="shared" si="1"/>
        <v>-5.9090909090909065</v>
      </c>
      <c r="E76" s="476">
        <v>52</v>
      </c>
      <c r="F76" s="501">
        <v>45</v>
      </c>
      <c r="G76" s="53">
        <f t="shared" si="2"/>
        <v>7</v>
      </c>
      <c r="H76" s="476">
        <v>84.615384615384613</v>
      </c>
      <c r="I76" s="476">
        <v>86.538461538461547</v>
      </c>
      <c r="J76" s="501">
        <v>71</v>
      </c>
      <c r="K76" s="53">
        <f t="shared" si="3"/>
        <v>15.538461538461547</v>
      </c>
      <c r="L76" s="501"/>
      <c r="M76" s="501"/>
      <c r="N76" s="501"/>
      <c r="O76" s="501"/>
      <c r="P76" s="501"/>
      <c r="Q76" s="501"/>
      <c r="R76" s="501"/>
      <c r="S76" s="501"/>
      <c r="T76" s="501"/>
      <c r="U76" s="501"/>
      <c r="V76" s="501"/>
      <c r="W76" s="501"/>
      <c r="X76" s="501"/>
      <c r="Y76" s="501"/>
      <c r="Z76" s="501"/>
      <c r="AA76" s="501"/>
    </row>
    <row r="77" spans="1:27" ht="15.75" customHeight="1" outlineLevel="1">
      <c r="A77" s="271" t="s">
        <v>310</v>
      </c>
      <c r="B77" s="478">
        <v>18.75</v>
      </c>
      <c r="C77" s="276">
        <v>25</v>
      </c>
      <c r="D77" s="290">
        <f t="shared" si="1"/>
        <v>-6.25</v>
      </c>
      <c r="E77" s="478">
        <v>50</v>
      </c>
      <c r="F77" s="276">
        <v>25</v>
      </c>
      <c r="G77" s="290">
        <f t="shared" si="2"/>
        <v>25</v>
      </c>
      <c r="H77" s="478">
        <v>75</v>
      </c>
      <c r="I77" s="478">
        <v>75</v>
      </c>
      <c r="J77" s="276">
        <v>63</v>
      </c>
      <c r="K77" s="290">
        <f t="shared" si="3"/>
        <v>12</v>
      </c>
    </row>
    <row r="78" spans="1:27" ht="15.75" customHeight="1" outlineLevel="1">
      <c r="A78" s="271" t="s">
        <v>319</v>
      </c>
      <c r="B78" s="478">
        <v>100</v>
      </c>
      <c r="C78" s="276">
        <v>100</v>
      </c>
      <c r="D78" s="290">
        <f t="shared" si="1"/>
        <v>0</v>
      </c>
      <c r="E78" s="478">
        <v>100</v>
      </c>
      <c r="F78" s="276">
        <v>100</v>
      </c>
      <c r="G78" s="290">
        <f t="shared" si="2"/>
        <v>0</v>
      </c>
      <c r="H78" s="478">
        <v>100</v>
      </c>
      <c r="I78" s="478">
        <v>100</v>
      </c>
      <c r="J78" s="276">
        <v>100</v>
      </c>
      <c r="K78" s="290">
        <f t="shared" si="3"/>
        <v>0</v>
      </c>
    </row>
    <row r="79" spans="1:27" ht="15.75" customHeight="1" outlineLevel="1">
      <c r="A79" s="271" t="s">
        <v>330</v>
      </c>
      <c r="B79" s="478">
        <v>75</v>
      </c>
      <c r="C79" s="276">
        <v>79</v>
      </c>
      <c r="D79" s="290">
        <f t="shared" si="1"/>
        <v>-4</v>
      </c>
      <c r="E79" s="478">
        <v>33.425925925925924</v>
      </c>
      <c r="F79" s="276">
        <v>40</v>
      </c>
      <c r="G79" s="290">
        <f t="shared" si="2"/>
        <v>-6.5740740740740762</v>
      </c>
      <c r="H79" s="478">
        <v>85.714285714285708</v>
      </c>
      <c r="I79" s="478">
        <v>89.285714285714292</v>
      </c>
      <c r="J79" s="276">
        <v>66</v>
      </c>
      <c r="K79" s="290">
        <f t="shared" si="3"/>
        <v>23.285714285714292</v>
      </c>
    </row>
    <row r="80" spans="1:27" ht="15.75" customHeight="1">
      <c r="A80" s="480" t="s">
        <v>345</v>
      </c>
      <c r="B80" s="476">
        <v>66</v>
      </c>
      <c r="C80" s="501">
        <v>47</v>
      </c>
      <c r="D80" s="53">
        <f t="shared" si="1"/>
        <v>19</v>
      </c>
      <c r="E80" s="476">
        <v>30.797877186588924</v>
      </c>
      <c r="F80" s="501">
        <v>20</v>
      </c>
      <c r="G80" s="53">
        <f t="shared" si="2"/>
        <v>10.797877186588924</v>
      </c>
      <c r="H80" s="476">
        <v>85.714285714285708</v>
      </c>
      <c r="I80" s="476">
        <v>35.728822555598235</v>
      </c>
      <c r="J80" s="501">
        <v>24</v>
      </c>
      <c r="K80" s="53">
        <f t="shared" si="3"/>
        <v>11.728822555598235</v>
      </c>
      <c r="L80" s="501"/>
      <c r="M80" s="501"/>
      <c r="N80" s="501"/>
      <c r="O80" s="501"/>
      <c r="P80" s="501"/>
      <c r="Q80" s="501"/>
      <c r="R80" s="501"/>
      <c r="S80" s="501"/>
      <c r="T80" s="501"/>
      <c r="U80" s="501"/>
      <c r="V80" s="501"/>
      <c r="W80" s="501"/>
      <c r="X80" s="501"/>
      <c r="Y80" s="501"/>
      <c r="Z80" s="501"/>
      <c r="AA80" s="501"/>
    </row>
    <row r="81" spans="1:27" ht="15.75" customHeight="1" outlineLevel="1">
      <c r="A81" s="271" t="s">
        <v>346</v>
      </c>
      <c r="B81" s="478">
        <v>70.266666666666666</v>
      </c>
      <c r="C81" s="276">
        <v>61</v>
      </c>
      <c r="D81" s="290">
        <f t="shared" si="1"/>
        <v>9.2666666666666657</v>
      </c>
      <c r="E81" s="478">
        <v>44.605654761904759</v>
      </c>
      <c r="F81" s="276">
        <v>34</v>
      </c>
      <c r="G81" s="290">
        <f t="shared" si="2"/>
        <v>10.605654761904759</v>
      </c>
      <c r="H81" s="478">
        <v>100</v>
      </c>
      <c r="I81" s="478">
        <v>47.872835492904706</v>
      </c>
      <c r="J81" s="276">
        <v>25</v>
      </c>
      <c r="K81" s="290">
        <f t="shared" si="3"/>
        <v>22.872835492904706</v>
      </c>
    </row>
    <row r="82" spans="1:27" ht="15.75" customHeight="1" outlineLevel="1">
      <c r="A82" s="271" t="s">
        <v>361</v>
      </c>
      <c r="B82" s="478">
        <v>50.4</v>
      </c>
      <c r="C82" s="276">
        <v>31</v>
      </c>
      <c r="D82" s="290">
        <f t="shared" si="1"/>
        <v>19.399999999999999</v>
      </c>
      <c r="E82" s="478">
        <v>17.321884110787174</v>
      </c>
      <c r="F82" s="276">
        <v>0</v>
      </c>
      <c r="G82" s="290">
        <f t="shared" si="2"/>
        <v>17.321884110787174</v>
      </c>
      <c r="H82" s="478">
        <v>66.666666666666657</v>
      </c>
      <c r="I82" s="478">
        <v>8.4001736111111125</v>
      </c>
      <c r="J82" s="276">
        <v>5</v>
      </c>
      <c r="K82" s="290">
        <f t="shared" si="3"/>
        <v>3.4001736111111125</v>
      </c>
    </row>
    <row r="83" spans="1:27" ht="15.75" customHeight="1" outlineLevel="1">
      <c r="A83" s="271" t="s">
        <v>377</v>
      </c>
      <c r="B83" s="478">
        <v>100</v>
      </c>
      <c r="C83" s="276">
        <v>54</v>
      </c>
      <c r="D83" s="290">
        <f t="shared" si="1"/>
        <v>46</v>
      </c>
      <c r="E83" s="478">
        <v>16.326530612244898</v>
      </c>
      <c r="F83" s="276">
        <v>20</v>
      </c>
      <c r="G83" s="290">
        <f t="shared" si="2"/>
        <v>-3.6734693877551017</v>
      </c>
      <c r="H83" s="478">
        <v>100</v>
      </c>
      <c r="I83" s="478">
        <v>53.95408163265305</v>
      </c>
      <c r="J83" s="276">
        <v>56</v>
      </c>
      <c r="K83" s="290">
        <f t="shared" si="3"/>
        <v>-2.0459183673469497</v>
      </c>
    </row>
    <row r="84" spans="1:27" ht="15.75" customHeight="1">
      <c r="A84" s="475" t="s">
        <v>381</v>
      </c>
      <c r="B84" s="476">
        <v>54.166666666666664</v>
      </c>
      <c r="C84" s="501">
        <v>36</v>
      </c>
      <c r="D84" s="53">
        <f t="shared" si="1"/>
        <v>18.166666666666664</v>
      </c>
      <c r="E84" s="476">
        <v>45.833333333333329</v>
      </c>
      <c r="F84" s="501">
        <v>70</v>
      </c>
      <c r="G84" s="53">
        <f t="shared" si="2"/>
        <v>-24.166666666666671</v>
      </c>
      <c r="H84" s="476">
        <v>61.458333333333336</v>
      </c>
      <c r="I84" s="476">
        <v>54.6875</v>
      </c>
      <c r="J84" s="501">
        <v>62</v>
      </c>
      <c r="K84" s="53">
        <f t="shared" si="3"/>
        <v>-7.3125</v>
      </c>
      <c r="L84" s="501"/>
      <c r="M84" s="501"/>
      <c r="N84" s="501"/>
      <c r="O84" s="501"/>
      <c r="P84" s="501"/>
      <c r="Q84" s="501"/>
      <c r="R84" s="501"/>
      <c r="S84" s="501"/>
      <c r="T84" s="501"/>
      <c r="U84" s="501"/>
      <c r="V84" s="501"/>
      <c r="W84" s="501"/>
      <c r="X84" s="501"/>
      <c r="Y84" s="501"/>
      <c r="Z84" s="501"/>
      <c r="AA84" s="501"/>
    </row>
    <row r="85" spans="1:27" ht="15.75" customHeight="1" outlineLevel="1">
      <c r="A85" s="271" t="s">
        <v>382</v>
      </c>
      <c r="B85" s="478">
        <v>50</v>
      </c>
      <c r="C85" s="276">
        <v>50</v>
      </c>
      <c r="D85" s="290">
        <f t="shared" si="1"/>
        <v>0</v>
      </c>
      <c r="E85" s="478">
        <v>50</v>
      </c>
      <c r="F85" s="276">
        <v>50</v>
      </c>
      <c r="G85" s="290">
        <f t="shared" si="2"/>
        <v>0</v>
      </c>
      <c r="H85" s="478">
        <v>25</v>
      </c>
      <c r="I85" s="478">
        <v>62.5</v>
      </c>
      <c r="J85" s="290">
        <v>75</v>
      </c>
      <c r="K85" s="290">
        <f t="shared" si="3"/>
        <v>-12.5</v>
      </c>
    </row>
    <row r="86" spans="1:27" ht="15.75" customHeight="1" outlineLevel="1">
      <c r="A86" s="267" t="s">
        <v>392</v>
      </c>
      <c r="B86" s="478">
        <v>100</v>
      </c>
      <c r="C86" s="276">
        <v>50</v>
      </c>
      <c r="D86" s="290">
        <f t="shared" si="1"/>
        <v>50</v>
      </c>
      <c r="E86" s="478">
        <v>50</v>
      </c>
      <c r="F86" s="276">
        <v>94</v>
      </c>
      <c r="G86" s="290">
        <f t="shared" si="2"/>
        <v>-44</v>
      </c>
      <c r="H86" s="478">
        <v>25</v>
      </c>
      <c r="I86" s="478">
        <v>75</v>
      </c>
      <c r="J86" s="276">
        <v>88</v>
      </c>
      <c r="K86" s="290">
        <f t="shared" si="3"/>
        <v>-13</v>
      </c>
    </row>
    <row r="87" spans="1:27" ht="15.75" customHeight="1" outlineLevel="1">
      <c r="A87" s="271" t="s">
        <v>403</v>
      </c>
      <c r="B87" s="478">
        <v>41.666666666666671</v>
      </c>
      <c r="C87" s="276">
        <v>20</v>
      </c>
      <c r="D87" s="290">
        <f t="shared" si="1"/>
        <v>21.666666666666671</v>
      </c>
      <c r="E87" s="478">
        <v>45.833333333333329</v>
      </c>
      <c r="F87" s="276">
        <v>60</v>
      </c>
      <c r="G87" s="290">
        <f t="shared" si="2"/>
        <v>-14.166666666666671</v>
      </c>
      <c r="H87" s="478">
        <v>72.916666666666657</v>
      </c>
      <c r="I87" s="478">
        <v>40.625</v>
      </c>
      <c r="J87" s="276">
        <v>49</v>
      </c>
      <c r="K87" s="290">
        <f t="shared" si="3"/>
        <v>-8.375</v>
      </c>
    </row>
    <row r="88" spans="1:27" ht="15.75" customHeight="1" outlineLevel="1">
      <c r="A88" s="267" t="s">
        <v>441</v>
      </c>
      <c r="B88" s="478">
        <v>50</v>
      </c>
      <c r="C88" s="276">
        <v>50</v>
      </c>
      <c r="D88" s="290">
        <f t="shared" si="1"/>
        <v>0</v>
      </c>
      <c r="E88" s="478">
        <v>37.5</v>
      </c>
      <c r="F88" s="276">
        <v>94</v>
      </c>
      <c r="G88" s="290">
        <f t="shared" si="2"/>
        <v>-56.5</v>
      </c>
      <c r="H88" s="478">
        <v>100</v>
      </c>
      <c r="I88" s="478">
        <v>68.75</v>
      </c>
      <c r="J88" s="276">
        <v>56</v>
      </c>
      <c r="K88" s="290">
        <f t="shared" si="3"/>
        <v>12.75</v>
      </c>
    </row>
    <row r="89" spans="1:27" ht="15.75" customHeight="1">
      <c r="A89" s="480" t="s">
        <v>450</v>
      </c>
      <c r="B89" s="476">
        <v>13.220164609053498</v>
      </c>
      <c r="C89" s="501">
        <v>27</v>
      </c>
      <c r="D89" s="53">
        <f t="shared" si="1"/>
        <v>-13.779835390946502</v>
      </c>
      <c r="E89" s="476">
        <v>52.777777777777779</v>
      </c>
      <c r="F89" s="501">
        <v>44</v>
      </c>
      <c r="G89" s="53">
        <f t="shared" si="2"/>
        <v>8.7777777777777786</v>
      </c>
      <c r="H89" s="476">
        <v>49.649033333333328</v>
      </c>
      <c r="I89" s="476">
        <v>55.941358024691347</v>
      </c>
      <c r="J89" s="501">
        <v>50</v>
      </c>
      <c r="K89" s="53">
        <f t="shared" si="3"/>
        <v>5.9413580246913469</v>
      </c>
      <c r="L89" s="501"/>
      <c r="M89" s="501"/>
      <c r="N89" s="501"/>
      <c r="O89" s="501"/>
      <c r="P89" s="501"/>
      <c r="Q89" s="501"/>
      <c r="R89" s="501"/>
      <c r="S89" s="501"/>
      <c r="T89" s="501"/>
      <c r="U89" s="501"/>
      <c r="V89" s="501"/>
      <c r="W89" s="501"/>
      <c r="X89" s="501"/>
      <c r="Y89" s="501"/>
      <c r="Z89" s="501"/>
      <c r="AA89" s="501"/>
    </row>
    <row r="90" spans="1:27" ht="15.75" customHeight="1" outlineLevel="1">
      <c r="A90" s="271" t="s">
        <v>451</v>
      </c>
      <c r="B90" s="478">
        <v>2.5462962962962963</v>
      </c>
      <c r="C90" s="276">
        <v>16</v>
      </c>
      <c r="D90" s="290">
        <f t="shared" si="1"/>
        <v>-13.453703703703704</v>
      </c>
      <c r="E90" s="478">
        <v>45.833333333333329</v>
      </c>
      <c r="F90" s="276">
        <v>33</v>
      </c>
      <c r="G90" s="290">
        <f t="shared" si="2"/>
        <v>12.833333333333329</v>
      </c>
      <c r="H90" s="478">
        <v>61.979166666666664</v>
      </c>
      <c r="I90" s="478">
        <v>57.175925925925917</v>
      </c>
      <c r="J90" s="276">
        <v>49</v>
      </c>
      <c r="K90" s="290">
        <f t="shared" si="3"/>
        <v>8.1759259259259167</v>
      </c>
    </row>
    <row r="91" spans="1:27" ht="15.75" customHeight="1" outlineLevel="1">
      <c r="A91" s="271" t="s">
        <v>481</v>
      </c>
      <c r="B91" s="478">
        <v>34.567901234567898</v>
      </c>
      <c r="C91" s="276">
        <v>51</v>
      </c>
      <c r="D91" s="290">
        <f t="shared" si="1"/>
        <v>-16.432098765432102</v>
      </c>
      <c r="E91" s="478">
        <v>67</v>
      </c>
      <c r="F91" s="290">
        <v>67</v>
      </c>
      <c r="G91" s="502">
        <f t="shared" si="2"/>
        <v>0</v>
      </c>
      <c r="H91" s="478">
        <v>24.98876666666667</v>
      </c>
      <c r="I91" s="478">
        <v>53.472222222222221</v>
      </c>
      <c r="J91" s="276">
        <v>51</v>
      </c>
      <c r="K91" s="290">
        <f t="shared" si="3"/>
        <v>2.4722222222222214</v>
      </c>
    </row>
    <row r="92" spans="1:27" ht="15.75" customHeight="1">
      <c r="A92" s="503" t="s">
        <v>2142</v>
      </c>
      <c r="B92" s="504">
        <v>61.05</v>
      </c>
      <c r="C92" s="501">
        <v>56</v>
      </c>
      <c r="D92" s="53">
        <f t="shared" si="1"/>
        <v>5.0499999999999972</v>
      </c>
      <c r="E92" s="504">
        <f ca="1">C34</f>
        <v>54.95</v>
      </c>
      <c r="F92" s="501">
        <v>53</v>
      </c>
      <c r="G92" s="53">
        <f t="shared" ca="1" si="2"/>
        <v>1.9500000000000028</v>
      </c>
      <c r="H92" s="504">
        <v>80</v>
      </c>
      <c r="I92" s="504">
        <v>69</v>
      </c>
      <c r="J92" s="501">
        <v>60</v>
      </c>
      <c r="K92" s="53">
        <f t="shared" si="3"/>
        <v>9</v>
      </c>
      <c r="L92" s="501"/>
      <c r="M92" s="501"/>
      <c r="N92" s="501"/>
      <c r="O92" s="501"/>
      <c r="P92" s="501"/>
      <c r="Q92" s="501"/>
      <c r="R92" s="501"/>
      <c r="S92" s="501"/>
      <c r="T92" s="501"/>
      <c r="U92" s="501"/>
      <c r="V92" s="501"/>
      <c r="W92" s="501"/>
      <c r="X92" s="501"/>
      <c r="Y92" s="501"/>
      <c r="Z92" s="501"/>
      <c r="AA92" s="501"/>
    </row>
    <row r="93" spans="1:27" ht="15.75" customHeight="1"/>
    <row r="94" spans="1:27" ht="15.75" customHeight="1">
      <c r="B94" s="497">
        <v>2021</v>
      </c>
      <c r="C94" s="497">
        <v>2020</v>
      </c>
      <c r="D94" s="497" t="s">
        <v>939</v>
      </c>
      <c r="E94" s="497">
        <v>2021</v>
      </c>
      <c r="F94" s="497">
        <v>2020</v>
      </c>
      <c r="G94" s="497" t="s">
        <v>939</v>
      </c>
      <c r="H94" s="497">
        <v>2021</v>
      </c>
      <c r="I94" s="497">
        <v>2021</v>
      </c>
      <c r="J94" s="497">
        <v>2020</v>
      </c>
      <c r="K94" s="497" t="s">
        <v>939</v>
      </c>
    </row>
    <row r="95" spans="1:27" ht="15.75" customHeight="1">
      <c r="A95" s="494" t="s">
        <v>938</v>
      </c>
      <c r="B95" s="494" t="s">
        <v>927</v>
      </c>
      <c r="C95" s="494" t="s">
        <v>927</v>
      </c>
      <c r="D95" s="494" t="s">
        <v>927</v>
      </c>
      <c r="E95" s="494" t="s">
        <v>928</v>
      </c>
      <c r="F95" s="494" t="s">
        <v>928</v>
      </c>
      <c r="G95" s="494" t="s">
        <v>928</v>
      </c>
      <c r="H95" s="494" t="s">
        <v>929</v>
      </c>
      <c r="I95" s="494" t="s">
        <v>930</v>
      </c>
      <c r="J95" s="494" t="s">
        <v>930</v>
      </c>
      <c r="K95" s="494" t="s">
        <v>930</v>
      </c>
    </row>
    <row r="96" spans="1:27" ht="15.75" customHeight="1">
      <c r="A96" s="464" t="s">
        <v>12</v>
      </c>
      <c r="B96" s="476">
        <f>AVERAGEIF(Georgia_2021!$E$2:$E$118,A96,Georgia_2021!$P$2:$P$118)*25</f>
        <v>64.037298387096769</v>
      </c>
      <c r="C96" s="505">
        <v>59</v>
      </c>
      <c r="D96" s="506">
        <f t="shared" ref="D96:D97" si="4">B96-C96</f>
        <v>5.0372983870967687</v>
      </c>
      <c r="E96" s="476">
        <f>AVERAGEIF(Moldova_2021!$E$2:$E$118,A96,Moldova_2021!$P$2:$P$118)*25</f>
        <v>64.384920634920633</v>
      </c>
      <c r="F96" s="505">
        <v>56</v>
      </c>
      <c r="G96" s="506">
        <f t="shared" ref="G96:G97" si="5">E96-F96</f>
        <v>8.3849206349206327</v>
      </c>
      <c r="H96" s="476">
        <f>AVERAGEIF(Romania_2021!$E$2:$E$118,A96,Romania_2021!$P$2:$P$118)*25</f>
        <v>87.65625</v>
      </c>
      <c r="I96" s="476">
        <f>AVERAGEIF(Ukraine_2021!$E$2:$E$118,A96,Ukraine_2021!$P$2:$P$118)*25</f>
        <v>77.682926829268297</v>
      </c>
      <c r="J96" s="505">
        <v>65</v>
      </c>
      <c r="K96" s="506">
        <f t="shared" ref="K96:K97" si="6">I96-J96</f>
        <v>12.682926829268297</v>
      </c>
    </row>
    <row r="97" spans="1:27" ht="15.75" customHeight="1">
      <c r="A97" s="464" t="s">
        <v>19</v>
      </c>
      <c r="B97" s="476">
        <f>AVERAGEIF(Georgia_2021!$E$2:$E$118,A97,Georgia_2021!$P$2:$P$118)*25</f>
        <v>79.613095238095227</v>
      </c>
      <c r="C97" s="505">
        <v>71</v>
      </c>
      <c r="D97" s="506">
        <f t="shared" si="4"/>
        <v>8.6130952380952266</v>
      </c>
      <c r="E97" s="476">
        <f>AVERAGEIF(Moldova_2021!$E$2:$E$118,A97,Moldova_2021!$P$2:$P$118)*25</f>
        <v>60.616582491582491</v>
      </c>
      <c r="F97" s="505">
        <v>58</v>
      </c>
      <c r="G97" s="506">
        <f t="shared" si="5"/>
        <v>2.6165824915824913</v>
      </c>
      <c r="H97" s="476">
        <f>AVERAGEIF(Romania_2021!$E$2:$E$118,A97,Romania_2021!$P$2:$P$118)*25</f>
        <v>85.997390116279064</v>
      </c>
      <c r="I97" s="476">
        <f>AVERAGEIF(Ukraine_2021!$E$2:$E$118,A97,Ukraine_2021!$P$2:$P$118)*25</f>
        <v>75.717777777777783</v>
      </c>
      <c r="J97" s="505">
        <v>62</v>
      </c>
      <c r="K97" s="506">
        <f t="shared" si="6"/>
        <v>13.717777777777783</v>
      </c>
    </row>
    <row r="98" spans="1:27" ht="9.75" customHeight="1"/>
    <row r="99" spans="1:27" ht="8.25" customHeight="1">
      <c r="A99" s="486"/>
      <c r="B99" s="486"/>
      <c r="C99" s="486"/>
      <c r="D99" s="486"/>
      <c r="E99" s="486"/>
      <c r="F99" s="486"/>
      <c r="G99" s="486"/>
      <c r="H99" s="486"/>
      <c r="I99" s="486"/>
      <c r="J99" s="486"/>
      <c r="K99" s="486"/>
      <c r="L99" s="486"/>
      <c r="M99" s="486"/>
      <c r="N99" s="486"/>
      <c r="O99" s="486"/>
      <c r="P99" s="486"/>
      <c r="Q99" s="486"/>
      <c r="R99" s="486"/>
      <c r="S99" s="486"/>
      <c r="T99" s="486"/>
      <c r="U99" s="486"/>
      <c r="V99" s="486"/>
      <c r="W99" s="486"/>
      <c r="X99" s="486"/>
      <c r="Y99" s="486"/>
      <c r="Z99" s="486"/>
      <c r="AA99" s="486"/>
    </row>
    <row r="100" spans="1:27" ht="9" customHeight="1"/>
    <row r="101" spans="1:27" ht="15.75" customHeight="1">
      <c r="A101" s="495" t="s">
        <v>940</v>
      </c>
    </row>
    <row r="102" spans="1:27" ht="8.25" customHeight="1"/>
    <row r="103" spans="1:27" ht="15.75" customHeight="1">
      <c r="A103" s="494" t="s">
        <v>936</v>
      </c>
      <c r="B103" s="494" t="s">
        <v>927</v>
      </c>
      <c r="C103" s="494" t="s">
        <v>928</v>
      </c>
      <c r="D103" s="494" t="s">
        <v>929</v>
      </c>
      <c r="E103" s="494" t="s">
        <v>930</v>
      </c>
    </row>
    <row r="104" spans="1:27" ht="15.75" customHeight="1">
      <c r="A104" s="276" t="s">
        <v>2</v>
      </c>
      <c r="B104" s="276">
        <v>1</v>
      </c>
      <c r="C104" s="276">
        <v>2</v>
      </c>
      <c r="D104" s="276">
        <v>1</v>
      </c>
      <c r="E104" s="276">
        <v>3</v>
      </c>
    </row>
    <row r="105" spans="1:27" ht="15.75" customHeight="1">
      <c r="A105" s="276" t="s">
        <v>25</v>
      </c>
      <c r="B105" s="276">
        <v>3</v>
      </c>
      <c r="C105" s="276">
        <v>4</v>
      </c>
      <c r="D105" s="276">
        <v>1</v>
      </c>
      <c r="E105" s="276">
        <v>2</v>
      </c>
    </row>
    <row r="106" spans="1:27" ht="15.75" customHeight="1">
      <c r="A106" s="276" t="s">
        <v>194</v>
      </c>
      <c r="B106" s="276">
        <v>3</v>
      </c>
      <c r="C106" s="276">
        <v>4</v>
      </c>
      <c r="D106" s="276">
        <v>1</v>
      </c>
      <c r="E106" s="276">
        <v>2</v>
      </c>
    </row>
    <row r="107" spans="1:27" ht="15.75" customHeight="1">
      <c r="A107" s="276" t="s">
        <v>278</v>
      </c>
      <c r="B107" s="276">
        <v>3</v>
      </c>
      <c r="C107" s="276">
        <v>1</v>
      </c>
      <c r="D107" s="276">
        <v>4</v>
      </c>
      <c r="E107" s="276">
        <v>2</v>
      </c>
    </row>
    <row r="108" spans="1:27" ht="15.75" customHeight="1">
      <c r="A108" s="276" t="s">
        <v>309</v>
      </c>
      <c r="B108" s="276">
        <v>3</v>
      </c>
      <c r="C108" s="276">
        <v>4</v>
      </c>
      <c r="D108" s="276">
        <v>2</v>
      </c>
      <c r="E108" s="276">
        <v>1</v>
      </c>
    </row>
    <row r="109" spans="1:27" ht="15.75" customHeight="1">
      <c r="A109" s="276" t="s">
        <v>345</v>
      </c>
      <c r="B109" s="276">
        <v>2</v>
      </c>
      <c r="C109" s="276">
        <v>4</v>
      </c>
      <c r="D109" s="276">
        <v>1</v>
      </c>
      <c r="E109" s="276">
        <v>3</v>
      </c>
    </row>
    <row r="110" spans="1:27" ht="15.75" customHeight="1">
      <c r="A110" s="276" t="s">
        <v>381</v>
      </c>
      <c r="B110" s="276">
        <v>2</v>
      </c>
      <c r="C110" s="276">
        <v>3</v>
      </c>
      <c r="D110" s="276">
        <v>4</v>
      </c>
      <c r="E110" s="276">
        <v>1</v>
      </c>
    </row>
    <row r="111" spans="1:27" ht="15.75" customHeight="1">
      <c r="A111" s="276" t="s">
        <v>450</v>
      </c>
      <c r="B111" s="276">
        <v>4</v>
      </c>
      <c r="C111" s="276">
        <v>2</v>
      </c>
      <c r="D111" s="276">
        <v>3</v>
      </c>
      <c r="E111" s="276">
        <v>1</v>
      </c>
    </row>
    <row r="112" spans="1:27" ht="15.75" customHeight="1"/>
    <row r="113" spans="1:5" ht="15.75" customHeight="1">
      <c r="A113" s="494" t="s">
        <v>938</v>
      </c>
      <c r="B113" s="494" t="s">
        <v>927</v>
      </c>
      <c r="C113" s="494" t="s">
        <v>928</v>
      </c>
      <c r="D113" s="494" t="s">
        <v>929</v>
      </c>
      <c r="E113" s="494" t="s">
        <v>930</v>
      </c>
    </row>
    <row r="114" spans="1:5" ht="15.75" customHeight="1">
      <c r="A114" s="464" t="s">
        <v>12</v>
      </c>
      <c r="B114" s="276">
        <v>4</v>
      </c>
      <c r="C114" s="276">
        <v>3</v>
      </c>
      <c r="D114" s="276">
        <v>1</v>
      </c>
      <c r="E114" s="276">
        <v>2</v>
      </c>
    </row>
    <row r="115" spans="1:5" ht="15.75" customHeight="1">
      <c r="A115" s="464" t="s">
        <v>19</v>
      </c>
      <c r="B115" s="276">
        <v>2</v>
      </c>
      <c r="C115" s="276">
        <v>4</v>
      </c>
      <c r="D115" s="276">
        <v>1</v>
      </c>
      <c r="E115" s="276">
        <v>3</v>
      </c>
    </row>
    <row r="116" spans="1:5" ht="15.75" customHeight="1"/>
    <row r="117" spans="1:5" ht="15.75" customHeight="1"/>
    <row r="118" spans="1:5" ht="15.75" customHeight="1"/>
    <row r="119" spans="1:5" ht="15.75" customHeight="1"/>
    <row r="120" spans="1:5" ht="15.75" customHeight="1"/>
    <row r="121" spans="1:5" ht="15.75" customHeight="1"/>
    <row r="122" spans="1:5" ht="15.75" customHeight="1"/>
    <row r="123" spans="1:5" ht="15.75" customHeight="1"/>
    <row r="124" spans="1:5" ht="15.75" customHeight="1"/>
    <row r="125" spans="1:5" ht="15.75" customHeight="1"/>
    <row r="126" spans="1:5" ht="15.75" customHeight="1"/>
    <row r="127" spans="1:5" ht="15.75" customHeight="1"/>
    <row r="128" spans="1:5"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ustomSheetViews>
    <customSheetView guid="{41191D44-4384-4246-BE9B-794C733CC9F5}" filter="1" showAutoFilter="1">
      <pageMargins left="0.7" right="0.7" top="0.75" bottom="0.75" header="0.3" footer="0.3"/>
      <autoFilter ref="A1:E35" xr:uid="{8B3B400D-E5A8-4745-8CBD-547D480977C7}"/>
    </customSheetView>
  </customSheetViews>
  <conditionalFormatting sqref="D60:D92 D96:D97 G60:G92 G96:G97 K60:K92 K96:K97">
    <cfRule type="cellIs" dxfId="2" priority="1" operator="greaterThan">
      <formula>0</formula>
    </cfRule>
  </conditionalFormatting>
  <conditionalFormatting sqref="D60:D92 D96:D97 G60:G92 G96:G97 K60:K92 K96:K97">
    <cfRule type="cellIs" dxfId="1" priority="2" operator="lessThan">
      <formula>0</formula>
    </cfRule>
  </conditionalFormatting>
  <conditionalFormatting sqref="D60:D92 D96:D97 G60:G92 G96:G97 K60:K92 K96:K97">
    <cfRule type="cellIs" dxfId="0" priority="3" operator="equal">
      <formula>0</formula>
    </cfRule>
  </conditionalFormatting>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V1000"/>
  <sheetViews>
    <sheetView workbookViewId="0"/>
  </sheetViews>
  <sheetFormatPr defaultColWidth="12.59765625" defaultRowHeight="15" customHeight="1"/>
  <cols>
    <col min="1" max="1" width="17.59765625" customWidth="1"/>
    <col min="2" max="3" width="6" customWidth="1"/>
    <col min="4" max="5" width="6.3984375" customWidth="1"/>
    <col min="6" max="7" width="5.86328125" customWidth="1"/>
    <col min="8" max="26" width="11.1328125" customWidth="1"/>
  </cols>
  <sheetData>
    <row r="1" spans="1:22" ht="12.75">
      <c r="B1" s="490" t="s">
        <v>927</v>
      </c>
      <c r="C1" s="490" t="s">
        <v>927</v>
      </c>
      <c r="D1" s="490" t="s">
        <v>928</v>
      </c>
      <c r="E1" s="490" t="s">
        <v>928</v>
      </c>
      <c r="F1" s="490" t="s">
        <v>930</v>
      </c>
      <c r="G1" s="490" t="s">
        <v>930</v>
      </c>
    </row>
    <row r="2" spans="1:22" ht="12.75">
      <c r="B2" s="276">
        <v>2021</v>
      </c>
      <c r="C2" s="276">
        <v>2020</v>
      </c>
      <c r="D2" s="276">
        <v>2021</v>
      </c>
      <c r="E2" s="276">
        <v>2020</v>
      </c>
      <c r="F2" s="276">
        <v>2021</v>
      </c>
      <c r="G2" s="276">
        <v>2020</v>
      </c>
    </row>
    <row r="3" spans="1:22" ht="12.75">
      <c r="A3" s="276" t="s">
        <v>2</v>
      </c>
      <c r="B3" s="290">
        <v>100</v>
      </c>
      <c r="C3" s="290">
        <v>75</v>
      </c>
      <c r="D3" s="290">
        <v>87.5</v>
      </c>
      <c r="E3" s="290">
        <v>63</v>
      </c>
      <c r="F3" s="290">
        <v>75</v>
      </c>
      <c r="G3" s="290">
        <v>63</v>
      </c>
    </row>
    <row r="4" spans="1:22" ht="12.75">
      <c r="A4" s="276" t="s">
        <v>25</v>
      </c>
      <c r="B4" s="290">
        <v>76.875</v>
      </c>
      <c r="C4" s="290">
        <v>75</v>
      </c>
      <c r="D4" s="290">
        <v>62.896825396825392</v>
      </c>
      <c r="E4" s="290">
        <v>53</v>
      </c>
      <c r="F4" s="290">
        <v>79</v>
      </c>
      <c r="G4" s="290">
        <v>63</v>
      </c>
    </row>
    <row r="5" spans="1:22" ht="12.75">
      <c r="A5" s="276" t="s">
        <v>194</v>
      </c>
      <c r="B5" s="290">
        <v>60.833333333333329</v>
      </c>
      <c r="C5" s="290">
        <v>62</v>
      </c>
      <c r="D5" s="290">
        <v>52.941176470588239</v>
      </c>
      <c r="E5" s="290">
        <v>63</v>
      </c>
      <c r="F5" s="290">
        <v>67.76315789473685</v>
      </c>
      <c r="G5" s="290">
        <v>63</v>
      </c>
    </row>
    <row r="6" spans="1:22" ht="12.75">
      <c r="A6" s="276" t="s">
        <v>278</v>
      </c>
      <c r="B6" s="290">
        <v>66.666666666666657</v>
      </c>
      <c r="C6" s="290">
        <v>17</v>
      </c>
      <c r="D6" s="290">
        <v>79.166666666666657</v>
      </c>
      <c r="E6" s="290">
        <v>92</v>
      </c>
      <c r="F6" s="290">
        <v>76.785714285714292</v>
      </c>
      <c r="G6" s="290">
        <v>70</v>
      </c>
    </row>
    <row r="7" spans="1:22" ht="12.75">
      <c r="A7" s="276" t="s">
        <v>309</v>
      </c>
      <c r="B7" s="290">
        <v>59.090909090909093</v>
      </c>
      <c r="C7" s="290">
        <v>65</v>
      </c>
      <c r="D7" s="290">
        <v>52</v>
      </c>
      <c r="E7" s="290">
        <v>45</v>
      </c>
      <c r="F7" s="290">
        <v>86.538461538461547</v>
      </c>
      <c r="G7" s="290">
        <v>71</v>
      </c>
    </row>
    <row r="8" spans="1:22" ht="12.75">
      <c r="A8" s="276" t="s">
        <v>345</v>
      </c>
      <c r="B8" s="290">
        <v>66</v>
      </c>
      <c r="C8" s="290">
        <v>47</v>
      </c>
      <c r="D8" s="290">
        <v>30.797877186588924</v>
      </c>
      <c r="E8" s="290">
        <v>20</v>
      </c>
      <c r="F8" s="290">
        <v>35.728822555598235</v>
      </c>
      <c r="G8" s="290">
        <v>24</v>
      </c>
    </row>
    <row r="9" spans="1:22" ht="12.75">
      <c r="A9" s="276" t="s">
        <v>381</v>
      </c>
      <c r="B9" s="290">
        <v>54.166666666666664</v>
      </c>
      <c r="C9" s="290">
        <v>36</v>
      </c>
      <c r="D9" s="290">
        <v>45.833333333333329</v>
      </c>
      <c r="E9" s="290">
        <v>70</v>
      </c>
      <c r="F9" s="290">
        <v>54.6875</v>
      </c>
      <c r="G9" s="290">
        <v>62</v>
      </c>
    </row>
    <row r="10" spans="1:22" ht="12.75">
      <c r="A10" s="276" t="s">
        <v>450</v>
      </c>
      <c r="B10" s="290">
        <v>13.220164609053498</v>
      </c>
      <c r="C10" s="290">
        <v>27</v>
      </c>
      <c r="D10" s="290">
        <v>52.777777777777779</v>
      </c>
      <c r="E10" s="290">
        <v>44</v>
      </c>
      <c r="F10" s="290">
        <v>55.941358024691347</v>
      </c>
      <c r="G10" s="290">
        <v>50</v>
      </c>
    </row>
    <row r="11" spans="1:22" ht="13.15" hidden="1">
      <c r="A11" s="507" t="s">
        <v>2142</v>
      </c>
      <c r="B11" s="508">
        <v>61.05</v>
      </c>
      <c r="C11" s="508">
        <v>56</v>
      </c>
      <c r="D11" s="508">
        <v>54.95</v>
      </c>
      <c r="E11" s="508">
        <v>53</v>
      </c>
      <c r="F11" s="508">
        <v>69</v>
      </c>
      <c r="G11" s="508">
        <v>60</v>
      </c>
      <c r="H11" s="507"/>
      <c r="I11" s="507"/>
      <c r="J11" s="507"/>
      <c r="K11" s="507"/>
      <c r="L11" s="507"/>
      <c r="M11" s="507"/>
      <c r="N11" s="507"/>
      <c r="O11" s="507"/>
      <c r="P11" s="507"/>
      <c r="Q11" s="507"/>
      <c r="R11" s="507"/>
      <c r="S11" s="507"/>
      <c r="T11" s="507"/>
      <c r="U11" s="507"/>
      <c r="V11" s="50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1000"/>
  <sheetViews>
    <sheetView workbookViewId="0">
      <pane xSplit="6" ySplit="1" topLeftCell="G2" activePane="bottomRight" state="frozen"/>
      <selection pane="topRight" activeCell="G1" sqref="G1"/>
      <selection pane="bottomLeft" activeCell="A2" sqref="A2"/>
      <selection pane="bottomRight" activeCell="G2" sqref="G2"/>
    </sheetView>
  </sheetViews>
  <sheetFormatPr defaultColWidth="12.59765625" defaultRowHeight="15" customHeight="1"/>
  <cols>
    <col min="1" max="1" width="7.265625" hidden="1" customWidth="1"/>
    <col min="2" max="2" width="11.1328125" customWidth="1"/>
    <col min="3" max="3" width="14.265625" customWidth="1"/>
    <col min="4" max="4" width="15.265625" hidden="1" customWidth="1"/>
    <col min="5" max="5" width="8.265625" customWidth="1"/>
    <col min="6" max="6" width="27.86328125" customWidth="1"/>
    <col min="7" max="7" width="32.46484375" customWidth="1"/>
    <col min="8" max="8" width="13.46484375" customWidth="1"/>
    <col min="9" max="9" width="6.46484375" customWidth="1"/>
    <col min="10" max="10" width="7.1328125" customWidth="1"/>
    <col min="11" max="12" width="6.3984375" customWidth="1"/>
    <col min="13" max="14" width="5.86328125" customWidth="1"/>
    <col min="15" max="15" width="6.3984375" customWidth="1"/>
    <col min="16" max="16" width="7.59765625" customWidth="1"/>
    <col min="17" max="17" width="40.59765625" customWidth="1"/>
    <col min="18" max="18" width="31.59765625" customWidth="1"/>
    <col min="19" max="26" width="11.1328125" customWidth="1"/>
  </cols>
  <sheetData>
    <row r="1" spans="1:18" ht="51">
      <c r="A1" s="254" t="s">
        <v>990</v>
      </c>
      <c r="B1" s="255" t="s">
        <v>952</v>
      </c>
      <c r="C1" s="255" t="s">
        <v>953</v>
      </c>
      <c r="D1" s="256" t="s">
        <v>954</v>
      </c>
      <c r="E1" s="256" t="s">
        <v>955</v>
      </c>
      <c r="F1" s="256" t="s">
        <v>956</v>
      </c>
      <c r="G1" s="256" t="s">
        <v>957</v>
      </c>
      <c r="H1" s="256" t="s">
        <v>958</v>
      </c>
      <c r="I1" s="257" t="s">
        <v>959</v>
      </c>
      <c r="J1" s="258" t="s">
        <v>992</v>
      </c>
      <c r="K1" s="258" t="s">
        <v>993</v>
      </c>
      <c r="L1" s="258" t="s">
        <v>994</v>
      </c>
      <c r="M1" s="258" t="s">
        <v>995</v>
      </c>
      <c r="N1" s="258" t="s">
        <v>996</v>
      </c>
      <c r="O1" s="258" t="s">
        <v>997</v>
      </c>
      <c r="P1" s="258" t="s">
        <v>998</v>
      </c>
      <c r="Q1" s="256" t="s">
        <v>999</v>
      </c>
      <c r="R1" s="256" t="s">
        <v>1165</v>
      </c>
    </row>
    <row r="2" spans="1:18" ht="63.75">
      <c r="A2" s="2"/>
      <c r="B2" s="2" t="s">
        <v>2</v>
      </c>
      <c r="C2" s="2" t="s">
        <v>3</v>
      </c>
      <c r="D2" s="2"/>
      <c r="E2" s="2" t="s">
        <v>12</v>
      </c>
      <c r="F2" s="2" t="s">
        <v>2148</v>
      </c>
      <c r="G2" s="2" t="s">
        <v>1166</v>
      </c>
      <c r="H2" s="2" t="s">
        <v>15</v>
      </c>
      <c r="I2" s="3" t="s">
        <v>4</v>
      </c>
      <c r="J2" s="247">
        <v>1</v>
      </c>
      <c r="K2" s="247">
        <v>1</v>
      </c>
      <c r="L2" s="247">
        <v>1</v>
      </c>
      <c r="M2" s="247">
        <v>1</v>
      </c>
      <c r="N2" s="247">
        <v>1</v>
      </c>
      <c r="O2" s="247">
        <v>1</v>
      </c>
      <c r="P2" s="247">
        <f t="shared" ref="P2:P51" si="0">J2*(SUM(K2:N2)*O2)</f>
        <v>4</v>
      </c>
      <c r="Q2" s="17" t="s">
        <v>2149</v>
      </c>
      <c r="R2" s="260" t="s">
        <v>2150</v>
      </c>
    </row>
    <row r="3" spans="1:18" ht="63.75">
      <c r="A3" s="2"/>
      <c r="B3" s="2" t="s">
        <v>2</v>
      </c>
      <c r="C3" s="2" t="s">
        <v>3</v>
      </c>
      <c r="D3" s="2"/>
      <c r="E3" s="2" t="s">
        <v>19</v>
      </c>
      <c r="F3" s="2" t="s">
        <v>20</v>
      </c>
      <c r="G3" s="2" t="s">
        <v>1166</v>
      </c>
      <c r="H3" s="2" t="s">
        <v>15</v>
      </c>
      <c r="I3" s="3" t="s">
        <v>4</v>
      </c>
      <c r="J3" s="247">
        <v>1</v>
      </c>
      <c r="K3" s="247">
        <v>1</v>
      </c>
      <c r="L3" s="247">
        <v>1</v>
      </c>
      <c r="M3" s="247">
        <v>1</v>
      </c>
      <c r="N3" s="247">
        <v>1</v>
      </c>
      <c r="O3" s="247">
        <v>1</v>
      </c>
      <c r="P3" s="247">
        <f t="shared" si="0"/>
        <v>4</v>
      </c>
      <c r="Q3" s="17" t="s">
        <v>2149</v>
      </c>
      <c r="R3" s="260" t="s">
        <v>2150</v>
      </c>
    </row>
    <row r="4" spans="1:18" ht="76.5">
      <c r="A4" s="2"/>
      <c r="B4" s="2" t="s">
        <v>2</v>
      </c>
      <c r="C4" s="2" t="s">
        <v>18</v>
      </c>
      <c r="D4" s="2"/>
      <c r="E4" s="2" t="s">
        <v>12</v>
      </c>
      <c r="F4" s="2" t="s">
        <v>33</v>
      </c>
      <c r="G4" s="2" t="s">
        <v>1168</v>
      </c>
      <c r="H4" s="2" t="s">
        <v>15</v>
      </c>
      <c r="I4" s="3" t="s">
        <v>4</v>
      </c>
      <c r="J4" s="247">
        <v>1</v>
      </c>
      <c r="K4" s="247">
        <v>1</v>
      </c>
      <c r="L4" s="247">
        <v>1</v>
      </c>
      <c r="M4" s="247">
        <v>1</v>
      </c>
      <c r="N4" s="247">
        <v>1</v>
      </c>
      <c r="O4" s="247">
        <v>0.5</v>
      </c>
      <c r="P4" s="247">
        <f t="shared" si="0"/>
        <v>2</v>
      </c>
      <c r="Q4" s="248" t="s">
        <v>2151</v>
      </c>
      <c r="R4" s="260" t="s">
        <v>2152</v>
      </c>
    </row>
    <row r="5" spans="1:18" ht="51">
      <c r="A5" s="2"/>
      <c r="B5" s="2" t="s">
        <v>2</v>
      </c>
      <c r="C5" s="2" t="s">
        <v>18</v>
      </c>
      <c r="D5" s="2"/>
      <c r="E5" s="2" t="s">
        <v>19</v>
      </c>
      <c r="F5" s="2" t="s">
        <v>36</v>
      </c>
      <c r="G5" s="2" t="s">
        <v>1168</v>
      </c>
      <c r="H5" s="2" t="s">
        <v>15</v>
      </c>
      <c r="I5" s="3" t="s">
        <v>4</v>
      </c>
      <c r="J5" s="247">
        <v>1</v>
      </c>
      <c r="K5" s="247">
        <v>1</v>
      </c>
      <c r="L5" s="247">
        <v>1</v>
      </c>
      <c r="M5" s="247">
        <v>1</v>
      </c>
      <c r="N5" s="247">
        <v>1</v>
      </c>
      <c r="O5" s="247">
        <v>0.5</v>
      </c>
      <c r="P5" s="247">
        <f t="shared" si="0"/>
        <v>2</v>
      </c>
      <c r="Q5" s="248" t="s">
        <v>2153</v>
      </c>
      <c r="R5" s="260" t="s">
        <v>2154</v>
      </c>
    </row>
    <row r="6" spans="1:18" ht="153">
      <c r="A6" s="2"/>
      <c r="B6" s="2" t="s">
        <v>25</v>
      </c>
      <c r="C6" s="9" t="s">
        <v>26</v>
      </c>
      <c r="D6" s="2"/>
      <c r="E6" s="2" t="s">
        <v>12</v>
      </c>
      <c r="F6" s="9" t="s">
        <v>40</v>
      </c>
      <c r="G6" s="9" t="s">
        <v>41</v>
      </c>
      <c r="H6" s="9" t="s">
        <v>42</v>
      </c>
      <c r="I6" s="3" t="s">
        <v>27</v>
      </c>
      <c r="J6" s="247">
        <v>1</v>
      </c>
      <c r="K6" s="247">
        <v>1</v>
      </c>
      <c r="L6" s="247">
        <v>1</v>
      </c>
      <c r="M6" s="247">
        <v>1</v>
      </c>
      <c r="N6" s="247">
        <v>1</v>
      </c>
      <c r="O6" s="247">
        <v>1</v>
      </c>
      <c r="P6" s="247">
        <f t="shared" si="0"/>
        <v>4</v>
      </c>
      <c r="Q6" s="248" t="s">
        <v>2155</v>
      </c>
      <c r="R6" s="260" t="s">
        <v>2156</v>
      </c>
    </row>
    <row r="7" spans="1:18" ht="127.5">
      <c r="A7" s="2"/>
      <c r="B7" s="2" t="s">
        <v>25</v>
      </c>
      <c r="C7" s="9" t="s">
        <v>26</v>
      </c>
      <c r="D7" s="2"/>
      <c r="E7" s="2" t="s">
        <v>12</v>
      </c>
      <c r="F7" s="2" t="s">
        <v>49</v>
      </c>
      <c r="G7" s="2" t="s">
        <v>50</v>
      </c>
      <c r="H7" s="9" t="s">
        <v>42</v>
      </c>
      <c r="I7" s="3" t="s">
        <v>27</v>
      </c>
      <c r="J7" s="247">
        <v>1</v>
      </c>
      <c r="K7" s="247">
        <v>1</v>
      </c>
      <c r="L7" s="247">
        <v>1</v>
      </c>
      <c r="M7" s="247">
        <v>1</v>
      </c>
      <c r="N7" s="247">
        <v>1</v>
      </c>
      <c r="O7" s="247">
        <v>1</v>
      </c>
      <c r="P7" s="247">
        <f t="shared" si="0"/>
        <v>4</v>
      </c>
      <c r="Q7" s="248" t="s">
        <v>2157</v>
      </c>
      <c r="R7" s="509" t="s">
        <v>2158</v>
      </c>
    </row>
    <row r="8" spans="1:18" ht="102">
      <c r="A8" s="2"/>
      <c r="B8" s="2" t="s">
        <v>25</v>
      </c>
      <c r="C8" s="9" t="s">
        <v>26</v>
      </c>
      <c r="D8" s="2"/>
      <c r="E8" s="2" t="s">
        <v>12</v>
      </c>
      <c r="F8" s="9" t="s">
        <v>54</v>
      </c>
      <c r="G8" s="2" t="s">
        <v>55</v>
      </c>
      <c r="H8" s="2" t="s">
        <v>56</v>
      </c>
      <c r="I8" s="3" t="s">
        <v>27</v>
      </c>
      <c r="J8" s="247">
        <v>1</v>
      </c>
      <c r="K8" s="247">
        <v>1</v>
      </c>
      <c r="L8" s="247">
        <v>1</v>
      </c>
      <c r="M8" s="247">
        <v>1</v>
      </c>
      <c r="N8" s="247">
        <v>1</v>
      </c>
      <c r="O8" s="247">
        <v>1</v>
      </c>
      <c r="P8" s="247">
        <f t="shared" si="0"/>
        <v>4</v>
      </c>
      <c r="Q8" s="248" t="s">
        <v>2159</v>
      </c>
      <c r="R8" s="260" t="s">
        <v>2160</v>
      </c>
    </row>
    <row r="9" spans="1:18" ht="102">
      <c r="A9" s="2"/>
      <c r="B9" s="2" t="s">
        <v>25</v>
      </c>
      <c r="C9" s="9" t="s">
        <v>26</v>
      </c>
      <c r="D9" s="2"/>
      <c r="E9" s="2" t="s">
        <v>12</v>
      </c>
      <c r="F9" s="2" t="s">
        <v>59</v>
      </c>
      <c r="G9" s="2" t="s">
        <v>60</v>
      </c>
      <c r="H9" s="2" t="s">
        <v>56</v>
      </c>
      <c r="I9" s="3" t="s">
        <v>27</v>
      </c>
      <c r="J9" s="247">
        <v>1</v>
      </c>
      <c r="K9" s="247">
        <v>1</v>
      </c>
      <c r="L9" s="247">
        <v>1</v>
      </c>
      <c r="M9" s="247">
        <v>1</v>
      </c>
      <c r="N9" s="247">
        <v>1</v>
      </c>
      <c r="O9" s="247">
        <v>1</v>
      </c>
      <c r="P9" s="247">
        <f t="shared" si="0"/>
        <v>4</v>
      </c>
      <c r="Q9" s="248" t="s">
        <v>2161</v>
      </c>
      <c r="R9" s="260" t="s">
        <v>2162</v>
      </c>
    </row>
    <row r="10" spans="1:18" ht="63.75">
      <c r="A10" s="2"/>
      <c r="B10" s="2" t="s">
        <v>25</v>
      </c>
      <c r="C10" s="9" t="s">
        <v>26</v>
      </c>
      <c r="D10" s="2"/>
      <c r="E10" s="2" t="s">
        <v>12</v>
      </c>
      <c r="F10" s="9" t="s">
        <v>63</v>
      </c>
      <c r="G10" s="2" t="s">
        <v>64</v>
      </c>
      <c r="H10" s="2" t="s">
        <v>56</v>
      </c>
      <c r="I10" s="3" t="s">
        <v>27</v>
      </c>
      <c r="J10" s="247">
        <v>1</v>
      </c>
      <c r="K10" s="247">
        <v>1</v>
      </c>
      <c r="L10" s="247">
        <v>1</v>
      </c>
      <c r="M10" s="247">
        <v>1</v>
      </c>
      <c r="N10" s="247">
        <v>1</v>
      </c>
      <c r="O10" s="247">
        <v>1</v>
      </c>
      <c r="P10" s="247">
        <f t="shared" si="0"/>
        <v>4</v>
      </c>
      <c r="Q10" s="248" t="s">
        <v>2163</v>
      </c>
      <c r="R10" s="260" t="s">
        <v>2164</v>
      </c>
    </row>
    <row r="11" spans="1:18" ht="127.5">
      <c r="A11" s="2"/>
      <c r="B11" s="2" t="s">
        <v>25</v>
      </c>
      <c r="C11" s="9" t="s">
        <v>26</v>
      </c>
      <c r="D11" s="2"/>
      <c r="E11" s="2" t="s">
        <v>12</v>
      </c>
      <c r="F11" s="2" t="s">
        <v>77</v>
      </c>
      <c r="G11" s="2" t="s">
        <v>78</v>
      </c>
      <c r="H11" s="2" t="s">
        <v>56</v>
      </c>
      <c r="I11" s="3" t="s">
        <v>27</v>
      </c>
      <c r="J11" s="247">
        <v>1</v>
      </c>
      <c r="K11" s="247">
        <v>1</v>
      </c>
      <c r="L11" s="247">
        <v>1</v>
      </c>
      <c r="M11" s="247">
        <v>1</v>
      </c>
      <c r="N11" s="247">
        <v>1</v>
      </c>
      <c r="O11" s="247">
        <v>1</v>
      </c>
      <c r="P11" s="247">
        <f t="shared" si="0"/>
        <v>4</v>
      </c>
      <c r="Q11" s="248" t="s">
        <v>2165</v>
      </c>
      <c r="R11" s="260" t="s">
        <v>2166</v>
      </c>
    </row>
    <row r="12" spans="1:18" ht="63.75">
      <c r="A12" s="2"/>
      <c r="B12" s="2" t="s">
        <v>25</v>
      </c>
      <c r="C12" s="9" t="s">
        <v>26</v>
      </c>
      <c r="D12" s="2"/>
      <c r="E12" s="2" t="s">
        <v>12</v>
      </c>
      <c r="F12" s="2" t="s">
        <v>81</v>
      </c>
      <c r="G12" s="2" t="s">
        <v>82</v>
      </c>
      <c r="H12" s="2" t="s">
        <v>56</v>
      </c>
      <c r="I12" s="3" t="s">
        <v>27</v>
      </c>
      <c r="J12" s="247">
        <v>1</v>
      </c>
      <c r="K12" s="247">
        <v>1</v>
      </c>
      <c r="L12" s="247">
        <v>1</v>
      </c>
      <c r="M12" s="247">
        <v>1</v>
      </c>
      <c r="N12" s="247">
        <v>1</v>
      </c>
      <c r="O12" s="247">
        <v>1</v>
      </c>
      <c r="P12" s="247">
        <f t="shared" si="0"/>
        <v>4</v>
      </c>
      <c r="Q12" s="248" t="s">
        <v>2165</v>
      </c>
      <c r="R12" s="260" t="s">
        <v>2166</v>
      </c>
    </row>
    <row r="13" spans="1:18" ht="102">
      <c r="A13" s="2"/>
      <c r="B13" s="2" t="s">
        <v>25</v>
      </c>
      <c r="C13" s="9" t="s">
        <v>26</v>
      </c>
      <c r="D13" s="2"/>
      <c r="E13" s="2" t="s">
        <v>12</v>
      </c>
      <c r="F13" s="2" t="s">
        <v>85</v>
      </c>
      <c r="G13" s="2" t="s">
        <v>86</v>
      </c>
      <c r="H13" s="2" t="s">
        <v>56</v>
      </c>
      <c r="I13" s="3" t="s">
        <v>27</v>
      </c>
      <c r="J13" s="247">
        <v>1</v>
      </c>
      <c r="K13" s="247">
        <v>1</v>
      </c>
      <c r="L13" s="247">
        <v>1</v>
      </c>
      <c r="M13" s="247">
        <v>1</v>
      </c>
      <c r="N13" s="247">
        <v>1</v>
      </c>
      <c r="O13" s="247">
        <v>1</v>
      </c>
      <c r="P13" s="247">
        <f t="shared" si="0"/>
        <v>4</v>
      </c>
      <c r="Q13" s="248" t="s">
        <v>2167</v>
      </c>
      <c r="R13" s="260" t="s">
        <v>1755</v>
      </c>
    </row>
    <row r="14" spans="1:18" ht="153">
      <c r="A14" s="2"/>
      <c r="B14" s="2" t="s">
        <v>25</v>
      </c>
      <c r="C14" s="9" t="s">
        <v>26</v>
      </c>
      <c r="D14" s="2"/>
      <c r="E14" s="2" t="s">
        <v>12</v>
      </c>
      <c r="F14" s="2" t="s">
        <v>90</v>
      </c>
      <c r="G14" s="2" t="s">
        <v>91</v>
      </c>
      <c r="H14" s="2" t="s">
        <v>56</v>
      </c>
      <c r="I14" s="3" t="s">
        <v>27</v>
      </c>
      <c r="J14" s="247">
        <v>1</v>
      </c>
      <c r="K14" s="247">
        <v>1</v>
      </c>
      <c r="L14" s="247">
        <v>1</v>
      </c>
      <c r="M14" s="247">
        <v>1</v>
      </c>
      <c r="N14" s="247">
        <v>1</v>
      </c>
      <c r="O14" s="247">
        <v>1</v>
      </c>
      <c r="P14" s="247">
        <f t="shared" si="0"/>
        <v>4</v>
      </c>
      <c r="Q14" s="248" t="s">
        <v>2168</v>
      </c>
      <c r="R14" s="260" t="s">
        <v>1757</v>
      </c>
    </row>
    <row r="15" spans="1:18" ht="76.5">
      <c r="A15" s="2"/>
      <c r="B15" s="2" t="s">
        <v>25</v>
      </c>
      <c r="C15" s="9" t="s">
        <v>26</v>
      </c>
      <c r="D15" s="2"/>
      <c r="E15" s="2" t="s">
        <v>12</v>
      </c>
      <c r="F15" s="2" t="s">
        <v>94</v>
      </c>
      <c r="G15" s="2" t="s">
        <v>95</v>
      </c>
      <c r="H15" s="2" t="s">
        <v>56</v>
      </c>
      <c r="I15" s="3" t="s">
        <v>27</v>
      </c>
      <c r="J15" s="247">
        <v>1</v>
      </c>
      <c r="K15" s="247">
        <v>1</v>
      </c>
      <c r="L15" s="247">
        <v>1</v>
      </c>
      <c r="M15" s="247">
        <v>1</v>
      </c>
      <c r="N15" s="247">
        <v>1</v>
      </c>
      <c r="O15" s="247">
        <v>1</v>
      </c>
      <c r="P15" s="247">
        <f t="shared" si="0"/>
        <v>4</v>
      </c>
      <c r="Q15" s="248" t="s">
        <v>2169</v>
      </c>
      <c r="R15" s="260" t="s">
        <v>2170</v>
      </c>
    </row>
    <row r="16" spans="1:18" ht="76.5">
      <c r="A16" s="2"/>
      <c r="B16" s="2" t="s">
        <v>25</v>
      </c>
      <c r="C16" s="9" t="s">
        <v>26</v>
      </c>
      <c r="D16" s="2"/>
      <c r="E16" s="2" t="s">
        <v>12</v>
      </c>
      <c r="F16" s="2" t="s">
        <v>98</v>
      </c>
      <c r="G16" s="2" t="s">
        <v>99</v>
      </c>
      <c r="H16" s="2" t="s">
        <v>56</v>
      </c>
      <c r="I16" s="3" t="s">
        <v>27</v>
      </c>
      <c r="J16" s="247">
        <v>0</v>
      </c>
      <c r="K16" s="247">
        <v>0</v>
      </c>
      <c r="L16" s="247">
        <v>0</v>
      </c>
      <c r="M16" s="247">
        <v>0</v>
      </c>
      <c r="N16" s="247">
        <v>0</v>
      </c>
      <c r="O16" s="247">
        <v>0</v>
      </c>
      <c r="P16" s="247">
        <f t="shared" si="0"/>
        <v>0</v>
      </c>
      <c r="Q16" s="248" t="s">
        <v>2171</v>
      </c>
      <c r="R16" s="249"/>
    </row>
    <row r="17" spans="1:18" ht="114.75">
      <c r="A17" s="2"/>
      <c r="B17" s="2" t="s">
        <v>25</v>
      </c>
      <c r="C17" s="9" t="s">
        <v>26</v>
      </c>
      <c r="D17" s="2"/>
      <c r="E17" s="2" t="s">
        <v>12</v>
      </c>
      <c r="F17" s="2" t="s">
        <v>102</v>
      </c>
      <c r="G17" s="2" t="s">
        <v>1174</v>
      </c>
      <c r="H17" s="2" t="s">
        <v>56</v>
      </c>
      <c r="I17" s="3" t="s">
        <v>27</v>
      </c>
      <c r="J17" s="247">
        <v>1</v>
      </c>
      <c r="K17" s="247">
        <v>1</v>
      </c>
      <c r="L17" s="247">
        <v>1</v>
      </c>
      <c r="M17" s="247">
        <v>1</v>
      </c>
      <c r="N17" s="247">
        <v>1</v>
      </c>
      <c r="O17" s="247">
        <v>1</v>
      </c>
      <c r="P17" s="247">
        <f t="shared" si="0"/>
        <v>4</v>
      </c>
      <c r="Q17" s="248" t="s">
        <v>2172</v>
      </c>
      <c r="R17" s="260" t="s">
        <v>2173</v>
      </c>
    </row>
    <row r="18" spans="1:18" ht="102">
      <c r="A18" s="2"/>
      <c r="B18" s="2" t="s">
        <v>25</v>
      </c>
      <c r="C18" s="9" t="s">
        <v>26</v>
      </c>
      <c r="D18" s="2"/>
      <c r="E18" s="2" t="s">
        <v>12</v>
      </c>
      <c r="F18" s="2" t="s">
        <v>106</v>
      </c>
      <c r="G18" s="9" t="s">
        <v>107</v>
      </c>
      <c r="H18" s="2" t="s">
        <v>56</v>
      </c>
      <c r="I18" s="3" t="s">
        <v>27</v>
      </c>
      <c r="J18" s="247">
        <v>1</v>
      </c>
      <c r="K18" s="247">
        <v>1</v>
      </c>
      <c r="L18" s="247">
        <v>1</v>
      </c>
      <c r="M18" s="247">
        <v>1</v>
      </c>
      <c r="N18" s="247">
        <v>0.5</v>
      </c>
      <c r="O18" s="247">
        <v>1</v>
      </c>
      <c r="P18" s="247">
        <f t="shared" si="0"/>
        <v>3.5</v>
      </c>
      <c r="Q18" s="248" t="s">
        <v>2174</v>
      </c>
      <c r="R18" s="260" t="s">
        <v>2175</v>
      </c>
    </row>
    <row r="19" spans="1:18" ht="63.75">
      <c r="A19" s="2"/>
      <c r="B19" s="2" t="s">
        <v>25</v>
      </c>
      <c r="C19" s="9" t="s">
        <v>26</v>
      </c>
      <c r="D19" s="2"/>
      <c r="E19" s="2" t="s">
        <v>12</v>
      </c>
      <c r="F19" s="2" t="s">
        <v>112</v>
      </c>
      <c r="G19" s="2" t="s">
        <v>113</v>
      </c>
      <c r="H19" s="2" t="s">
        <v>56</v>
      </c>
      <c r="I19" s="3" t="s">
        <v>4</v>
      </c>
      <c r="J19" s="247">
        <v>1</v>
      </c>
      <c r="K19" s="247">
        <v>1</v>
      </c>
      <c r="L19" s="247">
        <v>1</v>
      </c>
      <c r="M19" s="247">
        <v>1</v>
      </c>
      <c r="N19" s="247">
        <v>1</v>
      </c>
      <c r="O19" s="247">
        <v>1</v>
      </c>
      <c r="P19" s="247">
        <f t="shared" si="0"/>
        <v>4</v>
      </c>
      <c r="Q19" s="248" t="s">
        <v>2176</v>
      </c>
      <c r="R19" s="260" t="s">
        <v>1766</v>
      </c>
    </row>
    <row r="20" spans="1:18" ht="127.5">
      <c r="A20" s="2"/>
      <c r="B20" s="2" t="s">
        <v>25</v>
      </c>
      <c r="C20" s="9" t="s">
        <v>26</v>
      </c>
      <c r="D20" s="2"/>
      <c r="E20" s="2" t="s">
        <v>12</v>
      </c>
      <c r="F20" s="2" t="s">
        <v>116</v>
      </c>
      <c r="G20" s="2" t="s">
        <v>1178</v>
      </c>
      <c r="H20" s="2" t="s">
        <v>56</v>
      </c>
      <c r="I20" s="3" t="s">
        <v>4</v>
      </c>
      <c r="J20" s="247">
        <v>1</v>
      </c>
      <c r="K20" s="247">
        <v>1</v>
      </c>
      <c r="L20" s="247">
        <v>1</v>
      </c>
      <c r="M20" s="247">
        <v>1</v>
      </c>
      <c r="N20" s="247">
        <v>1</v>
      </c>
      <c r="O20" s="247">
        <v>1</v>
      </c>
      <c r="P20" s="247">
        <f t="shared" si="0"/>
        <v>4</v>
      </c>
      <c r="Q20" s="248" t="s">
        <v>2177</v>
      </c>
      <c r="R20" s="260" t="s">
        <v>2178</v>
      </c>
    </row>
    <row r="21" spans="1:18" ht="15.75" customHeight="1">
      <c r="A21" s="2"/>
      <c r="B21" s="2" t="s">
        <v>25</v>
      </c>
      <c r="C21" s="9" t="s">
        <v>26</v>
      </c>
      <c r="D21" s="2"/>
      <c r="E21" s="2" t="s">
        <v>19</v>
      </c>
      <c r="F21" s="2" t="s">
        <v>130</v>
      </c>
      <c r="G21" s="2" t="s">
        <v>1179</v>
      </c>
      <c r="H21" s="9" t="s">
        <v>42</v>
      </c>
      <c r="I21" s="3" t="s">
        <v>4</v>
      </c>
      <c r="J21" s="247">
        <v>1</v>
      </c>
      <c r="K21" s="247">
        <v>1</v>
      </c>
      <c r="L21" s="247">
        <v>1</v>
      </c>
      <c r="M21" s="247">
        <v>1</v>
      </c>
      <c r="N21" s="247">
        <v>1</v>
      </c>
      <c r="O21" s="247">
        <v>1</v>
      </c>
      <c r="P21" s="247">
        <f t="shared" si="0"/>
        <v>4</v>
      </c>
      <c r="Q21" s="248" t="s">
        <v>2179</v>
      </c>
      <c r="R21" s="260" t="s">
        <v>2180</v>
      </c>
    </row>
    <row r="22" spans="1:18" ht="15.75" customHeight="1">
      <c r="A22" s="2"/>
      <c r="B22" s="2" t="s">
        <v>25</v>
      </c>
      <c r="C22" s="9" t="s">
        <v>26</v>
      </c>
      <c r="D22" s="2"/>
      <c r="E22" s="2" t="s">
        <v>19</v>
      </c>
      <c r="F22" s="9" t="s">
        <v>135</v>
      </c>
      <c r="G22" s="2" t="s">
        <v>136</v>
      </c>
      <c r="H22" s="9" t="s">
        <v>42</v>
      </c>
      <c r="I22" s="3" t="s">
        <v>4</v>
      </c>
      <c r="J22" s="247">
        <v>1</v>
      </c>
      <c r="K22" s="247">
        <v>1</v>
      </c>
      <c r="L22" s="247">
        <v>1</v>
      </c>
      <c r="M22" s="247">
        <v>1</v>
      </c>
      <c r="N22" s="247">
        <v>1</v>
      </c>
      <c r="O22" s="247">
        <v>1</v>
      </c>
      <c r="P22" s="247">
        <f t="shared" si="0"/>
        <v>4</v>
      </c>
      <c r="Q22" s="510" t="s">
        <v>2181</v>
      </c>
      <c r="R22" s="509" t="s">
        <v>2182</v>
      </c>
    </row>
    <row r="23" spans="1:18" ht="15.75" customHeight="1">
      <c r="A23" s="2"/>
      <c r="B23" s="2" t="s">
        <v>25</v>
      </c>
      <c r="C23" s="9" t="s">
        <v>26</v>
      </c>
      <c r="D23" s="2"/>
      <c r="E23" s="2" t="s">
        <v>19</v>
      </c>
      <c r="F23" s="2" t="s">
        <v>138</v>
      </c>
      <c r="G23" s="2" t="s">
        <v>1183</v>
      </c>
      <c r="H23" s="9" t="s">
        <v>56</v>
      </c>
      <c r="I23" s="3" t="s">
        <v>27</v>
      </c>
      <c r="J23" s="247">
        <v>1</v>
      </c>
      <c r="K23" s="247">
        <v>1</v>
      </c>
      <c r="L23" s="247">
        <v>1</v>
      </c>
      <c r="M23" s="247">
        <v>1</v>
      </c>
      <c r="N23" s="247">
        <v>1</v>
      </c>
      <c r="O23" s="247">
        <v>1</v>
      </c>
      <c r="P23" s="247">
        <f t="shared" si="0"/>
        <v>4</v>
      </c>
      <c r="Q23" s="248" t="s">
        <v>2183</v>
      </c>
      <c r="R23" s="260" t="s">
        <v>1773</v>
      </c>
    </row>
    <row r="24" spans="1:18" ht="15.75" customHeight="1">
      <c r="A24" s="2"/>
      <c r="B24" s="2" t="s">
        <v>25</v>
      </c>
      <c r="C24" s="9" t="s">
        <v>26</v>
      </c>
      <c r="D24" s="2"/>
      <c r="E24" s="2" t="s">
        <v>19</v>
      </c>
      <c r="F24" s="2" t="s">
        <v>144</v>
      </c>
      <c r="G24" s="9" t="s">
        <v>1184</v>
      </c>
      <c r="H24" s="2" t="s">
        <v>56</v>
      </c>
      <c r="I24" s="3" t="s">
        <v>27</v>
      </c>
      <c r="J24" s="247">
        <v>1</v>
      </c>
      <c r="K24" s="247">
        <v>1</v>
      </c>
      <c r="L24" s="247">
        <v>1</v>
      </c>
      <c r="M24" s="247">
        <v>1</v>
      </c>
      <c r="N24" s="247">
        <v>1</v>
      </c>
      <c r="O24" s="247">
        <v>1</v>
      </c>
      <c r="P24" s="247">
        <f t="shared" si="0"/>
        <v>4</v>
      </c>
      <c r="Q24" s="248" t="s">
        <v>2184</v>
      </c>
      <c r="R24" s="260" t="s">
        <v>2185</v>
      </c>
    </row>
    <row r="25" spans="1:18" ht="15.75" customHeight="1">
      <c r="A25" s="2"/>
      <c r="B25" s="2" t="s">
        <v>25</v>
      </c>
      <c r="C25" s="9" t="s">
        <v>26</v>
      </c>
      <c r="D25" s="2"/>
      <c r="E25" s="2" t="s">
        <v>19</v>
      </c>
      <c r="F25" s="9" t="s">
        <v>148</v>
      </c>
      <c r="G25" s="9" t="s">
        <v>149</v>
      </c>
      <c r="H25" s="2" t="s">
        <v>56</v>
      </c>
      <c r="I25" s="3" t="s">
        <v>4</v>
      </c>
      <c r="J25" s="247">
        <v>1</v>
      </c>
      <c r="K25" s="247">
        <v>1</v>
      </c>
      <c r="L25" s="247">
        <v>1</v>
      </c>
      <c r="M25" s="247">
        <v>1</v>
      </c>
      <c r="N25" s="247">
        <v>1</v>
      </c>
      <c r="O25" s="247">
        <v>1</v>
      </c>
      <c r="P25" s="247">
        <f t="shared" si="0"/>
        <v>4</v>
      </c>
      <c r="Q25" s="248" t="s">
        <v>2186</v>
      </c>
      <c r="R25" s="260" t="s">
        <v>2187</v>
      </c>
    </row>
    <row r="26" spans="1:18" ht="15.75" customHeight="1">
      <c r="A26" s="2"/>
      <c r="B26" s="2" t="s">
        <v>25</v>
      </c>
      <c r="C26" s="9" t="s">
        <v>26</v>
      </c>
      <c r="D26" s="2"/>
      <c r="E26" s="2" t="s">
        <v>19</v>
      </c>
      <c r="F26" s="9" t="s">
        <v>171</v>
      </c>
      <c r="G26" s="9" t="s">
        <v>1186</v>
      </c>
      <c r="H26" s="2" t="s">
        <v>56</v>
      </c>
      <c r="I26" s="3" t="s">
        <v>4</v>
      </c>
      <c r="J26" s="247">
        <v>1</v>
      </c>
      <c r="K26" s="247">
        <v>1</v>
      </c>
      <c r="L26" s="247">
        <v>1</v>
      </c>
      <c r="M26" s="247">
        <v>1</v>
      </c>
      <c r="N26" s="247">
        <v>1</v>
      </c>
      <c r="O26" s="247">
        <v>1</v>
      </c>
      <c r="P26" s="247">
        <f t="shared" si="0"/>
        <v>4</v>
      </c>
      <c r="Q26" s="248" t="s">
        <v>2188</v>
      </c>
      <c r="R26" s="260" t="s">
        <v>2189</v>
      </c>
    </row>
    <row r="27" spans="1:18" ht="15.75" customHeight="1">
      <c r="A27" s="2"/>
      <c r="B27" s="2" t="s">
        <v>25</v>
      </c>
      <c r="C27" s="9" t="s">
        <v>26</v>
      </c>
      <c r="D27" s="2"/>
      <c r="E27" s="2" t="s">
        <v>19</v>
      </c>
      <c r="F27" s="2" t="s">
        <v>178</v>
      </c>
      <c r="G27" s="2" t="s">
        <v>179</v>
      </c>
      <c r="H27" s="2" t="s">
        <v>56</v>
      </c>
      <c r="I27" s="3" t="s">
        <v>27</v>
      </c>
      <c r="J27" s="247">
        <v>1</v>
      </c>
      <c r="K27" s="247">
        <v>1</v>
      </c>
      <c r="L27" s="247">
        <v>1</v>
      </c>
      <c r="M27" s="247">
        <v>1</v>
      </c>
      <c r="N27" s="247">
        <v>1</v>
      </c>
      <c r="O27" s="247">
        <v>1</v>
      </c>
      <c r="P27" s="247">
        <f t="shared" si="0"/>
        <v>4</v>
      </c>
      <c r="Q27" s="248" t="s">
        <v>2190</v>
      </c>
      <c r="R27" s="260" t="s">
        <v>1779</v>
      </c>
    </row>
    <row r="28" spans="1:18" ht="15.75" customHeight="1">
      <c r="A28" s="2"/>
      <c r="B28" s="2" t="s">
        <v>25</v>
      </c>
      <c r="C28" s="9" t="s">
        <v>26</v>
      </c>
      <c r="D28" s="2"/>
      <c r="E28" s="2" t="s">
        <v>19</v>
      </c>
      <c r="F28" s="2" t="s">
        <v>182</v>
      </c>
      <c r="G28" s="9" t="s">
        <v>183</v>
      </c>
      <c r="H28" s="2" t="s">
        <v>56</v>
      </c>
      <c r="I28" s="3" t="s">
        <v>27</v>
      </c>
      <c r="J28" s="247">
        <v>1</v>
      </c>
      <c r="K28" s="247">
        <v>1</v>
      </c>
      <c r="L28" s="247">
        <v>1</v>
      </c>
      <c r="M28" s="247">
        <v>1</v>
      </c>
      <c r="N28" s="247">
        <v>1</v>
      </c>
      <c r="O28" s="247">
        <v>0.5</v>
      </c>
      <c r="P28" s="247">
        <f t="shared" si="0"/>
        <v>2</v>
      </c>
      <c r="Q28" s="248" t="s">
        <v>2191</v>
      </c>
      <c r="R28" s="260" t="s">
        <v>2192</v>
      </c>
    </row>
    <row r="29" spans="1:18" ht="15.75" customHeight="1">
      <c r="A29" s="2"/>
      <c r="B29" s="2" t="s">
        <v>25</v>
      </c>
      <c r="C29" s="9" t="s">
        <v>26</v>
      </c>
      <c r="D29" s="2"/>
      <c r="E29" s="2" t="s">
        <v>19</v>
      </c>
      <c r="F29" s="2" t="s">
        <v>186</v>
      </c>
      <c r="G29" s="2" t="s">
        <v>187</v>
      </c>
      <c r="H29" s="2" t="s">
        <v>56</v>
      </c>
      <c r="I29" s="3" t="s">
        <v>27</v>
      </c>
      <c r="J29" s="247">
        <v>1</v>
      </c>
      <c r="K29" s="247">
        <v>1</v>
      </c>
      <c r="L29" s="247">
        <v>1</v>
      </c>
      <c r="M29" s="247">
        <v>0.5</v>
      </c>
      <c r="N29" s="247">
        <v>1</v>
      </c>
      <c r="O29" s="247">
        <v>1</v>
      </c>
      <c r="P29" s="247">
        <f t="shared" si="0"/>
        <v>3.5</v>
      </c>
      <c r="Q29" s="248" t="s">
        <v>2193</v>
      </c>
      <c r="R29" s="260" t="s">
        <v>1783</v>
      </c>
    </row>
    <row r="30" spans="1:18" ht="15.75" customHeight="1">
      <c r="A30" s="2"/>
      <c r="B30" s="2" t="s">
        <v>25</v>
      </c>
      <c r="C30" s="9" t="s">
        <v>26</v>
      </c>
      <c r="D30" s="2"/>
      <c r="E30" s="2" t="s">
        <v>19</v>
      </c>
      <c r="F30" s="2" t="s">
        <v>190</v>
      </c>
      <c r="G30" s="2" t="s">
        <v>191</v>
      </c>
      <c r="H30" s="2" t="s">
        <v>56</v>
      </c>
      <c r="I30" s="3" t="s">
        <v>27</v>
      </c>
      <c r="J30" s="247">
        <v>1</v>
      </c>
      <c r="K30" s="247">
        <v>1</v>
      </c>
      <c r="L30" s="247">
        <v>1</v>
      </c>
      <c r="M30" s="247">
        <v>1</v>
      </c>
      <c r="N30" s="247">
        <v>1</v>
      </c>
      <c r="O30" s="247">
        <v>1</v>
      </c>
      <c r="P30" s="247">
        <f t="shared" si="0"/>
        <v>4</v>
      </c>
      <c r="Q30" s="248" t="s">
        <v>2194</v>
      </c>
      <c r="R30" s="260" t="s">
        <v>1785</v>
      </c>
    </row>
    <row r="31" spans="1:18" ht="15.75" customHeight="1">
      <c r="A31" s="2"/>
      <c r="B31" s="2" t="s">
        <v>25</v>
      </c>
      <c r="C31" s="9" t="s">
        <v>26</v>
      </c>
      <c r="D31" s="2"/>
      <c r="E31" s="2" t="s">
        <v>19</v>
      </c>
      <c r="F31" s="2" t="s">
        <v>197</v>
      </c>
      <c r="G31" s="2" t="s">
        <v>198</v>
      </c>
      <c r="H31" s="2" t="s">
        <v>56</v>
      </c>
      <c r="I31" s="3" t="s">
        <v>27</v>
      </c>
      <c r="J31" s="247">
        <v>1</v>
      </c>
      <c r="K31" s="247">
        <v>1</v>
      </c>
      <c r="L31" s="247">
        <v>1</v>
      </c>
      <c r="M31" s="247">
        <v>1</v>
      </c>
      <c r="N31" s="247">
        <v>1</v>
      </c>
      <c r="O31" s="247">
        <v>1</v>
      </c>
      <c r="P31" s="247">
        <f t="shared" si="0"/>
        <v>4</v>
      </c>
      <c r="Q31" s="248" t="s">
        <v>2194</v>
      </c>
      <c r="R31" s="260" t="s">
        <v>1785</v>
      </c>
    </row>
    <row r="32" spans="1:18" ht="15.75" customHeight="1">
      <c r="A32" s="2"/>
      <c r="B32" s="2" t="s">
        <v>25</v>
      </c>
      <c r="C32" s="9" t="s">
        <v>26</v>
      </c>
      <c r="D32" s="2"/>
      <c r="E32" s="2" t="s">
        <v>19</v>
      </c>
      <c r="F32" s="2" t="s">
        <v>201</v>
      </c>
      <c r="G32" s="2" t="s">
        <v>202</v>
      </c>
      <c r="H32" s="2" t="s">
        <v>56</v>
      </c>
      <c r="I32" s="3" t="s">
        <v>27</v>
      </c>
      <c r="J32" s="247">
        <v>1</v>
      </c>
      <c r="K32" s="247">
        <v>1</v>
      </c>
      <c r="L32" s="247">
        <v>1</v>
      </c>
      <c r="M32" s="247">
        <v>1</v>
      </c>
      <c r="N32" s="247">
        <v>1</v>
      </c>
      <c r="O32" s="247">
        <v>0.5</v>
      </c>
      <c r="P32" s="247">
        <f t="shared" si="0"/>
        <v>2</v>
      </c>
      <c r="Q32" s="248" t="s">
        <v>2195</v>
      </c>
      <c r="R32" s="260" t="s">
        <v>1046</v>
      </c>
    </row>
    <row r="33" spans="1:18" ht="15.75" customHeight="1">
      <c r="A33" s="2"/>
      <c r="B33" s="2" t="s">
        <v>25</v>
      </c>
      <c r="C33" s="9" t="s">
        <v>26</v>
      </c>
      <c r="D33" s="2"/>
      <c r="E33" s="2" t="s">
        <v>19</v>
      </c>
      <c r="F33" s="9" t="s">
        <v>205</v>
      </c>
      <c r="G33" s="9" t="s">
        <v>206</v>
      </c>
      <c r="H33" s="2" t="s">
        <v>56</v>
      </c>
      <c r="I33" s="3" t="s">
        <v>27</v>
      </c>
      <c r="J33" s="247">
        <v>0</v>
      </c>
      <c r="K33" s="247">
        <v>0</v>
      </c>
      <c r="L33" s="247">
        <v>0</v>
      </c>
      <c r="M33" s="247">
        <v>0</v>
      </c>
      <c r="N33" s="247">
        <v>0</v>
      </c>
      <c r="O33" s="247">
        <v>0</v>
      </c>
      <c r="P33" s="247">
        <f t="shared" si="0"/>
        <v>0</v>
      </c>
      <c r="Q33" s="248" t="s">
        <v>2196</v>
      </c>
      <c r="R33" s="260" t="s">
        <v>1789</v>
      </c>
    </row>
    <row r="34" spans="1:18" ht="15.75" customHeight="1">
      <c r="A34" s="2"/>
      <c r="B34" s="2" t="s">
        <v>25</v>
      </c>
      <c r="C34" s="9" t="s">
        <v>26</v>
      </c>
      <c r="D34" s="11"/>
      <c r="E34" s="2" t="s">
        <v>19</v>
      </c>
      <c r="F34" s="9" t="s">
        <v>210</v>
      </c>
      <c r="G34" s="9" t="s">
        <v>211</v>
      </c>
      <c r="H34" s="2" t="s">
        <v>56</v>
      </c>
      <c r="I34" s="3" t="s">
        <v>27</v>
      </c>
      <c r="J34" s="247">
        <v>1</v>
      </c>
      <c r="K34" s="247">
        <v>1</v>
      </c>
      <c r="L34" s="247">
        <v>1</v>
      </c>
      <c r="M34" s="247">
        <v>1</v>
      </c>
      <c r="N34" s="247">
        <v>1</v>
      </c>
      <c r="O34" s="247">
        <v>0.5</v>
      </c>
      <c r="P34" s="247">
        <f t="shared" si="0"/>
        <v>2</v>
      </c>
      <c r="Q34" s="248" t="s">
        <v>2197</v>
      </c>
      <c r="R34" s="260" t="s">
        <v>2198</v>
      </c>
    </row>
    <row r="35" spans="1:18" ht="15.75" customHeight="1">
      <c r="A35" s="2"/>
      <c r="B35" s="2" t="s">
        <v>25</v>
      </c>
      <c r="C35" s="9" t="s">
        <v>26</v>
      </c>
      <c r="D35" s="2"/>
      <c r="E35" s="2" t="s">
        <v>19</v>
      </c>
      <c r="F35" s="2" t="s">
        <v>214</v>
      </c>
      <c r="G35" s="2" t="s">
        <v>215</v>
      </c>
      <c r="H35" s="2" t="s">
        <v>56</v>
      </c>
      <c r="I35" s="3" t="s">
        <v>27</v>
      </c>
      <c r="J35" s="247">
        <v>1</v>
      </c>
      <c r="K35" s="247">
        <v>1</v>
      </c>
      <c r="L35" s="247">
        <v>1</v>
      </c>
      <c r="M35" s="247">
        <v>1</v>
      </c>
      <c r="N35" s="247">
        <v>1</v>
      </c>
      <c r="O35" s="247">
        <v>1</v>
      </c>
      <c r="P35" s="247">
        <f t="shared" si="0"/>
        <v>4</v>
      </c>
      <c r="Q35" s="248" t="s">
        <v>2194</v>
      </c>
      <c r="R35" s="260" t="s">
        <v>1785</v>
      </c>
    </row>
    <row r="36" spans="1:18" ht="15.75" customHeight="1">
      <c r="A36" s="2"/>
      <c r="B36" s="2" t="s">
        <v>25</v>
      </c>
      <c r="C36" s="9" t="s">
        <v>26</v>
      </c>
      <c r="D36" s="2"/>
      <c r="E36" s="2" t="s">
        <v>19</v>
      </c>
      <c r="F36" s="9" t="s">
        <v>219</v>
      </c>
      <c r="G36" s="9" t="s">
        <v>220</v>
      </c>
      <c r="H36" s="2" t="s">
        <v>56</v>
      </c>
      <c r="I36" s="3" t="s">
        <v>27</v>
      </c>
      <c r="J36" s="247">
        <v>1</v>
      </c>
      <c r="K36" s="247">
        <v>1</v>
      </c>
      <c r="L36" s="247">
        <v>1</v>
      </c>
      <c r="M36" s="247">
        <v>1</v>
      </c>
      <c r="N36" s="247">
        <v>1</v>
      </c>
      <c r="O36" s="247">
        <v>1</v>
      </c>
      <c r="P36" s="247">
        <f t="shared" si="0"/>
        <v>4</v>
      </c>
      <c r="Q36" s="248" t="s">
        <v>2199</v>
      </c>
      <c r="R36" s="260" t="s">
        <v>2200</v>
      </c>
    </row>
    <row r="37" spans="1:18" ht="15.75" customHeight="1">
      <c r="A37" s="2"/>
      <c r="B37" s="2" t="s">
        <v>25</v>
      </c>
      <c r="C37" s="9" t="s">
        <v>26</v>
      </c>
      <c r="D37" s="2"/>
      <c r="E37" s="2" t="s">
        <v>19</v>
      </c>
      <c r="F37" s="2" t="s">
        <v>223</v>
      </c>
      <c r="G37" s="2" t="s">
        <v>224</v>
      </c>
      <c r="H37" s="9" t="s">
        <v>225</v>
      </c>
      <c r="I37" s="3" t="s">
        <v>27</v>
      </c>
      <c r="J37" s="247">
        <v>1</v>
      </c>
      <c r="K37" s="247">
        <v>1</v>
      </c>
      <c r="L37" s="247">
        <v>1</v>
      </c>
      <c r="M37" s="247">
        <v>1</v>
      </c>
      <c r="N37" s="247">
        <v>1</v>
      </c>
      <c r="O37" s="247">
        <v>1</v>
      </c>
      <c r="P37" s="247">
        <f t="shared" si="0"/>
        <v>4</v>
      </c>
      <c r="Q37" s="511" t="s">
        <v>2201</v>
      </c>
      <c r="R37" s="260" t="s">
        <v>1795</v>
      </c>
    </row>
    <row r="38" spans="1:18" ht="15.75" customHeight="1">
      <c r="A38" s="2"/>
      <c r="B38" s="2" t="s">
        <v>25</v>
      </c>
      <c r="C38" s="2" t="s">
        <v>143</v>
      </c>
      <c r="D38" s="2"/>
      <c r="E38" s="2" t="s">
        <v>12</v>
      </c>
      <c r="F38" s="2" t="s">
        <v>232</v>
      </c>
      <c r="G38" s="2" t="s">
        <v>233</v>
      </c>
      <c r="H38" s="2" t="s">
        <v>56</v>
      </c>
      <c r="I38" s="12" t="s">
        <v>27</v>
      </c>
      <c r="J38" s="247">
        <v>1</v>
      </c>
      <c r="K38" s="247">
        <v>1</v>
      </c>
      <c r="L38" s="247">
        <v>1</v>
      </c>
      <c r="M38" s="247">
        <v>1</v>
      </c>
      <c r="N38" s="247">
        <v>1</v>
      </c>
      <c r="O38" s="247">
        <v>0.5</v>
      </c>
      <c r="P38" s="247">
        <f t="shared" si="0"/>
        <v>2</v>
      </c>
      <c r="Q38" s="511" t="s">
        <v>2202</v>
      </c>
      <c r="R38" s="260" t="s">
        <v>1797</v>
      </c>
    </row>
    <row r="39" spans="1:18" ht="15.75" customHeight="1">
      <c r="A39" s="2"/>
      <c r="B39" s="2" t="s">
        <v>25</v>
      </c>
      <c r="C39" s="2" t="s">
        <v>143</v>
      </c>
      <c r="D39" s="2"/>
      <c r="E39" s="2" t="s">
        <v>12</v>
      </c>
      <c r="F39" s="2" t="s">
        <v>238</v>
      </c>
      <c r="G39" s="2" t="s">
        <v>239</v>
      </c>
      <c r="H39" s="17" t="s">
        <v>240</v>
      </c>
      <c r="I39" s="12" t="s">
        <v>150</v>
      </c>
      <c r="J39" s="247">
        <v>1</v>
      </c>
      <c r="K39" s="247">
        <v>1</v>
      </c>
      <c r="L39" s="247">
        <v>1</v>
      </c>
      <c r="M39" s="247">
        <v>1</v>
      </c>
      <c r="N39" s="247">
        <v>0</v>
      </c>
      <c r="O39" s="247">
        <v>1</v>
      </c>
      <c r="P39" s="247">
        <f t="shared" si="0"/>
        <v>3</v>
      </c>
      <c r="Q39" s="511" t="s">
        <v>2203</v>
      </c>
      <c r="R39" s="249"/>
    </row>
    <row r="40" spans="1:18" ht="15.75" customHeight="1">
      <c r="A40" s="2"/>
      <c r="B40" s="2" t="s">
        <v>25</v>
      </c>
      <c r="C40" s="2" t="s">
        <v>143</v>
      </c>
      <c r="D40" s="2"/>
      <c r="E40" s="2" t="s">
        <v>19</v>
      </c>
      <c r="F40" s="2" t="s">
        <v>232</v>
      </c>
      <c r="G40" s="2" t="s">
        <v>1195</v>
      </c>
      <c r="H40" s="2" t="s">
        <v>56</v>
      </c>
      <c r="I40" s="12" t="s">
        <v>4</v>
      </c>
      <c r="J40" s="247">
        <v>1</v>
      </c>
      <c r="K40" s="247">
        <v>1</v>
      </c>
      <c r="L40" s="247">
        <v>1</v>
      </c>
      <c r="M40" s="247">
        <v>1</v>
      </c>
      <c r="N40" s="247">
        <v>1</v>
      </c>
      <c r="O40" s="247">
        <v>0.5</v>
      </c>
      <c r="P40" s="247">
        <f t="shared" si="0"/>
        <v>2</v>
      </c>
      <c r="Q40" s="511" t="s">
        <v>2204</v>
      </c>
      <c r="R40" s="260" t="s">
        <v>1800</v>
      </c>
    </row>
    <row r="41" spans="1:18" ht="15.75" customHeight="1">
      <c r="A41" s="2"/>
      <c r="B41" s="2" t="s">
        <v>25</v>
      </c>
      <c r="C41" s="2" t="s">
        <v>143</v>
      </c>
      <c r="D41" s="2"/>
      <c r="E41" s="2" t="s">
        <v>19</v>
      </c>
      <c r="F41" s="2" t="s">
        <v>238</v>
      </c>
      <c r="G41" s="2" t="s">
        <v>1197</v>
      </c>
      <c r="H41" s="9" t="s">
        <v>240</v>
      </c>
      <c r="I41" s="12" t="s">
        <v>150</v>
      </c>
      <c r="J41" s="274">
        <v>0.8</v>
      </c>
      <c r="K41" s="274">
        <v>0.8</v>
      </c>
      <c r="L41" s="274">
        <v>0.8</v>
      </c>
      <c r="M41" s="274">
        <v>0.8</v>
      </c>
      <c r="N41" s="274">
        <v>0.4</v>
      </c>
      <c r="O41" s="274">
        <v>0.8</v>
      </c>
      <c r="P41" s="247">
        <f t="shared" si="0"/>
        <v>1.7920000000000003</v>
      </c>
      <c r="Q41" s="511" t="s">
        <v>2205</v>
      </c>
      <c r="R41" s="249"/>
    </row>
    <row r="42" spans="1:18" ht="15.75" customHeight="1">
      <c r="A42" s="2"/>
      <c r="B42" s="2" t="s">
        <v>25</v>
      </c>
      <c r="C42" s="2" t="s">
        <v>159</v>
      </c>
      <c r="D42" s="2"/>
      <c r="E42" s="2" t="s">
        <v>12</v>
      </c>
      <c r="F42" s="9" t="s">
        <v>254</v>
      </c>
      <c r="G42" s="2" t="s">
        <v>1199</v>
      </c>
      <c r="H42" s="2" t="s">
        <v>56</v>
      </c>
      <c r="I42" s="13" t="s">
        <v>27</v>
      </c>
      <c r="J42" s="274">
        <v>1</v>
      </c>
      <c r="K42" s="274">
        <v>1</v>
      </c>
      <c r="L42" s="274">
        <v>1</v>
      </c>
      <c r="M42" s="274">
        <v>1</v>
      </c>
      <c r="N42" s="274">
        <v>0</v>
      </c>
      <c r="O42" s="274">
        <v>1</v>
      </c>
      <c r="P42" s="247">
        <f t="shared" si="0"/>
        <v>3</v>
      </c>
      <c r="Q42" s="511" t="s">
        <v>2206</v>
      </c>
      <c r="R42" s="260" t="s">
        <v>1803</v>
      </c>
    </row>
    <row r="43" spans="1:18" ht="15.75" customHeight="1">
      <c r="A43" s="2"/>
      <c r="B43" s="2" t="s">
        <v>25</v>
      </c>
      <c r="C43" s="2" t="s">
        <v>159</v>
      </c>
      <c r="D43" s="2"/>
      <c r="E43" s="2" t="s">
        <v>12</v>
      </c>
      <c r="F43" s="9" t="s">
        <v>259</v>
      </c>
      <c r="G43" s="9" t="s">
        <v>260</v>
      </c>
      <c r="H43" s="17" t="s">
        <v>240</v>
      </c>
      <c r="I43" s="12" t="s">
        <v>150</v>
      </c>
      <c r="J43" s="247">
        <v>1</v>
      </c>
      <c r="K43" s="274">
        <v>1</v>
      </c>
      <c r="L43" s="274">
        <v>1</v>
      </c>
      <c r="M43" s="274">
        <v>1</v>
      </c>
      <c r="N43" s="274">
        <v>0.5</v>
      </c>
      <c r="O43" s="274">
        <v>1</v>
      </c>
      <c r="P43" s="247">
        <f t="shared" si="0"/>
        <v>3.5</v>
      </c>
      <c r="Q43" s="248" t="s">
        <v>2207</v>
      </c>
      <c r="R43" s="249"/>
    </row>
    <row r="44" spans="1:18" ht="15.75" customHeight="1">
      <c r="A44" s="2"/>
      <c r="B44" s="2" t="s">
        <v>25</v>
      </c>
      <c r="C44" s="2" t="s">
        <v>159</v>
      </c>
      <c r="D44" s="2"/>
      <c r="E44" s="2" t="s">
        <v>19</v>
      </c>
      <c r="F44" s="9" t="s">
        <v>254</v>
      </c>
      <c r="G44" s="9" t="s">
        <v>1201</v>
      </c>
      <c r="H44" s="2" t="s">
        <v>56</v>
      </c>
      <c r="I44" s="13" t="s">
        <v>27</v>
      </c>
      <c r="J44" s="274">
        <v>1</v>
      </c>
      <c r="K44" s="274">
        <v>1</v>
      </c>
      <c r="L44" s="274">
        <v>1</v>
      </c>
      <c r="M44" s="274">
        <v>0.5</v>
      </c>
      <c r="N44" s="274">
        <v>1</v>
      </c>
      <c r="O44" s="274">
        <v>0.5</v>
      </c>
      <c r="P44" s="247">
        <f t="shared" si="0"/>
        <v>1.75</v>
      </c>
      <c r="Q44" s="248" t="s">
        <v>2208</v>
      </c>
      <c r="R44" s="260" t="s">
        <v>2209</v>
      </c>
    </row>
    <row r="45" spans="1:18" ht="15.75" customHeight="1">
      <c r="A45" s="2"/>
      <c r="B45" s="2" t="s">
        <v>25</v>
      </c>
      <c r="C45" s="2" t="s">
        <v>159</v>
      </c>
      <c r="D45" s="2"/>
      <c r="E45" s="2" t="s">
        <v>19</v>
      </c>
      <c r="F45" s="9" t="s">
        <v>259</v>
      </c>
      <c r="G45" s="9" t="s">
        <v>1203</v>
      </c>
      <c r="H45" s="9" t="s">
        <v>240</v>
      </c>
      <c r="I45" s="13" t="s">
        <v>150</v>
      </c>
      <c r="J45" s="274">
        <v>1</v>
      </c>
      <c r="K45" s="274">
        <v>1</v>
      </c>
      <c r="L45" s="274">
        <v>1</v>
      </c>
      <c r="M45" s="274">
        <v>1</v>
      </c>
      <c r="N45" s="274">
        <v>0.5</v>
      </c>
      <c r="O45" s="274">
        <v>0.9</v>
      </c>
      <c r="P45" s="247">
        <f t="shared" si="0"/>
        <v>3.15</v>
      </c>
      <c r="Q45" s="248" t="s">
        <v>2210</v>
      </c>
      <c r="R45" s="249"/>
    </row>
    <row r="46" spans="1:18" ht="15.75" customHeight="1">
      <c r="A46" s="2"/>
      <c r="B46" s="2" t="s">
        <v>25</v>
      </c>
      <c r="C46" s="2" t="s">
        <v>170</v>
      </c>
      <c r="D46" s="2"/>
      <c r="E46" s="2" t="s">
        <v>12</v>
      </c>
      <c r="F46" s="2" t="s">
        <v>284</v>
      </c>
      <c r="G46" s="2" t="s">
        <v>285</v>
      </c>
      <c r="H46" s="2" t="s">
        <v>42</v>
      </c>
      <c r="I46" s="13" t="s">
        <v>27</v>
      </c>
      <c r="J46" s="274">
        <v>1</v>
      </c>
      <c r="K46" s="274">
        <v>1</v>
      </c>
      <c r="L46" s="274">
        <v>1</v>
      </c>
      <c r="M46" s="274">
        <v>1</v>
      </c>
      <c r="N46" s="274">
        <v>1</v>
      </c>
      <c r="O46" s="274">
        <v>0.5</v>
      </c>
      <c r="P46" s="247">
        <f t="shared" si="0"/>
        <v>2</v>
      </c>
      <c r="Q46" s="248" t="s">
        <v>2211</v>
      </c>
      <c r="R46" s="260" t="s">
        <v>2212</v>
      </c>
    </row>
    <row r="47" spans="1:18" ht="15.75" customHeight="1">
      <c r="A47" s="2"/>
      <c r="B47" s="2" t="s">
        <v>25</v>
      </c>
      <c r="C47" s="2" t="s">
        <v>170</v>
      </c>
      <c r="D47" s="2"/>
      <c r="E47" s="2" t="s">
        <v>12</v>
      </c>
      <c r="F47" s="9" t="s">
        <v>289</v>
      </c>
      <c r="G47" s="2" t="s">
        <v>290</v>
      </c>
      <c r="H47" s="2" t="s">
        <v>42</v>
      </c>
      <c r="I47" s="13" t="s">
        <v>27</v>
      </c>
      <c r="J47" s="274">
        <v>1</v>
      </c>
      <c r="K47" s="274">
        <v>1</v>
      </c>
      <c r="L47" s="274">
        <v>1</v>
      </c>
      <c r="M47" s="274">
        <v>0.5</v>
      </c>
      <c r="N47" s="274">
        <v>0.5</v>
      </c>
      <c r="O47" s="274">
        <v>1</v>
      </c>
      <c r="P47" s="247">
        <f t="shared" si="0"/>
        <v>3</v>
      </c>
      <c r="Q47" s="248" t="s">
        <v>2213</v>
      </c>
      <c r="R47" s="260" t="s">
        <v>2214</v>
      </c>
    </row>
    <row r="48" spans="1:18" ht="15.75" customHeight="1">
      <c r="A48" s="2"/>
      <c r="B48" s="2" t="s">
        <v>25</v>
      </c>
      <c r="C48" s="2" t="s">
        <v>170</v>
      </c>
      <c r="D48" s="2"/>
      <c r="E48" s="2" t="s">
        <v>12</v>
      </c>
      <c r="F48" s="9" t="s">
        <v>299</v>
      </c>
      <c r="G48" s="2" t="s">
        <v>300</v>
      </c>
      <c r="H48" s="2" t="s">
        <v>56</v>
      </c>
      <c r="I48" s="13" t="s">
        <v>27</v>
      </c>
      <c r="J48" s="274">
        <v>0</v>
      </c>
      <c r="K48" s="274">
        <v>0</v>
      </c>
      <c r="L48" s="274">
        <v>0</v>
      </c>
      <c r="M48" s="274">
        <v>0</v>
      </c>
      <c r="N48" s="274">
        <v>0</v>
      </c>
      <c r="O48" s="274">
        <v>0</v>
      </c>
      <c r="P48" s="247">
        <f t="shared" si="0"/>
        <v>0</v>
      </c>
      <c r="Q48" s="248" t="s">
        <v>2215</v>
      </c>
      <c r="R48" s="249"/>
    </row>
    <row r="49" spans="1:26" ht="15.75" customHeight="1">
      <c r="A49" s="2"/>
      <c r="B49" s="2" t="s">
        <v>25</v>
      </c>
      <c r="C49" s="2" t="s">
        <v>170</v>
      </c>
      <c r="D49" s="2"/>
      <c r="E49" s="2" t="s">
        <v>19</v>
      </c>
      <c r="F49" s="2" t="s">
        <v>304</v>
      </c>
      <c r="G49" s="2" t="s">
        <v>1211</v>
      </c>
      <c r="H49" s="2" t="s">
        <v>42</v>
      </c>
      <c r="I49" s="13" t="s">
        <v>27</v>
      </c>
      <c r="J49" s="274">
        <v>1</v>
      </c>
      <c r="K49" s="274">
        <v>1</v>
      </c>
      <c r="L49" s="274">
        <v>1</v>
      </c>
      <c r="M49" s="274">
        <v>1</v>
      </c>
      <c r="N49" s="274">
        <v>0.5</v>
      </c>
      <c r="O49" s="274">
        <v>1</v>
      </c>
      <c r="P49" s="247">
        <f t="shared" si="0"/>
        <v>3.5</v>
      </c>
      <c r="Q49" s="248" t="s">
        <v>2216</v>
      </c>
      <c r="R49" s="260" t="s">
        <v>2217</v>
      </c>
    </row>
    <row r="50" spans="1:26" ht="15.75" customHeight="1">
      <c r="A50" s="2"/>
      <c r="B50" s="2" t="s">
        <v>25</v>
      </c>
      <c r="C50" s="2" t="s">
        <v>170</v>
      </c>
      <c r="D50" s="2"/>
      <c r="E50" s="2" t="s">
        <v>19</v>
      </c>
      <c r="F50" s="9" t="s">
        <v>311</v>
      </c>
      <c r="G50" s="2" t="s">
        <v>1213</v>
      </c>
      <c r="H50" s="2" t="s">
        <v>42</v>
      </c>
      <c r="I50" s="13" t="s">
        <v>27</v>
      </c>
      <c r="J50" s="274">
        <v>1</v>
      </c>
      <c r="K50" s="274">
        <v>1</v>
      </c>
      <c r="L50" s="274">
        <v>1</v>
      </c>
      <c r="M50" s="274">
        <v>1</v>
      </c>
      <c r="N50" s="274">
        <v>1</v>
      </c>
      <c r="O50" s="274">
        <v>1</v>
      </c>
      <c r="P50" s="247">
        <f t="shared" si="0"/>
        <v>4</v>
      </c>
      <c r="Q50" s="248" t="s">
        <v>2218</v>
      </c>
      <c r="R50" s="260" t="s">
        <v>1816</v>
      </c>
    </row>
    <row r="51" spans="1:26" ht="15.75" customHeight="1">
      <c r="A51" s="2"/>
      <c r="B51" s="2" t="s">
        <v>25</v>
      </c>
      <c r="C51" s="2" t="s">
        <v>170</v>
      </c>
      <c r="D51" s="2"/>
      <c r="E51" s="2" t="s">
        <v>19</v>
      </c>
      <c r="F51" s="9" t="s">
        <v>299</v>
      </c>
      <c r="G51" s="2" t="s">
        <v>1216</v>
      </c>
      <c r="H51" s="2" t="s">
        <v>56</v>
      </c>
      <c r="I51" s="13" t="s">
        <v>27</v>
      </c>
      <c r="J51" s="274">
        <v>0</v>
      </c>
      <c r="K51" s="274">
        <v>0</v>
      </c>
      <c r="L51" s="274">
        <v>0</v>
      </c>
      <c r="M51" s="274">
        <v>0</v>
      </c>
      <c r="N51" s="274">
        <v>0</v>
      </c>
      <c r="O51" s="274">
        <v>0</v>
      </c>
      <c r="P51" s="247">
        <f t="shared" si="0"/>
        <v>0</v>
      </c>
      <c r="Q51" s="248" t="s">
        <v>2219</v>
      </c>
      <c r="R51" s="249"/>
    </row>
    <row r="52" spans="1:26" ht="15.75" customHeight="1">
      <c r="A52" s="2"/>
      <c r="B52" s="2" t="s">
        <v>194</v>
      </c>
      <c r="C52" s="2" t="s">
        <v>195</v>
      </c>
      <c r="D52" s="2" t="s">
        <v>196</v>
      </c>
      <c r="E52" s="2" t="s">
        <v>12</v>
      </c>
      <c r="F52" s="2" t="s">
        <v>326</v>
      </c>
      <c r="G52" s="2" t="s">
        <v>327</v>
      </c>
      <c r="H52" s="2" t="s">
        <v>42</v>
      </c>
      <c r="I52" s="13" t="s">
        <v>27</v>
      </c>
      <c r="J52" s="275">
        <v>1</v>
      </c>
      <c r="K52" s="275">
        <v>1</v>
      </c>
      <c r="L52" s="275">
        <v>1</v>
      </c>
      <c r="M52" s="275">
        <v>1</v>
      </c>
      <c r="N52" s="275">
        <v>1</v>
      </c>
      <c r="O52" s="275">
        <v>0.5</v>
      </c>
      <c r="P52" s="247">
        <v>2</v>
      </c>
      <c r="Q52" s="248" t="s">
        <v>2220</v>
      </c>
      <c r="R52" s="264" t="s">
        <v>2221</v>
      </c>
    </row>
    <row r="53" spans="1:26" ht="15.75" customHeight="1">
      <c r="A53" s="2"/>
      <c r="B53" s="2" t="s">
        <v>194</v>
      </c>
      <c r="C53" s="2" t="s">
        <v>195</v>
      </c>
      <c r="D53" s="2" t="s">
        <v>196</v>
      </c>
      <c r="E53" s="2" t="s">
        <v>19</v>
      </c>
      <c r="F53" s="2" t="s">
        <v>326</v>
      </c>
      <c r="G53" s="2" t="s">
        <v>327</v>
      </c>
      <c r="H53" s="2" t="s">
        <v>42</v>
      </c>
      <c r="I53" s="13" t="s">
        <v>27</v>
      </c>
      <c r="J53" s="275">
        <v>1</v>
      </c>
      <c r="K53" s="275">
        <v>1</v>
      </c>
      <c r="L53" s="275">
        <v>1</v>
      </c>
      <c r="M53" s="275">
        <v>1</v>
      </c>
      <c r="N53" s="275">
        <v>1</v>
      </c>
      <c r="O53" s="275">
        <v>0.5</v>
      </c>
      <c r="P53" s="247">
        <v>2</v>
      </c>
      <c r="Q53" s="248" t="s">
        <v>2220</v>
      </c>
      <c r="R53" s="250" t="s">
        <v>2222</v>
      </c>
    </row>
    <row r="54" spans="1:26" ht="15.75" customHeight="1">
      <c r="A54" s="512"/>
      <c r="B54" s="512" t="s">
        <v>194</v>
      </c>
      <c r="C54" s="512" t="s">
        <v>195</v>
      </c>
      <c r="D54" s="512" t="s">
        <v>196</v>
      </c>
      <c r="E54" s="512" t="s">
        <v>19</v>
      </c>
      <c r="F54" s="512" t="s">
        <v>350</v>
      </c>
      <c r="G54" s="512" t="s">
        <v>351</v>
      </c>
      <c r="H54" s="512" t="s">
        <v>352</v>
      </c>
      <c r="I54" s="513" t="s">
        <v>4</v>
      </c>
      <c r="J54" s="514">
        <v>1</v>
      </c>
      <c r="K54" s="514">
        <v>1</v>
      </c>
      <c r="L54" s="514">
        <v>1</v>
      </c>
      <c r="M54" s="514">
        <v>1</v>
      </c>
      <c r="N54" s="514">
        <v>1</v>
      </c>
      <c r="O54" s="514">
        <v>1</v>
      </c>
      <c r="P54" s="515">
        <v>4</v>
      </c>
      <c r="Q54" s="516" t="s">
        <v>2223</v>
      </c>
      <c r="R54" s="517" t="s">
        <v>1822</v>
      </c>
      <c r="S54" s="518"/>
      <c r="T54" s="518"/>
      <c r="U54" s="518"/>
      <c r="V54" s="518"/>
      <c r="W54" s="518"/>
      <c r="X54" s="518"/>
      <c r="Y54" s="518"/>
      <c r="Z54" s="518"/>
    </row>
    <row r="55" spans="1:26" ht="15.75" customHeight="1">
      <c r="A55" s="2"/>
      <c r="B55" s="2" t="s">
        <v>194</v>
      </c>
      <c r="C55" s="2" t="s">
        <v>195</v>
      </c>
      <c r="D55" s="2" t="s">
        <v>209</v>
      </c>
      <c r="E55" s="2" t="s">
        <v>12</v>
      </c>
      <c r="F55" s="9" t="s">
        <v>357</v>
      </c>
      <c r="G55" s="2" t="s">
        <v>358</v>
      </c>
      <c r="H55" s="2" t="s">
        <v>42</v>
      </c>
      <c r="I55" s="13" t="s">
        <v>4</v>
      </c>
      <c r="J55" s="275">
        <v>1</v>
      </c>
      <c r="K55" s="275">
        <v>1</v>
      </c>
      <c r="L55" s="275">
        <v>1</v>
      </c>
      <c r="M55" s="275">
        <v>1</v>
      </c>
      <c r="N55" s="275">
        <v>1</v>
      </c>
      <c r="O55" s="275">
        <v>0.5</v>
      </c>
      <c r="P55" s="247">
        <v>2</v>
      </c>
      <c r="Q55" s="248" t="s">
        <v>2224</v>
      </c>
      <c r="R55" s="260" t="s">
        <v>1870</v>
      </c>
    </row>
    <row r="56" spans="1:26" ht="15.75" customHeight="1">
      <c r="A56" s="2"/>
      <c r="B56" s="2" t="s">
        <v>194</v>
      </c>
      <c r="C56" s="2" t="s">
        <v>195</v>
      </c>
      <c r="D56" s="2" t="s">
        <v>209</v>
      </c>
      <c r="E56" s="2" t="s">
        <v>19</v>
      </c>
      <c r="F56" s="9" t="s">
        <v>363</v>
      </c>
      <c r="G56" s="2" t="s">
        <v>358</v>
      </c>
      <c r="H56" s="2" t="s">
        <v>42</v>
      </c>
      <c r="I56" s="13" t="s">
        <v>4</v>
      </c>
      <c r="J56" s="275">
        <v>1</v>
      </c>
      <c r="K56" s="275">
        <v>1</v>
      </c>
      <c r="L56" s="275">
        <v>1</v>
      </c>
      <c r="M56" s="275">
        <v>1</v>
      </c>
      <c r="N56" s="275">
        <v>1</v>
      </c>
      <c r="O56" s="275">
        <v>0.5</v>
      </c>
      <c r="P56" s="247">
        <v>2</v>
      </c>
      <c r="Q56" s="248" t="s">
        <v>2225</v>
      </c>
      <c r="R56" s="250" t="s">
        <v>2226</v>
      </c>
    </row>
    <row r="57" spans="1:26" ht="15.75" customHeight="1">
      <c r="A57" s="2"/>
      <c r="B57" s="2" t="s">
        <v>194</v>
      </c>
      <c r="C57" s="2" t="s">
        <v>218</v>
      </c>
      <c r="D57" s="2"/>
      <c r="E57" s="2" t="s">
        <v>12</v>
      </c>
      <c r="F57" s="9" t="s">
        <v>367</v>
      </c>
      <c r="G57" s="2" t="s">
        <v>368</v>
      </c>
      <c r="H57" s="2" t="s">
        <v>42</v>
      </c>
      <c r="I57" s="13" t="s">
        <v>4</v>
      </c>
      <c r="J57" s="275">
        <v>1</v>
      </c>
      <c r="K57" s="275">
        <v>1</v>
      </c>
      <c r="L57" s="275">
        <v>1</v>
      </c>
      <c r="M57" s="275">
        <v>1</v>
      </c>
      <c r="N57" s="275">
        <v>1</v>
      </c>
      <c r="O57" s="275">
        <v>1</v>
      </c>
      <c r="P57" s="247">
        <v>4</v>
      </c>
      <c r="Q57" s="248" t="s">
        <v>2227</v>
      </c>
      <c r="R57" s="250" t="s">
        <v>1828</v>
      </c>
    </row>
    <row r="58" spans="1:26" ht="15.75" customHeight="1">
      <c r="A58" s="2"/>
      <c r="B58" s="2" t="s">
        <v>194</v>
      </c>
      <c r="C58" s="2" t="s">
        <v>218</v>
      </c>
      <c r="D58" s="2"/>
      <c r="E58" s="2" t="s">
        <v>19</v>
      </c>
      <c r="F58" s="9" t="s">
        <v>373</v>
      </c>
      <c r="G58" s="2" t="s">
        <v>1225</v>
      </c>
      <c r="H58" s="2" t="s">
        <v>42</v>
      </c>
      <c r="I58" s="13" t="s">
        <v>4</v>
      </c>
      <c r="J58" s="275">
        <v>1</v>
      </c>
      <c r="K58" s="275">
        <v>1</v>
      </c>
      <c r="L58" s="275">
        <v>1</v>
      </c>
      <c r="M58" s="275">
        <v>1</v>
      </c>
      <c r="N58" s="275">
        <v>1</v>
      </c>
      <c r="O58" s="275">
        <v>1</v>
      </c>
      <c r="P58" s="247">
        <v>4</v>
      </c>
      <c r="Q58" s="248" t="s">
        <v>2228</v>
      </c>
      <c r="R58" s="250" t="s">
        <v>2229</v>
      </c>
    </row>
    <row r="59" spans="1:26" ht="15.75" customHeight="1">
      <c r="A59" s="2"/>
      <c r="B59" s="2" t="s">
        <v>194</v>
      </c>
      <c r="C59" s="2" t="s">
        <v>230</v>
      </c>
      <c r="D59" s="2" t="s">
        <v>231</v>
      </c>
      <c r="E59" s="2" t="s">
        <v>12</v>
      </c>
      <c r="F59" s="129" t="s">
        <v>386</v>
      </c>
      <c r="G59" s="2" t="s">
        <v>387</v>
      </c>
      <c r="H59" s="2" t="s">
        <v>15</v>
      </c>
      <c r="I59" s="13" t="s">
        <v>4</v>
      </c>
      <c r="J59" s="247">
        <v>0</v>
      </c>
      <c r="K59" s="247">
        <v>0</v>
      </c>
      <c r="L59" s="247">
        <v>0</v>
      </c>
      <c r="M59" s="247">
        <v>0</v>
      </c>
      <c r="N59" s="247">
        <v>0</v>
      </c>
      <c r="O59" s="247">
        <v>0</v>
      </c>
      <c r="P59" s="247">
        <v>0</v>
      </c>
      <c r="Q59" s="248" t="s">
        <v>2230</v>
      </c>
      <c r="R59" s="249"/>
    </row>
    <row r="60" spans="1:26" ht="15.75" customHeight="1">
      <c r="A60" s="2"/>
      <c r="B60" s="2" t="s">
        <v>194</v>
      </c>
      <c r="C60" s="2" t="s">
        <v>230</v>
      </c>
      <c r="D60" s="2" t="s">
        <v>231</v>
      </c>
      <c r="E60" s="2" t="s">
        <v>12</v>
      </c>
      <c r="F60" s="129" t="s">
        <v>394</v>
      </c>
      <c r="G60" s="9" t="s">
        <v>395</v>
      </c>
      <c r="H60" s="2" t="s">
        <v>15</v>
      </c>
      <c r="I60" s="13" t="s">
        <v>4</v>
      </c>
      <c r="J60" s="247">
        <v>1</v>
      </c>
      <c r="K60" s="247">
        <v>1</v>
      </c>
      <c r="L60" s="247">
        <v>1</v>
      </c>
      <c r="M60" s="247">
        <v>1</v>
      </c>
      <c r="N60" s="247">
        <v>1</v>
      </c>
      <c r="O60" s="247">
        <v>1</v>
      </c>
      <c r="P60" s="247">
        <v>4</v>
      </c>
      <c r="Q60" s="248" t="s">
        <v>2231</v>
      </c>
      <c r="R60" s="469" t="s">
        <v>1834</v>
      </c>
    </row>
    <row r="61" spans="1:26" ht="15.75" customHeight="1">
      <c r="A61" s="2"/>
      <c r="B61" s="2" t="s">
        <v>194</v>
      </c>
      <c r="C61" s="2" t="s">
        <v>230</v>
      </c>
      <c r="D61" s="2" t="s">
        <v>231</v>
      </c>
      <c r="E61" s="2" t="s">
        <v>19</v>
      </c>
      <c r="F61" s="129" t="s">
        <v>399</v>
      </c>
      <c r="G61" s="2" t="s">
        <v>400</v>
      </c>
      <c r="H61" s="2" t="s">
        <v>15</v>
      </c>
      <c r="I61" s="13" t="s">
        <v>4</v>
      </c>
      <c r="J61" s="247">
        <v>0</v>
      </c>
      <c r="K61" s="247">
        <v>0</v>
      </c>
      <c r="L61" s="247">
        <v>0</v>
      </c>
      <c r="M61" s="247">
        <v>0</v>
      </c>
      <c r="N61" s="247">
        <v>0</v>
      </c>
      <c r="O61" s="247">
        <v>0</v>
      </c>
      <c r="P61" s="247">
        <v>0</v>
      </c>
      <c r="Q61" s="248" t="s">
        <v>2230</v>
      </c>
      <c r="R61" s="249"/>
    </row>
    <row r="62" spans="1:26" ht="15.75" customHeight="1">
      <c r="A62" s="2"/>
      <c r="B62" s="2" t="s">
        <v>194</v>
      </c>
      <c r="C62" s="2" t="s">
        <v>230</v>
      </c>
      <c r="D62" s="2" t="s">
        <v>231</v>
      </c>
      <c r="E62" s="2" t="s">
        <v>19</v>
      </c>
      <c r="F62" s="129" t="s">
        <v>405</v>
      </c>
      <c r="G62" s="2" t="s">
        <v>406</v>
      </c>
      <c r="H62" s="2" t="s">
        <v>15</v>
      </c>
      <c r="I62" s="13" t="s">
        <v>4</v>
      </c>
      <c r="J62" s="247">
        <v>1</v>
      </c>
      <c r="K62" s="247">
        <v>1</v>
      </c>
      <c r="L62" s="247">
        <v>1</v>
      </c>
      <c r="M62" s="247">
        <v>1</v>
      </c>
      <c r="N62" s="247">
        <v>1</v>
      </c>
      <c r="O62" s="247">
        <v>1</v>
      </c>
      <c r="P62" s="247">
        <v>4</v>
      </c>
      <c r="Q62" s="248" t="s">
        <v>2232</v>
      </c>
      <c r="R62" s="469" t="s">
        <v>2233</v>
      </c>
    </row>
    <row r="63" spans="1:26" ht="15.75" customHeight="1">
      <c r="A63" s="2"/>
      <c r="B63" s="2" t="s">
        <v>194</v>
      </c>
      <c r="C63" s="2" t="s">
        <v>230</v>
      </c>
      <c r="D63" s="2" t="s">
        <v>249</v>
      </c>
      <c r="E63" s="2" t="s">
        <v>12</v>
      </c>
      <c r="F63" s="9" t="s">
        <v>411</v>
      </c>
      <c r="G63" s="2" t="s">
        <v>412</v>
      </c>
      <c r="H63" s="2" t="s">
        <v>413</v>
      </c>
      <c r="I63" s="13" t="s">
        <v>4</v>
      </c>
      <c r="J63" s="247">
        <v>1</v>
      </c>
      <c r="K63" s="247">
        <v>1</v>
      </c>
      <c r="L63" s="247">
        <v>1</v>
      </c>
      <c r="M63" s="247">
        <v>1</v>
      </c>
      <c r="N63" s="247">
        <v>1</v>
      </c>
      <c r="O63" s="247">
        <v>1</v>
      </c>
      <c r="P63" s="247">
        <v>4</v>
      </c>
      <c r="Q63" s="519" t="s">
        <v>2234</v>
      </c>
      <c r="R63" s="250" t="s">
        <v>2235</v>
      </c>
    </row>
    <row r="64" spans="1:26" ht="15.75" customHeight="1">
      <c r="A64" s="2"/>
      <c r="B64" s="2" t="s">
        <v>194</v>
      </c>
      <c r="C64" s="2" t="s">
        <v>230</v>
      </c>
      <c r="D64" s="2" t="s">
        <v>249</v>
      </c>
      <c r="E64" s="2" t="s">
        <v>19</v>
      </c>
      <c r="F64" s="9" t="s">
        <v>421</v>
      </c>
      <c r="G64" s="2" t="s">
        <v>1228</v>
      </c>
      <c r="H64" s="2" t="s">
        <v>423</v>
      </c>
      <c r="I64" s="3" t="s">
        <v>4</v>
      </c>
      <c r="J64" s="247">
        <v>1</v>
      </c>
      <c r="K64" s="247">
        <v>1</v>
      </c>
      <c r="L64" s="247">
        <v>1</v>
      </c>
      <c r="M64" s="247">
        <v>1</v>
      </c>
      <c r="N64" s="247">
        <v>1</v>
      </c>
      <c r="O64" s="247">
        <v>0.5</v>
      </c>
      <c r="P64" s="247">
        <v>2</v>
      </c>
      <c r="Q64" s="248" t="s">
        <v>2236</v>
      </c>
      <c r="R64" s="250" t="s">
        <v>2237</v>
      </c>
    </row>
    <row r="65" spans="1:18" ht="15.75" customHeight="1">
      <c r="A65" s="2"/>
      <c r="B65" s="2" t="s">
        <v>194</v>
      </c>
      <c r="C65" s="2" t="s">
        <v>230</v>
      </c>
      <c r="D65" s="2" t="s">
        <v>258</v>
      </c>
      <c r="E65" s="2" t="s">
        <v>12</v>
      </c>
      <c r="F65" s="2" t="s">
        <v>453</v>
      </c>
      <c r="G65" s="2" t="s">
        <v>454</v>
      </c>
      <c r="H65" s="2" t="s">
        <v>455</v>
      </c>
      <c r="I65" s="3" t="s">
        <v>4</v>
      </c>
      <c r="J65" s="247">
        <v>1</v>
      </c>
      <c r="K65" s="247">
        <v>1</v>
      </c>
      <c r="L65" s="247">
        <v>1</v>
      </c>
      <c r="M65" s="247">
        <v>1</v>
      </c>
      <c r="N65" s="247">
        <v>0.5</v>
      </c>
      <c r="O65" s="247">
        <v>1</v>
      </c>
      <c r="P65" s="247">
        <f t="shared" ref="P65:P73" si="1">J65*(SUM(K65:N65)*O65)</f>
        <v>3.5</v>
      </c>
      <c r="Q65" s="9" t="s">
        <v>2238</v>
      </c>
      <c r="R65" s="260" t="s">
        <v>2239</v>
      </c>
    </row>
    <row r="66" spans="1:18" ht="15.75" customHeight="1">
      <c r="A66" s="2"/>
      <c r="B66" s="2" t="s">
        <v>194</v>
      </c>
      <c r="C66" s="2" t="s">
        <v>230</v>
      </c>
      <c r="D66" s="2" t="s">
        <v>258</v>
      </c>
      <c r="E66" s="2" t="s">
        <v>19</v>
      </c>
      <c r="F66" s="9" t="s">
        <v>459</v>
      </c>
      <c r="G66" s="2" t="s">
        <v>1229</v>
      </c>
      <c r="H66" s="2" t="s">
        <v>461</v>
      </c>
      <c r="I66" s="3" t="s">
        <v>4</v>
      </c>
      <c r="J66" s="247">
        <v>1</v>
      </c>
      <c r="K66" s="247">
        <v>1</v>
      </c>
      <c r="L66" s="247">
        <v>1</v>
      </c>
      <c r="M66" s="247">
        <v>1</v>
      </c>
      <c r="N66" s="247">
        <v>1</v>
      </c>
      <c r="O66" s="247">
        <v>1</v>
      </c>
      <c r="P66" s="247">
        <f t="shared" si="1"/>
        <v>4</v>
      </c>
      <c r="Q66" s="9" t="s">
        <v>2240</v>
      </c>
      <c r="R66" s="260" t="s">
        <v>1844</v>
      </c>
    </row>
    <row r="67" spans="1:18" ht="15.75" customHeight="1">
      <c r="A67" s="2"/>
      <c r="B67" s="2" t="s">
        <v>194</v>
      </c>
      <c r="C67" s="2" t="s">
        <v>230</v>
      </c>
      <c r="D67" s="2" t="s">
        <v>258</v>
      </c>
      <c r="E67" s="2" t="s">
        <v>12</v>
      </c>
      <c r="F67" s="2" t="s">
        <v>468</v>
      </c>
      <c r="G67" s="2" t="s">
        <v>469</v>
      </c>
      <c r="H67" s="2" t="s">
        <v>42</v>
      </c>
      <c r="I67" s="3" t="s">
        <v>4</v>
      </c>
      <c r="J67" s="275">
        <v>1</v>
      </c>
      <c r="K67" s="275">
        <v>1</v>
      </c>
      <c r="L67" s="275">
        <v>1</v>
      </c>
      <c r="M67" s="275">
        <v>1</v>
      </c>
      <c r="N67" s="275">
        <v>1</v>
      </c>
      <c r="O67" s="275">
        <v>1</v>
      </c>
      <c r="P67" s="247">
        <f t="shared" si="1"/>
        <v>4</v>
      </c>
      <c r="Q67" s="9" t="s">
        <v>2241</v>
      </c>
      <c r="R67" s="260" t="s">
        <v>2242</v>
      </c>
    </row>
    <row r="68" spans="1:18" ht="15.75" customHeight="1">
      <c r="A68" s="2"/>
      <c r="B68" s="2" t="s">
        <v>194</v>
      </c>
      <c r="C68" s="2" t="s">
        <v>230</v>
      </c>
      <c r="D68" s="2" t="s">
        <v>258</v>
      </c>
      <c r="E68" s="2" t="s">
        <v>19</v>
      </c>
      <c r="F68" s="2" t="s">
        <v>468</v>
      </c>
      <c r="G68" s="2" t="s">
        <v>1231</v>
      </c>
      <c r="H68" s="2" t="s">
        <v>42</v>
      </c>
      <c r="I68" s="3" t="s">
        <v>4</v>
      </c>
      <c r="J68" s="275">
        <v>1</v>
      </c>
      <c r="K68" s="275">
        <v>1</v>
      </c>
      <c r="L68" s="275">
        <v>1</v>
      </c>
      <c r="M68" s="275">
        <v>1</v>
      </c>
      <c r="N68" s="275">
        <v>1</v>
      </c>
      <c r="O68" s="275">
        <v>1</v>
      </c>
      <c r="P68" s="247">
        <f t="shared" si="1"/>
        <v>4</v>
      </c>
      <c r="Q68" s="9" t="s">
        <v>2243</v>
      </c>
      <c r="R68" s="260" t="s">
        <v>2244</v>
      </c>
    </row>
    <row r="69" spans="1:18" ht="15.75" customHeight="1">
      <c r="A69" s="2"/>
      <c r="B69" s="2" t="s">
        <v>194</v>
      </c>
      <c r="C69" s="2" t="s">
        <v>230</v>
      </c>
      <c r="D69" s="2" t="s">
        <v>273</v>
      </c>
      <c r="E69" s="2" t="s">
        <v>12</v>
      </c>
      <c r="F69" s="2" t="s">
        <v>477</v>
      </c>
      <c r="G69" s="2" t="s">
        <v>478</v>
      </c>
      <c r="H69" s="2" t="s">
        <v>42</v>
      </c>
      <c r="I69" s="3" t="s">
        <v>4</v>
      </c>
      <c r="J69" s="275">
        <v>0</v>
      </c>
      <c r="K69" s="275">
        <v>0</v>
      </c>
      <c r="L69" s="275">
        <v>0</v>
      </c>
      <c r="M69" s="275">
        <v>0</v>
      </c>
      <c r="N69" s="275">
        <v>0</v>
      </c>
      <c r="O69" s="275">
        <v>0</v>
      </c>
      <c r="P69" s="247">
        <f t="shared" si="1"/>
        <v>0</v>
      </c>
      <c r="Q69" s="9" t="s">
        <v>2245</v>
      </c>
      <c r="R69" s="249"/>
    </row>
    <row r="70" spans="1:18" ht="15.75" customHeight="1">
      <c r="A70" s="2"/>
      <c r="B70" s="2" t="s">
        <v>194</v>
      </c>
      <c r="C70" s="2" t="s">
        <v>230</v>
      </c>
      <c r="D70" s="2" t="s">
        <v>273</v>
      </c>
      <c r="E70" s="2" t="s">
        <v>19</v>
      </c>
      <c r="F70" s="2" t="s">
        <v>483</v>
      </c>
      <c r="G70" s="2" t="s">
        <v>478</v>
      </c>
      <c r="H70" s="2" t="s">
        <v>42</v>
      </c>
      <c r="I70" s="3" t="s">
        <v>4</v>
      </c>
      <c r="J70" s="275">
        <v>1</v>
      </c>
      <c r="K70" s="275">
        <v>1</v>
      </c>
      <c r="L70" s="275">
        <v>1</v>
      </c>
      <c r="M70" s="275">
        <v>1</v>
      </c>
      <c r="N70" s="275">
        <v>1</v>
      </c>
      <c r="O70" s="275">
        <v>0.5</v>
      </c>
      <c r="P70" s="247">
        <f t="shared" si="1"/>
        <v>2</v>
      </c>
      <c r="Q70" s="9" t="s">
        <v>2246</v>
      </c>
      <c r="R70" s="264" t="s">
        <v>2247</v>
      </c>
    </row>
    <row r="71" spans="1:18" ht="15.75" customHeight="1">
      <c r="A71" s="2"/>
      <c r="B71" s="2" t="s">
        <v>278</v>
      </c>
      <c r="C71" s="2" t="s">
        <v>279</v>
      </c>
      <c r="D71" s="2"/>
      <c r="E71" s="2" t="s">
        <v>12</v>
      </c>
      <c r="F71" s="9" t="s">
        <v>489</v>
      </c>
      <c r="G71" s="2" t="s">
        <v>1236</v>
      </c>
      <c r="H71" s="2" t="s">
        <v>491</v>
      </c>
      <c r="I71" s="3" t="s">
        <v>4</v>
      </c>
      <c r="J71" s="274">
        <v>1</v>
      </c>
      <c r="K71" s="274">
        <v>1</v>
      </c>
      <c r="L71" s="274">
        <v>1</v>
      </c>
      <c r="M71" s="274">
        <v>1</v>
      </c>
      <c r="N71" s="274">
        <v>0.5</v>
      </c>
      <c r="O71" s="274">
        <v>1</v>
      </c>
      <c r="P71" s="247">
        <f t="shared" si="1"/>
        <v>3.5</v>
      </c>
      <c r="Q71" s="9" t="s">
        <v>2248</v>
      </c>
      <c r="R71" s="260" t="s">
        <v>2249</v>
      </c>
    </row>
    <row r="72" spans="1:18" ht="15.75" customHeight="1">
      <c r="A72" s="2"/>
      <c r="B72" s="2" t="s">
        <v>278</v>
      </c>
      <c r="C72" s="2" t="s">
        <v>279</v>
      </c>
      <c r="D72" s="2"/>
      <c r="E72" s="2" t="s">
        <v>19</v>
      </c>
      <c r="F72" s="9" t="s">
        <v>494</v>
      </c>
      <c r="G72" s="2" t="s">
        <v>1237</v>
      </c>
      <c r="H72" s="2" t="s">
        <v>56</v>
      </c>
      <c r="I72" s="3" t="s">
        <v>4</v>
      </c>
      <c r="J72" s="274">
        <v>1</v>
      </c>
      <c r="K72" s="274">
        <v>1</v>
      </c>
      <c r="L72" s="274">
        <v>1</v>
      </c>
      <c r="M72" s="274">
        <v>1</v>
      </c>
      <c r="N72" s="274">
        <v>1</v>
      </c>
      <c r="O72" s="274">
        <v>1</v>
      </c>
      <c r="P72" s="247">
        <f t="shared" si="1"/>
        <v>4</v>
      </c>
      <c r="Q72" s="9" t="s">
        <v>2250</v>
      </c>
      <c r="R72" s="260" t="s">
        <v>1855</v>
      </c>
    </row>
    <row r="73" spans="1:18" ht="15.75" customHeight="1">
      <c r="A73" s="2"/>
      <c r="B73" s="2" t="s">
        <v>278</v>
      </c>
      <c r="C73" s="9" t="s">
        <v>288</v>
      </c>
      <c r="D73" s="2"/>
      <c r="E73" s="2" t="s">
        <v>12</v>
      </c>
      <c r="F73" s="9" t="s">
        <v>508</v>
      </c>
      <c r="G73" s="9" t="s">
        <v>509</v>
      </c>
      <c r="H73" s="2" t="s">
        <v>352</v>
      </c>
      <c r="I73" s="3" t="s">
        <v>4</v>
      </c>
      <c r="J73" s="274">
        <v>1</v>
      </c>
      <c r="K73" s="274">
        <v>1</v>
      </c>
      <c r="L73" s="274">
        <v>1</v>
      </c>
      <c r="M73" s="274">
        <v>1</v>
      </c>
      <c r="N73" s="274">
        <v>1</v>
      </c>
      <c r="O73" s="274">
        <v>1</v>
      </c>
      <c r="P73" s="247">
        <f t="shared" si="1"/>
        <v>4</v>
      </c>
      <c r="Q73" s="17" t="s">
        <v>2218</v>
      </c>
      <c r="R73" s="260" t="s">
        <v>1857</v>
      </c>
    </row>
    <row r="74" spans="1:18" ht="15.75" customHeight="1">
      <c r="A74" s="2"/>
      <c r="B74" s="2" t="s">
        <v>278</v>
      </c>
      <c r="C74" s="9" t="s">
        <v>288</v>
      </c>
      <c r="D74" s="2"/>
      <c r="E74" s="2" t="s">
        <v>19</v>
      </c>
      <c r="F74" s="9" t="s">
        <v>517</v>
      </c>
      <c r="G74" s="29" t="s">
        <v>518</v>
      </c>
      <c r="H74" s="2" t="s">
        <v>56</v>
      </c>
      <c r="I74" s="3" t="s">
        <v>4</v>
      </c>
      <c r="J74" s="275">
        <v>0</v>
      </c>
      <c r="K74" s="275">
        <v>0</v>
      </c>
      <c r="L74" s="275">
        <v>0</v>
      </c>
      <c r="M74" s="275">
        <v>0</v>
      </c>
      <c r="N74" s="275">
        <v>0</v>
      </c>
      <c r="O74" s="275">
        <v>0</v>
      </c>
      <c r="P74" s="247">
        <v>0</v>
      </c>
      <c r="Q74" s="248" t="s">
        <v>1324</v>
      </c>
      <c r="R74" s="520"/>
    </row>
    <row r="75" spans="1:18" ht="15.75" customHeight="1">
      <c r="A75" s="2"/>
      <c r="B75" s="2" t="s">
        <v>278</v>
      </c>
      <c r="C75" s="2" t="s">
        <v>295</v>
      </c>
      <c r="D75" s="2"/>
      <c r="E75" s="2" t="s">
        <v>12</v>
      </c>
      <c r="F75" s="9" t="s">
        <v>536</v>
      </c>
      <c r="G75" s="2" t="s">
        <v>537</v>
      </c>
      <c r="H75" s="2" t="s">
        <v>352</v>
      </c>
      <c r="I75" s="3" t="s">
        <v>4</v>
      </c>
      <c r="J75" s="274">
        <v>1</v>
      </c>
      <c r="K75" s="274">
        <v>1</v>
      </c>
      <c r="L75" s="274">
        <v>0</v>
      </c>
      <c r="M75" s="274">
        <v>1</v>
      </c>
      <c r="N75" s="274">
        <v>1</v>
      </c>
      <c r="O75" s="274">
        <v>1</v>
      </c>
      <c r="P75" s="247">
        <f t="shared" ref="P75:P94" si="2">J75*(SUM(K75:N75)*O75)</f>
        <v>3</v>
      </c>
      <c r="Q75" s="9" t="s">
        <v>2251</v>
      </c>
      <c r="R75" s="260" t="s">
        <v>2252</v>
      </c>
    </row>
    <row r="76" spans="1:18" ht="15.75" customHeight="1">
      <c r="A76" s="2"/>
      <c r="B76" s="2" t="s">
        <v>278</v>
      </c>
      <c r="C76" s="2" t="s">
        <v>295</v>
      </c>
      <c r="D76" s="2"/>
      <c r="E76" s="2" t="s">
        <v>19</v>
      </c>
      <c r="F76" s="9" t="s">
        <v>540</v>
      </c>
      <c r="G76" s="9" t="s">
        <v>541</v>
      </c>
      <c r="H76" s="2" t="s">
        <v>56</v>
      </c>
      <c r="I76" s="3" t="s">
        <v>4</v>
      </c>
      <c r="J76" s="274">
        <v>1</v>
      </c>
      <c r="K76" s="274">
        <v>1</v>
      </c>
      <c r="L76" s="274">
        <v>1</v>
      </c>
      <c r="M76" s="274">
        <v>1</v>
      </c>
      <c r="N76" s="274">
        <v>1</v>
      </c>
      <c r="O76" s="274">
        <v>1</v>
      </c>
      <c r="P76" s="247">
        <f t="shared" si="2"/>
        <v>4</v>
      </c>
      <c r="Q76" s="9" t="s">
        <v>2253</v>
      </c>
      <c r="R76" s="260" t="s">
        <v>2254</v>
      </c>
    </row>
    <row r="77" spans="1:18" ht="15.75" customHeight="1">
      <c r="A77" s="2"/>
      <c r="B77" s="2" t="s">
        <v>278</v>
      </c>
      <c r="C77" s="2" t="s">
        <v>295</v>
      </c>
      <c r="D77" s="2"/>
      <c r="E77" s="2" t="s">
        <v>19</v>
      </c>
      <c r="F77" s="9" t="s">
        <v>551</v>
      </c>
      <c r="G77" s="9" t="s">
        <v>1242</v>
      </c>
      <c r="H77" s="2" t="s">
        <v>352</v>
      </c>
      <c r="I77" s="3" t="s">
        <v>4</v>
      </c>
      <c r="J77" s="274">
        <v>1</v>
      </c>
      <c r="K77" s="274">
        <v>1</v>
      </c>
      <c r="L77" s="274">
        <v>0</v>
      </c>
      <c r="M77" s="274">
        <v>1</v>
      </c>
      <c r="N77" s="274">
        <v>1</v>
      </c>
      <c r="O77" s="274">
        <v>1</v>
      </c>
      <c r="P77" s="247">
        <f t="shared" si="2"/>
        <v>3</v>
      </c>
      <c r="Q77" s="9" t="s">
        <v>2255</v>
      </c>
      <c r="R77" s="260" t="s">
        <v>2256</v>
      </c>
    </row>
    <row r="78" spans="1:18" ht="15.75" customHeight="1">
      <c r="A78" s="2"/>
      <c r="B78" s="2" t="s">
        <v>309</v>
      </c>
      <c r="C78" s="2" t="s">
        <v>310</v>
      </c>
      <c r="D78" s="2"/>
      <c r="E78" s="2" t="s">
        <v>12</v>
      </c>
      <c r="F78" s="9" t="s">
        <v>562</v>
      </c>
      <c r="G78" s="9" t="s">
        <v>1245</v>
      </c>
      <c r="H78" s="9" t="s">
        <v>42</v>
      </c>
      <c r="I78" s="3" t="s">
        <v>4</v>
      </c>
      <c r="J78" s="247">
        <v>1</v>
      </c>
      <c r="K78" s="247">
        <v>1</v>
      </c>
      <c r="L78" s="247">
        <v>1</v>
      </c>
      <c r="M78" s="247">
        <v>1</v>
      </c>
      <c r="N78" s="247">
        <v>1</v>
      </c>
      <c r="O78" s="247">
        <v>1</v>
      </c>
      <c r="P78" s="247">
        <f t="shared" si="2"/>
        <v>4</v>
      </c>
      <c r="Q78" s="9" t="s">
        <v>2257</v>
      </c>
      <c r="R78" s="260" t="s">
        <v>2258</v>
      </c>
    </row>
    <row r="79" spans="1:18" ht="15.75" customHeight="1">
      <c r="A79" s="2"/>
      <c r="B79" s="2" t="s">
        <v>309</v>
      </c>
      <c r="C79" s="2" t="s">
        <v>310</v>
      </c>
      <c r="D79" s="2"/>
      <c r="E79" s="2" t="s">
        <v>12</v>
      </c>
      <c r="F79" s="9" t="s">
        <v>567</v>
      </c>
      <c r="G79" s="2" t="s">
        <v>1247</v>
      </c>
      <c r="H79" s="9" t="s">
        <v>42</v>
      </c>
      <c r="I79" s="3" t="s">
        <v>4</v>
      </c>
      <c r="J79" s="247">
        <v>0</v>
      </c>
      <c r="K79" s="247">
        <v>0</v>
      </c>
      <c r="L79" s="247">
        <v>0</v>
      </c>
      <c r="M79" s="247">
        <v>0</v>
      </c>
      <c r="N79" s="247">
        <v>0</v>
      </c>
      <c r="O79" s="247">
        <v>0</v>
      </c>
      <c r="P79" s="247">
        <f t="shared" si="2"/>
        <v>0</v>
      </c>
      <c r="Q79" s="9" t="s">
        <v>2245</v>
      </c>
      <c r="R79" s="249"/>
    </row>
    <row r="80" spans="1:18" ht="15.75" customHeight="1">
      <c r="A80" s="2"/>
      <c r="B80" s="2" t="s">
        <v>309</v>
      </c>
      <c r="C80" s="2" t="s">
        <v>310</v>
      </c>
      <c r="D80" s="2"/>
      <c r="E80" s="2" t="s">
        <v>19</v>
      </c>
      <c r="F80" s="9" t="s">
        <v>572</v>
      </c>
      <c r="G80" s="2" t="s">
        <v>1248</v>
      </c>
      <c r="H80" s="9" t="s">
        <v>42</v>
      </c>
      <c r="I80" s="3" t="s">
        <v>4</v>
      </c>
      <c r="J80" s="247">
        <v>1</v>
      </c>
      <c r="K80" s="247">
        <v>1</v>
      </c>
      <c r="L80" s="247">
        <v>1</v>
      </c>
      <c r="M80" s="247">
        <v>1</v>
      </c>
      <c r="N80" s="247">
        <v>1</v>
      </c>
      <c r="O80" s="247">
        <v>1</v>
      </c>
      <c r="P80" s="247">
        <f t="shared" si="2"/>
        <v>4</v>
      </c>
      <c r="Q80" s="472" t="s">
        <v>2259</v>
      </c>
      <c r="R80" s="260" t="s">
        <v>1870</v>
      </c>
    </row>
    <row r="81" spans="1:26" ht="15.75" customHeight="1">
      <c r="A81" s="2"/>
      <c r="B81" s="2" t="s">
        <v>309</v>
      </c>
      <c r="C81" s="2" t="s">
        <v>310</v>
      </c>
      <c r="D81" s="2"/>
      <c r="E81" s="2" t="s">
        <v>19</v>
      </c>
      <c r="F81" s="9" t="s">
        <v>577</v>
      </c>
      <c r="G81" s="2" t="s">
        <v>1251</v>
      </c>
      <c r="H81" s="9" t="s">
        <v>42</v>
      </c>
      <c r="I81" s="3" t="s">
        <v>4</v>
      </c>
      <c r="J81" s="247">
        <v>1</v>
      </c>
      <c r="K81" s="247">
        <v>1</v>
      </c>
      <c r="L81" s="247">
        <v>1</v>
      </c>
      <c r="M81" s="247">
        <v>1</v>
      </c>
      <c r="N81" s="247">
        <v>1</v>
      </c>
      <c r="O81" s="247">
        <v>1</v>
      </c>
      <c r="P81" s="247">
        <f t="shared" si="2"/>
        <v>4</v>
      </c>
      <c r="Q81" s="9" t="s">
        <v>2260</v>
      </c>
      <c r="R81" s="260" t="s">
        <v>1870</v>
      </c>
    </row>
    <row r="82" spans="1:26" ht="15.75" customHeight="1">
      <c r="A82" s="2"/>
      <c r="B82" s="2" t="s">
        <v>309</v>
      </c>
      <c r="C82" s="2" t="s">
        <v>319</v>
      </c>
      <c r="D82" s="2"/>
      <c r="E82" s="2" t="s">
        <v>19</v>
      </c>
      <c r="F82" s="9" t="s">
        <v>1253</v>
      </c>
      <c r="G82" s="2" t="s">
        <v>584</v>
      </c>
      <c r="H82" s="2" t="s">
        <v>42</v>
      </c>
      <c r="I82" s="3" t="s">
        <v>4</v>
      </c>
      <c r="J82" s="247">
        <v>1</v>
      </c>
      <c r="K82" s="247">
        <v>1</v>
      </c>
      <c r="L82" s="247">
        <v>1</v>
      </c>
      <c r="M82" s="247">
        <v>1</v>
      </c>
      <c r="N82" s="247">
        <v>1</v>
      </c>
      <c r="O82" s="247">
        <v>1</v>
      </c>
      <c r="P82" s="247">
        <f t="shared" si="2"/>
        <v>4</v>
      </c>
      <c r="Q82" s="9" t="s">
        <v>2261</v>
      </c>
      <c r="R82" s="260" t="s">
        <v>2262</v>
      </c>
    </row>
    <row r="83" spans="1:26" ht="15.75" customHeight="1">
      <c r="A83" s="2"/>
      <c r="B83" s="2" t="s">
        <v>309</v>
      </c>
      <c r="C83" s="2" t="s">
        <v>319</v>
      </c>
      <c r="D83" s="2"/>
      <c r="E83" s="2" t="s">
        <v>12</v>
      </c>
      <c r="F83" s="9" t="s">
        <v>1256</v>
      </c>
      <c r="G83" s="2" t="s">
        <v>594</v>
      </c>
      <c r="H83" s="2" t="s">
        <v>42</v>
      </c>
      <c r="I83" s="3" t="s">
        <v>4</v>
      </c>
      <c r="J83" s="247">
        <v>1</v>
      </c>
      <c r="K83" s="247">
        <v>1</v>
      </c>
      <c r="L83" s="247">
        <v>1</v>
      </c>
      <c r="M83" s="247">
        <v>1</v>
      </c>
      <c r="N83" s="247">
        <v>1</v>
      </c>
      <c r="O83" s="247">
        <v>1</v>
      </c>
      <c r="P83" s="247">
        <f t="shared" si="2"/>
        <v>4</v>
      </c>
      <c r="Q83" s="9" t="s">
        <v>2263</v>
      </c>
      <c r="R83" s="260" t="s">
        <v>1878</v>
      </c>
    </row>
    <row r="84" spans="1:26" ht="15.75" customHeight="1">
      <c r="A84" s="2"/>
      <c r="B84" s="2" t="s">
        <v>309</v>
      </c>
      <c r="C84" s="2" t="s">
        <v>330</v>
      </c>
      <c r="D84" s="2" t="s">
        <v>331</v>
      </c>
      <c r="E84" s="2" t="s">
        <v>12</v>
      </c>
      <c r="F84" s="9" t="s">
        <v>641</v>
      </c>
      <c r="G84" s="2" t="s">
        <v>642</v>
      </c>
      <c r="H84" s="2" t="s">
        <v>643</v>
      </c>
      <c r="I84" s="3" t="s">
        <v>150</v>
      </c>
      <c r="J84" s="283">
        <v>1</v>
      </c>
      <c r="K84" s="283">
        <v>1</v>
      </c>
      <c r="L84" s="283">
        <v>1</v>
      </c>
      <c r="M84" s="283">
        <v>0.4</v>
      </c>
      <c r="N84" s="283">
        <v>1</v>
      </c>
      <c r="O84" s="274">
        <v>1</v>
      </c>
      <c r="P84" s="247">
        <f t="shared" si="2"/>
        <v>3.4</v>
      </c>
      <c r="Q84" s="9" t="s">
        <v>2264</v>
      </c>
      <c r="R84" s="249"/>
    </row>
    <row r="85" spans="1:26" ht="15.75" customHeight="1">
      <c r="A85" s="2"/>
      <c r="B85" s="2" t="s">
        <v>309</v>
      </c>
      <c r="C85" s="2" t="s">
        <v>330</v>
      </c>
      <c r="D85" s="2" t="s">
        <v>331</v>
      </c>
      <c r="E85" s="2" t="s">
        <v>12</v>
      </c>
      <c r="F85" s="9" t="s">
        <v>648</v>
      </c>
      <c r="G85" s="2" t="s">
        <v>649</v>
      </c>
      <c r="H85" s="2" t="s">
        <v>42</v>
      </c>
      <c r="I85" s="3" t="s">
        <v>4</v>
      </c>
      <c r="J85" s="247">
        <v>1</v>
      </c>
      <c r="K85" s="247">
        <v>1</v>
      </c>
      <c r="L85" s="247">
        <v>1</v>
      </c>
      <c r="M85" s="247">
        <v>1</v>
      </c>
      <c r="N85" s="247">
        <v>1</v>
      </c>
      <c r="O85" s="247">
        <v>1</v>
      </c>
      <c r="P85" s="247">
        <f t="shared" si="2"/>
        <v>4</v>
      </c>
      <c r="Q85" s="9" t="s">
        <v>2265</v>
      </c>
      <c r="R85" s="260" t="s">
        <v>1886</v>
      </c>
    </row>
    <row r="86" spans="1:26" ht="15.75" customHeight="1">
      <c r="A86" s="2"/>
      <c r="B86" s="2" t="s">
        <v>309</v>
      </c>
      <c r="C86" s="2" t="s">
        <v>330</v>
      </c>
      <c r="D86" s="2" t="s">
        <v>331</v>
      </c>
      <c r="E86" s="2" t="s">
        <v>19</v>
      </c>
      <c r="F86" s="2" t="s">
        <v>658</v>
      </c>
      <c r="G86" s="2" t="s">
        <v>642</v>
      </c>
      <c r="H86" s="2" t="s">
        <v>643</v>
      </c>
      <c r="I86" s="3" t="s">
        <v>150</v>
      </c>
      <c r="J86" s="274">
        <v>1</v>
      </c>
      <c r="K86" s="274">
        <v>1</v>
      </c>
      <c r="L86" s="274">
        <v>0.8</v>
      </c>
      <c r="M86" s="274">
        <v>0.8</v>
      </c>
      <c r="N86" s="274">
        <v>1</v>
      </c>
      <c r="O86" s="274">
        <v>1</v>
      </c>
      <c r="P86" s="247">
        <f t="shared" si="2"/>
        <v>3.6</v>
      </c>
      <c r="Q86" s="9" t="s">
        <v>2266</v>
      </c>
      <c r="R86" s="249"/>
    </row>
    <row r="87" spans="1:26" ht="15.75" customHeight="1">
      <c r="A87" s="2"/>
      <c r="B87" s="2" t="s">
        <v>309</v>
      </c>
      <c r="C87" s="2" t="s">
        <v>330</v>
      </c>
      <c r="D87" s="2" t="s">
        <v>331</v>
      </c>
      <c r="E87" s="2" t="s">
        <v>19</v>
      </c>
      <c r="F87" s="9" t="s">
        <v>661</v>
      </c>
      <c r="G87" s="2" t="s">
        <v>649</v>
      </c>
      <c r="H87" s="2" t="s">
        <v>42</v>
      </c>
      <c r="I87" s="3" t="s">
        <v>4</v>
      </c>
      <c r="J87" s="247">
        <v>1</v>
      </c>
      <c r="K87" s="247">
        <v>1</v>
      </c>
      <c r="L87" s="247">
        <v>1</v>
      </c>
      <c r="M87" s="247">
        <v>1</v>
      </c>
      <c r="N87" s="247">
        <v>1</v>
      </c>
      <c r="O87" s="247">
        <v>0.5</v>
      </c>
      <c r="P87" s="247">
        <f t="shared" si="2"/>
        <v>2</v>
      </c>
      <c r="Q87" s="9" t="s">
        <v>2267</v>
      </c>
      <c r="R87" s="260" t="s">
        <v>1889</v>
      </c>
    </row>
    <row r="88" spans="1:26" ht="15.75" customHeight="1">
      <c r="A88" s="2"/>
      <c r="B88" s="2" t="s">
        <v>309</v>
      </c>
      <c r="C88" s="2" t="s">
        <v>330</v>
      </c>
      <c r="D88" s="2" t="s">
        <v>340</v>
      </c>
      <c r="E88" s="2" t="s">
        <v>676</v>
      </c>
      <c r="F88" s="9" t="s">
        <v>677</v>
      </c>
      <c r="G88" s="2" t="s">
        <v>678</v>
      </c>
      <c r="H88" s="9" t="s">
        <v>602</v>
      </c>
      <c r="I88" s="3" t="s">
        <v>4</v>
      </c>
      <c r="J88" s="282">
        <v>1</v>
      </c>
      <c r="K88" s="282">
        <v>1</v>
      </c>
      <c r="L88" s="282">
        <v>1</v>
      </c>
      <c r="M88" s="282">
        <v>1</v>
      </c>
      <c r="N88" s="282">
        <v>1</v>
      </c>
      <c r="O88" s="247">
        <v>1</v>
      </c>
      <c r="P88" s="247">
        <f t="shared" si="2"/>
        <v>4</v>
      </c>
      <c r="Q88" s="248" t="s">
        <v>2268</v>
      </c>
      <c r="R88" s="260" t="s">
        <v>2269</v>
      </c>
    </row>
    <row r="89" spans="1:26" ht="15.75" customHeight="1">
      <c r="A89" s="2"/>
      <c r="B89" s="2" t="s">
        <v>309</v>
      </c>
      <c r="C89" s="2" t="s">
        <v>330</v>
      </c>
      <c r="D89" s="9" t="s">
        <v>341</v>
      </c>
      <c r="E89" s="2" t="s">
        <v>676</v>
      </c>
      <c r="F89" s="9" t="s">
        <v>684</v>
      </c>
      <c r="G89" s="9" t="s">
        <v>1262</v>
      </c>
      <c r="H89" s="2" t="s">
        <v>973</v>
      </c>
      <c r="I89" s="3" t="s">
        <v>4</v>
      </c>
      <c r="J89" s="282">
        <v>1</v>
      </c>
      <c r="K89" s="282">
        <v>1</v>
      </c>
      <c r="L89" s="282">
        <v>1</v>
      </c>
      <c r="M89" s="282">
        <v>1</v>
      </c>
      <c r="N89" s="282">
        <v>1</v>
      </c>
      <c r="O89" s="247">
        <v>1</v>
      </c>
      <c r="P89" s="247">
        <f t="shared" si="2"/>
        <v>4</v>
      </c>
      <c r="Q89" s="9" t="s">
        <v>2270</v>
      </c>
      <c r="R89" s="260" t="s">
        <v>2271</v>
      </c>
    </row>
    <row r="90" spans="1:26" ht="15.75" customHeight="1">
      <c r="A90" s="2"/>
      <c r="B90" s="2" t="s">
        <v>309</v>
      </c>
      <c r="C90" s="2" t="s">
        <v>330</v>
      </c>
      <c r="D90" s="9" t="s">
        <v>341</v>
      </c>
      <c r="E90" s="2" t="s">
        <v>676</v>
      </c>
      <c r="F90" s="9" t="s">
        <v>691</v>
      </c>
      <c r="G90" s="2" t="s">
        <v>1263</v>
      </c>
      <c r="H90" s="2" t="s">
        <v>973</v>
      </c>
      <c r="I90" s="3" t="s">
        <v>4</v>
      </c>
      <c r="J90" s="282">
        <v>1</v>
      </c>
      <c r="K90" s="282">
        <v>1</v>
      </c>
      <c r="L90" s="282">
        <v>1</v>
      </c>
      <c r="M90" s="282">
        <v>1</v>
      </c>
      <c r="N90" s="282">
        <v>1</v>
      </c>
      <c r="O90" s="247">
        <v>1</v>
      </c>
      <c r="P90" s="247">
        <f t="shared" si="2"/>
        <v>4</v>
      </c>
      <c r="Q90" s="9" t="s">
        <v>2272</v>
      </c>
      <c r="R90" s="260" t="s">
        <v>1895</v>
      </c>
    </row>
    <row r="91" spans="1:26" ht="15.75" customHeight="1">
      <c r="A91" s="2"/>
      <c r="B91" s="2" t="s">
        <v>345</v>
      </c>
      <c r="C91" s="2" t="s">
        <v>346</v>
      </c>
      <c r="D91" s="9" t="s">
        <v>347</v>
      </c>
      <c r="E91" s="2" t="s">
        <v>676</v>
      </c>
      <c r="F91" s="9" t="s">
        <v>706</v>
      </c>
      <c r="G91" s="9" t="s">
        <v>707</v>
      </c>
      <c r="H91" s="2" t="s">
        <v>708</v>
      </c>
      <c r="I91" s="3" t="s">
        <v>150</v>
      </c>
      <c r="J91" s="247">
        <v>1</v>
      </c>
      <c r="K91" s="247">
        <v>1</v>
      </c>
      <c r="L91" s="247">
        <v>0.95</v>
      </c>
      <c r="M91" s="247">
        <v>0.875</v>
      </c>
      <c r="N91" s="247">
        <v>0.27500000000000002</v>
      </c>
      <c r="O91" s="247">
        <v>0.92500000000000004</v>
      </c>
      <c r="P91" s="247">
        <f t="shared" si="2"/>
        <v>2.8675000000000002</v>
      </c>
      <c r="Q91" s="9" t="s">
        <v>2273</v>
      </c>
      <c r="R91" s="248"/>
    </row>
    <row r="92" spans="1:26" ht="15.75" customHeight="1">
      <c r="A92" s="2"/>
      <c r="B92" s="2" t="s">
        <v>345</v>
      </c>
      <c r="C92" s="2" t="s">
        <v>346</v>
      </c>
      <c r="D92" s="9" t="s">
        <v>347</v>
      </c>
      <c r="E92" s="2" t="s">
        <v>676</v>
      </c>
      <c r="F92" s="2" t="s">
        <v>713</v>
      </c>
      <c r="G92" s="2" t="s">
        <v>714</v>
      </c>
      <c r="H92" s="2" t="s">
        <v>708</v>
      </c>
      <c r="I92" s="3" t="s">
        <v>150</v>
      </c>
      <c r="J92" s="247">
        <v>0.94736842105263153</v>
      </c>
      <c r="K92" s="247">
        <v>0.94736842105263153</v>
      </c>
      <c r="L92" s="247">
        <v>0.94736842105263153</v>
      </c>
      <c r="M92" s="247">
        <v>0.81578947368421051</v>
      </c>
      <c r="N92" s="247">
        <v>0.15789473684210525</v>
      </c>
      <c r="O92" s="247">
        <v>0.94736842105263153</v>
      </c>
      <c r="P92" s="247">
        <f t="shared" si="2"/>
        <v>2.5744277591485636</v>
      </c>
      <c r="Q92" s="9" t="s">
        <v>2274</v>
      </c>
      <c r="R92" s="248"/>
    </row>
    <row r="93" spans="1:26" ht="15.75" customHeight="1">
      <c r="A93" s="2"/>
      <c r="B93" s="2" t="s">
        <v>345</v>
      </c>
      <c r="C93" s="2" t="s">
        <v>346</v>
      </c>
      <c r="D93" s="2" t="s">
        <v>356</v>
      </c>
      <c r="E93" s="2" t="s">
        <v>676</v>
      </c>
      <c r="F93" s="9" t="s">
        <v>719</v>
      </c>
      <c r="G93" s="9" t="s">
        <v>720</v>
      </c>
      <c r="H93" s="2" t="s">
        <v>708</v>
      </c>
      <c r="I93" s="3" t="s">
        <v>150</v>
      </c>
      <c r="J93" s="247">
        <v>0.5</v>
      </c>
      <c r="K93" s="247">
        <v>0.5</v>
      </c>
      <c r="L93" s="247">
        <v>0.35</v>
      </c>
      <c r="M93" s="247">
        <v>0.32500000000000001</v>
      </c>
      <c r="N93" s="247">
        <v>0.25</v>
      </c>
      <c r="O93" s="247">
        <v>0.42499999999999999</v>
      </c>
      <c r="P93" s="247">
        <f t="shared" si="2"/>
        <v>0.30281249999999998</v>
      </c>
      <c r="Q93" s="9" t="s">
        <v>2275</v>
      </c>
      <c r="R93" s="248"/>
    </row>
    <row r="94" spans="1:26" ht="15.75" customHeight="1">
      <c r="A94" s="2"/>
      <c r="B94" s="2" t="s">
        <v>345</v>
      </c>
      <c r="C94" s="2" t="s">
        <v>361</v>
      </c>
      <c r="D94" s="2" t="s">
        <v>362</v>
      </c>
      <c r="E94" s="2" t="s">
        <v>676</v>
      </c>
      <c r="F94" s="9" t="s">
        <v>729</v>
      </c>
      <c r="G94" s="2" t="s">
        <v>730</v>
      </c>
      <c r="H94" s="2" t="s">
        <v>708</v>
      </c>
      <c r="I94" s="3" t="s">
        <v>150</v>
      </c>
      <c r="J94" s="247">
        <v>0.65</v>
      </c>
      <c r="K94" s="247">
        <v>0.65</v>
      </c>
      <c r="L94" s="247">
        <v>0.35</v>
      </c>
      <c r="M94" s="247">
        <v>0.4</v>
      </c>
      <c r="N94" s="247">
        <v>0.35</v>
      </c>
      <c r="O94" s="247">
        <v>0.4</v>
      </c>
      <c r="P94" s="247">
        <f t="shared" si="2"/>
        <v>0.45500000000000007</v>
      </c>
      <c r="Q94" s="9" t="s">
        <v>2276</v>
      </c>
      <c r="R94" s="248"/>
    </row>
    <row r="95" spans="1:26" ht="15.75" customHeight="1">
      <c r="A95" s="521" t="s">
        <v>4</v>
      </c>
      <c r="B95" s="521" t="s">
        <v>345</v>
      </c>
      <c r="C95" s="521" t="s">
        <v>361</v>
      </c>
      <c r="D95" s="521" t="s">
        <v>362</v>
      </c>
      <c r="E95" s="521" t="s">
        <v>676</v>
      </c>
      <c r="F95" s="522" t="s">
        <v>735</v>
      </c>
      <c r="G95" s="521" t="s">
        <v>736</v>
      </c>
      <c r="H95" s="521" t="s">
        <v>708</v>
      </c>
      <c r="I95" s="523" t="s">
        <v>150</v>
      </c>
      <c r="J95" s="524"/>
      <c r="K95" s="524"/>
      <c r="L95" s="524"/>
      <c r="M95" s="524"/>
      <c r="N95" s="524"/>
      <c r="O95" s="524"/>
      <c r="P95" s="524"/>
      <c r="Q95" s="525"/>
      <c r="R95" s="525"/>
      <c r="S95" s="526"/>
      <c r="T95" s="526"/>
      <c r="U95" s="526"/>
      <c r="V95" s="526"/>
      <c r="W95" s="526"/>
      <c r="X95" s="526"/>
      <c r="Y95" s="526"/>
      <c r="Z95" s="526"/>
    </row>
    <row r="96" spans="1:26" ht="15.75" customHeight="1">
      <c r="A96" s="2"/>
      <c r="B96" s="2" t="s">
        <v>345</v>
      </c>
      <c r="C96" s="2" t="s">
        <v>361</v>
      </c>
      <c r="D96" s="2" t="s">
        <v>372</v>
      </c>
      <c r="E96" s="2" t="s">
        <v>676</v>
      </c>
      <c r="F96" s="9" t="s">
        <v>740</v>
      </c>
      <c r="G96" s="9" t="s">
        <v>741</v>
      </c>
      <c r="H96" s="2" t="s">
        <v>708</v>
      </c>
      <c r="I96" s="3" t="s">
        <v>150</v>
      </c>
      <c r="J96" s="247">
        <v>0.41666666666666669</v>
      </c>
      <c r="K96" s="247">
        <v>0.41666666666666669</v>
      </c>
      <c r="L96" s="247">
        <v>0.25</v>
      </c>
      <c r="M96" s="247">
        <v>0.33333333333333331</v>
      </c>
      <c r="N96" s="247">
        <v>0.25</v>
      </c>
      <c r="O96" s="247">
        <v>0.41666666666666669</v>
      </c>
      <c r="P96" s="247">
        <f t="shared" ref="P96:P118" si="3">J96*(SUM(K96:N96)*O96)</f>
        <v>0.21701388888888892</v>
      </c>
      <c r="Q96" s="9" t="s">
        <v>2277</v>
      </c>
      <c r="R96" s="248"/>
    </row>
    <row r="97" spans="1:26" ht="15.75" customHeight="1">
      <c r="A97" s="2"/>
      <c r="B97" s="2" t="s">
        <v>345</v>
      </c>
      <c r="C97" s="2" t="s">
        <v>377</v>
      </c>
      <c r="D97" s="2"/>
      <c r="E97" s="2" t="s">
        <v>676</v>
      </c>
      <c r="F97" s="9" t="s">
        <v>747</v>
      </c>
      <c r="G97" s="2" t="s">
        <v>748</v>
      </c>
      <c r="H97" s="2" t="s">
        <v>708</v>
      </c>
      <c r="I97" s="3" t="s">
        <v>150</v>
      </c>
      <c r="J97" s="247">
        <v>0.8571428571428571</v>
      </c>
      <c r="K97" s="247">
        <v>0.8571428571428571</v>
      </c>
      <c r="L97" s="247">
        <v>0.8571428571428571</v>
      </c>
      <c r="M97" s="247">
        <v>0.8571428571428571</v>
      </c>
      <c r="N97" s="247">
        <v>0.7857142857142857</v>
      </c>
      <c r="O97" s="247">
        <v>0.75</v>
      </c>
      <c r="P97" s="247">
        <f t="shared" si="3"/>
        <v>2.158163265306122</v>
      </c>
      <c r="Q97" s="9" t="s">
        <v>2278</v>
      </c>
      <c r="R97" s="248"/>
    </row>
    <row r="98" spans="1:26" ht="15.75" customHeight="1">
      <c r="A98" s="2"/>
      <c r="B98" s="2" t="s">
        <v>381</v>
      </c>
      <c r="C98" s="2" t="s">
        <v>382</v>
      </c>
      <c r="D98" s="2"/>
      <c r="E98" s="2" t="s">
        <v>676</v>
      </c>
      <c r="F98" s="9" t="s">
        <v>767</v>
      </c>
      <c r="G98" s="9" t="s">
        <v>260</v>
      </c>
      <c r="H98" s="9" t="s">
        <v>974</v>
      </c>
      <c r="I98" s="3" t="s">
        <v>4</v>
      </c>
      <c r="J98" s="247">
        <v>1</v>
      </c>
      <c r="K98" s="247">
        <v>1</v>
      </c>
      <c r="L98" s="247">
        <v>1</v>
      </c>
      <c r="M98" s="247">
        <v>1</v>
      </c>
      <c r="N98" s="247">
        <v>1</v>
      </c>
      <c r="O98" s="247">
        <v>0.5</v>
      </c>
      <c r="P98" s="247">
        <f t="shared" si="3"/>
        <v>2</v>
      </c>
      <c r="Q98" s="9" t="s">
        <v>2279</v>
      </c>
      <c r="R98" s="260" t="s">
        <v>2280</v>
      </c>
    </row>
    <row r="99" spans="1:26" ht="15.75" customHeight="1">
      <c r="A99" s="2"/>
      <c r="B99" s="2" t="s">
        <v>381</v>
      </c>
      <c r="C99" s="2" t="s">
        <v>382</v>
      </c>
      <c r="D99" s="2"/>
      <c r="E99" s="2" t="s">
        <v>676</v>
      </c>
      <c r="F99" s="2" t="s">
        <v>777</v>
      </c>
      <c r="G99" s="9" t="s">
        <v>778</v>
      </c>
      <c r="H99" s="2" t="s">
        <v>975</v>
      </c>
      <c r="I99" s="3" t="s">
        <v>4</v>
      </c>
      <c r="J99" s="247">
        <v>1</v>
      </c>
      <c r="K99" s="247">
        <v>1</v>
      </c>
      <c r="L99" s="247">
        <v>0</v>
      </c>
      <c r="M99" s="247">
        <v>1</v>
      </c>
      <c r="N99" s="247">
        <v>1</v>
      </c>
      <c r="O99" s="247">
        <v>1</v>
      </c>
      <c r="P99" s="247">
        <f t="shared" si="3"/>
        <v>3</v>
      </c>
      <c r="Q99" s="9" t="s">
        <v>2281</v>
      </c>
      <c r="R99" s="260" t="s">
        <v>1907</v>
      </c>
    </row>
    <row r="100" spans="1:26" ht="15.75" customHeight="1">
      <c r="A100" s="2"/>
      <c r="B100" s="2" t="s">
        <v>381</v>
      </c>
      <c r="C100" s="2" t="s">
        <v>392</v>
      </c>
      <c r="D100" s="9" t="s">
        <v>393</v>
      </c>
      <c r="E100" s="2" t="s">
        <v>676</v>
      </c>
      <c r="F100" s="9" t="s">
        <v>785</v>
      </c>
      <c r="G100" s="2" t="s">
        <v>1271</v>
      </c>
      <c r="H100" s="2" t="s">
        <v>973</v>
      </c>
      <c r="I100" s="3" t="s">
        <v>4</v>
      </c>
      <c r="J100" s="247">
        <v>1</v>
      </c>
      <c r="K100" s="247">
        <v>1</v>
      </c>
      <c r="L100" s="247">
        <v>0</v>
      </c>
      <c r="M100" s="247">
        <v>1</v>
      </c>
      <c r="N100" s="247">
        <v>1</v>
      </c>
      <c r="O100" s="247">
        <v>1</v>
      </c>
      <c r="P100" s="247">
        <f t="shared" si="3"/>
        <v>3</v>
      </c>
      <c r="Q100" s="261" t="s">
        <v>2282</v>
      </c>
      <c r="R100" s="260" t="s">
        <v>2283</v>
      </c>
    </row>
    <row r="101" spans="1:26" ht="15.75" customHeight="1">
      <c r="A101" s="2"/>
      <c r="B101" s="2" t="s">
        <v>381</v>
      </c>
      <c r="C101" s="2" t="s">
        <v>392</v>
      </c>
      <c r="D101" s="2" t="s">
        <v>398</v>
      </c>
      <c r="E101" s="2" t="s">
        <v>676</v>
      </c>
      <c r="F101" s="9" t="s">
        <v>793</v>
      </c>
      <c r="G101" s="2" t="s">
        <v>1274</v>
      </c>
      <c r="H101" s="2" t="s">
        <v>973</v>
      </c>
      <c r="I101" s="3" t="s">
        <v>4</v>
      </c>
      <c r="J101" s="247">
        <v>1</v>
      </c>
      <c r="K101" s="247">
        <v>1</v>
      </c>
      <c r="L101" s="247">
        <v>0</v>
      </c>
      <c r="M101" s="247">
        <v>1</v>
      </c>
      <c r="N101" s="247">
        <v>1</v>
      </c>
      <c r="O101" s="247">
        <v>1</v>
      </c>
      <c r="P101" s="247">
        <f t="shared" si="3"/>
        <v>3</v>
      </c>
      <c r="Q101" s="261" t="s">
        <v>2284</v>
      </c>
      <c r="R101" s="260" t="s">
        <v>2285</v>
      </c>
    </row>
    <row r="102" spans="1:26" ht="15.75" customHeight="1">
      <c r="A102" s="2"/>
      <c r="B102" s="2" t="s">
        <v>381</v>
      </c>
      <c r="C102" s="2" t="s">
        <v>403</v>
      </c>
      <c r="D102" s="9" t="s">
        <v>404</v>
      </c>
      <c r="E102" s="2" t="s">
        <v>676</v>
      </c>
      <c r="F102" s="9" t="s">
        <v>809</v>
      </c>
      <c r="G102" s="2" t="s">
        <v>810</v>
      </c>
      <c r="H102" s="2" t="s">
        <v>352</v>
      </c>
      <c r="I102" s="3" t="s">
        <v>4</v>
      </c>
      <c r="J102" s="247">
        <v>1</v>
      </c>
      <c r="K102" s="247">
        <v>1</v>
      </c>
      <c r="L102" s="247">
        <v>1</v>
      </c>
      <c r="M102" s="247">
        <v>1</v>
      </c>
      <c r="N102" s="247">
        <v>1</v>
      </c>
      <c r="O102" s="247">
        <v>1</v>
      </c>
      <c r="P102" s="247">
        <f t="shared" si="3"/>
        <v>4</v>
      </c>
      <c r="Q102" s="9" t="s">
        <v>2286</v>
      </c>
      <c r="R102" s="260" t="s">
        <v>1914</v>
      </c>
    </row>
    <row r="103" spans="1:26" ht="15.75" customHeight="1">
      <c r="A103" s="2"/>
      <c r="B103" s="2" t="s">
        <v>381</v>
      </c>
      <c r="C103" s="2" t="s">
        <v>403</v>
      </c>
      <c r="D103" s="9" t="s">
        <v>404</v>
      </c>
      <c r="E103" s="2" t="s">
        <v>676</v>
      </c>
      <c r="F103" s="9" t="s">
        <v>815</v>
      </c>
      <c r="G103" s="9" t="s">
        <v>1280</v>
      </c>
      <c r="H103" s="2" t="s">
        <v>352</v>
      </c>
      <c r="I103" s="3" t="s">
        <v>4</v>
      </c>
      <c r="J103" s="247">
        <v>1</v>
      </c>
      <c r="K103" s="247">
        <v>1</v>
      </c>
      <c r="L103" s="247">
        <v>1</v>
      </c>
      <c r="M103" s="247">
        <v>0.5</v>
      </c>
      <c r="N103" s="247">
        <v>1</v>
      </c>
      <c r="O103" s="247">
        <v>0.5</v>
      </c>
      <c r="P103" s="247">
        <f t="shared" si="3"/>
        <v>1.75</v>
      </c>
      <c r="Q103" s="9" t="s">
        <v>2287</v>
      </c>
      <c r="R103" s="260" t="s">
        <v>2288</v>
      </c>
    </row>
    <row r="104" spans="1:26" ht="15.75" customHeight="1">
      <c r="A104" s="512"/>
      <c r="B104" s="512" t="s">
        <v>381</v>
      </c>
      <c r="C104" s="512" t="s">
        <v>403</v>
      </c>
      <c r="D104" s="527" t="s">
        <v>404</v>
      </c>
      <c r="E104" s="512" t="s">
        <v>676</v>
      </c>
      <c r="F104" s="527" t="s">
        <v>821</v>
      </c>
      <c r="G104" s="527" t="s">
        <v>822</v>
      </c>
      <c r="H104" s="512" t="s">
        <v>352</v>
      </c>
      <c r="I104" s="528" t="s">
        <v>4</v>
      </c>
      <c r="J104" s="515">
        <v>0</v>
      </c>
      <c r="K104" s="515">
        <v>0</v>
      </c>
      <c r="L104" s="515">
        <v>0</v>
      </c>
      <c r="M104" s="515">
        <v>0</v>
      </c>
      <c r="N104" s="515">
        <v>0</v>
      </c>
      <c r="O104" s="515">
        <v>0</v>
      </c>
      <c r="P104" s="515">
        <f t="shared" si="3"/>
        <v>0</v>
      </c>
      <c r="Q104" s="527" t="s">
        <v>1917</v>
      </c>
      <c r="R104" s="517" t="s">
        <v>2289</v>
      </c>
      <c r="S104" s="518"/>
      <c r="T104" s="518"/>
      <c r="U104" s="518"/>
      <c r="V104" s="518"/>
      <c r="W104" s="518"/>
      <c r="X104" s="518"/>
      <c r="Y104" s="518"/>
      <c r="Z104" s="518"/>
    </row>
    <row r="105" spans="1:26" ht="15.75" customHeight="1">
      <c r="A105" s="2"/>
      <c r="B105" s="2" t="s">
        <v>381</v>
      </c>
      <c r="C105" s="2" t="s">
        <v>403</v>
      </c>
      <c r="D105" s="9" t="s">
        <v>428</v>
      </c>
      <c r="E105" s="2" t="s">
        <v>676</v>
      </c>
      <c r="F105" s="9" t="s">
        <v>834</v>
      </c>
      <c r="G105" s="2" t="s">
        <v>1284</v>
      </c>
      <c r="H105" s="2" t="s">
        <v>352</v>
      </c>
      <c r="I105" s="3" t="s">
        <v>4</v>
      </c>
      <c r="J105" s="247">
        <v>0</v>
      </c>
      <c r="K105" s="247">
        <v>0</v>
      </c>
      <c r="L105" s="247">
        <v>0</v>
      </c>
      <c r="M105" s="247">
        <v>0</v>
      </c>
      <c r="N105" s="247">
        <v>0</v>
      </c>
      <c r="O105" s="247">
        <v>0</v>
      </c>
      <c r="P105" s="247">
        <f t="shared" si="3"/>
        <v>0</v>
      </c>
      <c r="Q105" s="9" t="s">
        <v>2290</v>
      </c>
      <c r="R105" s="260" t="s">
        <v>1920</v>
      </c>
    </row>
    <row r="106" spans="1:26" ht="15.75" customHeight="1">
      <c r="A106" s="2"/>
      <c r="B106" s="2" t="s">
        <v>381</v>
      </c>
      <c r="C106" s="2" t="s">
        <v>403</v>
      </c>
      <c r="D106" s="9" t="s">
        <v>428</v>
      </c>
      <c r="E106" s="2" t="s">
        <v>676</v>
      </c>
      <c r="F106" s="9" t="s">
        <v>839</v>
      </c>
      <c r="G106" s="9" t="s">
        <v>840</v>
      </c>
      <c r="H106" s="2" t="s">
        <v>352</v>
      </c>
      <c r="I106" s="3" t="s">
        <v>4</v>
      </c>
      <c r="J106" s="247">
        <v>0</v>
      </c>
      <c r="K106" s="247">
        <v>0</v>
      </c>
      <c r="L106" s="247">
        <v>0</v>
      </c>
      <c r="M106" s="247">
        <v>0</v>
      </c>
      <c r="N106" s="247">
        <v>0</v>
      </c>
      <c r="O106" s="247">
        <v>0</v>
      </c>
      <c r="P106" s="247">
        <f t="shared" si="3"/>
        <v>0</v>
      </c>
      <c r="Q106" s="9" t="s">
        <v>2291</v>
      </c>
      <c r="R106" s="260" t="s">
        <v>2292</v>
      </c>
    </row>
    <row r="107" spans="1:26" ht="15.75" customHeight="1">
      <c r="A107" s="2"/>
      <c r="B107" s="2" t="s">
        <v>381</v>
      </c>
      <c r="C107" s="2" t="s">
        <v>403</v>
      </c>
      <c r="D107" s="2" t="s">
        <v>436</v>
      </c>
      <c r="E107" s="2" t="s">
        <v>676</v>
      </c>
      <c r="F107" s="9" t="s">
        <v>844</v>
      </c>
      <c r="G107" s="9" t="s">
        <v>845</v>
      </c>
      <c r="H107" s="2" t="s">
        <v>352</v>
      </c>
      <c r="I107" s="3" t="s">
        <v>4</v>
      </c>
      <c r="J107" s="247">
        <v>1</v>
      </c>
      <c r="K107" s="247">
        <v>1</v>
      </c>
      <c r="L107" s="247">
        <v>1</v>
      </c>
      <c r="M107" s="247">
        <v>1</v>
      </c>
      <c r="N107" s="247">
        <v>1</v>
      </c>
      <c r="O107" s="247">
        <v>1</v>
      </c>
      <c r="P107" s="247">
        <f t="shared" si="3"/>
        <v>4</v>
      </c>
      <c r="Q107" s="9" t="s">
        <v>2293</v>
      </c>
      <c r="R107" s="260" t="s">
        <v>2294</v>
      </c>
    </row>
    <row r="108" spans="1:26" ht="15.75" customHeight="1">
      <c r="A108" s="2"/>
      <c r="B108" s="2" t="s">
        <v>381</v>
      </c>
      <c r="C108" s="2" t="s">
        <v>441</v>
      </c>
      <c r="D108" s="9" t="s">
        <v>442</v>
      </c>
      <c r="E108" s="2" t="s">
        <v>676</v>
      </c>
      <c r="F108" s="9" t="s">
        <v>854</v>
      </c>
      <c r="G108" s="9" t="s">
        <v>1286</v>
      </c>
      <c r="H108" s="2" t="s">
        <v>973</v>
      </c>
      <c r="I108" s="3" t="s">
        <v>4</v>
      </c>
      <c r="J108" s="247">
        <v>1</v>
      </c>
      <c r="K108" s="247">
        <v>1</v>
      </c>
      <c r="L108" s="247">
        <v>0</v>
      </c>
      <c r="M108" s="247">
        <v>1</v>
      </c>
      <c r="N108" s="247">
        <v>1</v>
      </c>
      <c r="O108" s="247">
        <v>0.5</v>
      </c>
      <c r="P108" s="247">
        <f t="shared" si="3"/>
        <v>1.5</v>
      </c>
      <c r="Q108" s="9" t="s">
        <v>2295</v>
      </c>
      <c r="R108" s="260" t="s">
        <v>1926</v>
      </c>
    </row>
    <row r="109" spans="1:26" ht="15.75" customHeight="1">
      <c r="A109" s="2"/>
      <c r="B109" s="2" t="s">
        <v>381</v>
      </c>
      <c r="C109" s="2" t="s">
        <v>441</v>
      </c>
      <c r="D109" s="9" t="s">
        <v>447</v>
      </c>
      <c r="E109" s="2" t="s">
        <v>676</v>
      </c>
      <c r="F109" s="9" t="s">
        <v>860</v>
      </c>
      <c r="G109" s="2" t="s">
        <v>1289</v>
      </c>
      <c r="H109" s="2" t="s">
        <v>973</v>
      </c>
      <c r="I109" s="3" t="s">
        <v>4</v>
      </c>
      <c r="J109" s="247">
        <v>1</v>
      </c>
      <c r="K109" s="247">
        <v>1</v>
      </c>
      <c r="L109" s="247">
        <v>1</v>
      </c>
      <c r="M109" s="247">
        <v>1</v>
      </c>
      <c r="N109" s="247">
        <v>1</v>
      </c>
      <c r="O109" s="247">
        <v>1</v>
      </c>
      <c r="P109" s="247">
        <f t="shared" si="3"/>
        <v>4</v>
      </c>
      <c r="Q109" s="9" t="s">
        <v>2296</v>
      </c>
      <c r="R109" s="260" t="s">
        <v>2297</v>
      </c>
    </row>
    <row r="110" spans="1:26" ht="15.75" customHeight="1">
      <c r="A110" s="2"/>
      <c r="B110" s="2" t="s">
        <v>450</v>
      </c>
      <c r="C110" s="2" t="s">
        <v>451</v>
      </c>
      <c r="D110" s="2" t="s">
        <v>452</v>
      </c>
      <c r="E110" s="2" t="s">
        <v>676</v>
      </c>
      <c r="F110" s="2" t="s">
        <v>868</v>
      </c>
      <c r="G110" s="9" t="s">
        <v>869</v>
      </c>
      <c r="H110" s="9" t="s">
        <v>870</v>
      </c>
      <c r="I110" s="3" t="s">
        <v>150</v>
      </c>
      <c r="J110" s="247">
        <v>1</v>
      </c>
      <c r="K110" s="247">
        <v>1</v>
      </c>
      <c r="L110" s="247">
        <v>1</v>
      </c>
      <c r="M110" s="247">
        <v>1</v>
      </c>
      <c r="N110" s="247">
        <v>0.16666666666666666</v>
      </c>
      <c r="O110" s="247">
        <v>1</v>
      </c>
      <c r="P110" s="247">
        <f t="shared" si="3"/>
        <v>3.1666666666666665</v>
      </c>
      <c r="Q110" s="9" t="s">
        <v>2298</v>
      </c>
      <c r="R110" s="249"/>
    </row>
    <row r="111" spans="1:26" ht="15.75" customHeight="1">
      <c r="A111" s="2"/>
      <c r="B111" s="2" t="s">
        <v>450</v>
      </c>
      <c r="C111" s="2" t="s">
        <v>451</v>
      </c>
      <c r="D111" s="2" t="s">
        <v>452</v>
      </c>
      <c r="E111" s="2" t="s">
        <v>676</v>
      </c>
      <c r="F111" s="9" t="s">
        <v>875</v>
      </c>
      <c r="G111" s="9" t="s">
        <v>869</v>
      </c>
      <c r="H111" s="9" t="s">
        <v>870</v>
      </c>
      <c r="I111" s="3" t="s">
        <v>150</v>
      </c>
      <c r="J111" s="247">
        <v>1</v>
      </c>
      <c r="K111" s="247">
        <v>1</v>
      </c>
      <c r="L111" s="247">
        <v>1</v>
      </c>
      <c r="M111" s="247">
        <v>1</v>
      </c>
      <c r="N111" s="247">
        <v>0</v>
      </c>
      <c r="O111" s="247">
        <v>1</v>
      </c>
      <c r="P111" s="247">
        <f t="shared" si="3"/>
        <v>3</v>
      </c>
      <c r="Q111" s="9" t="s">
        <v>2299</v>
      </c>
      <c r="R111" s="249"/>
    </row>
    <row r="112" spans="1:26" ht="15.75" customHeight="1">
      <c r="A112" s="2"/>
      <c r="B112" s="2" t="s">
        <v>450</v>
      </c>
      <c r="C112" s="2" t="s">
        <v>451</v>
      </c>
      <c r="D112" s="2" t="s">
        <v>452</v>
      </c>
      <c r="E112" s="2" t="s">
        <v>676</v>
      </c>
      <c r="F112" s="9" t="s">
        <v>882</v>
      </c>
      <c r="G112" s="2" t="s">
        <v>883</v>
      </c>
      <c r="H112" s="9" t="s">
        <v>870</v>
      </c>
      <c r="I112" s="3" t="s">
        <v>150</v>
      </c>
      <c r="J112" s="247">
        <v>1</v>
      </c>
      <c r="K112" s="247">
        <v>1</v>
      </c>
      <c r="L112" s="247">
        <v>0.33333333333333331</v>
      </c>
      <c r="M112" s="247">
        <v>0.33333333333333331</v>
      </c>
      <c r="N112" s="247">
        <v>0.5</v>
      </c>
      <c r="O112" s="247">
        <v>0.83333333333333337</v>
      </c>
      <c r="P112" s="247">
        <f t="shared" si="3"/>
        <v>1.8055555555555556</v>
      </c>
      <c r="Q112" s="9" t="s">
        <v>2300</v>
      </c>
      <c r="R112" s="249"/>
    </row>
    <row r="113" spans="1:18" ht="15.75" customHeight="1">
      <c r="A113" s="2"/>
      <c r="B113" s="2" t="s">
        <v>450</v>
      </c>
      <c r="C113" s="2" t="s">
        <v>451</v>
      </c>
      <c r="D113" s="2" t="s">
        <v>467</v>
      </c>
      <c r="E113" s="2" t="s">
        <v>676</v>
      </c>
      <c r="F113" s="9" t="s">
        <v>888</v>
      </c>
      <c r="G113" s="9" t="s">
        <v>889</v>
      </c>
      <c r="H113" s="2" t="s">
        <v>989</v>
      </c>
      <c r="I113" s="3" t="s">
        <v>4</v>
      </c>
      <c r="J113" s="247">
        <v>1</v>
      </c>
      <c r="K113" s="247">
        <v>1</v>
      </c>
      <c r="L113" s="247">
        <v>1</v>
      </c>
      <c r="M113" s="247">
        <v>1</v>
      </c>
      <c r="N113" s="247">
        <v>1</v>
      </c>
      <c r="O113" s="247">
        <v>0.5</v>
      </c>
      <c r="P113" s="247">
        <f t="shared" si="3"/>
        <v>2</v>
      </c>
      <c r="Q113" s="9" t="s">
        <v>2301</v>
      </c>
      <c r="R113" s="260" t="s">
        <v>1932</v>
      </c>
    </row>
    <row r="114" spans="1:18" ht="15.75" customHeight="1">
      <c r="A114" s="2"/>
      <c r="B114" s="2" t="s">
        <v>450</v>
      </c>
      <c r="C114" s="2" t="s">
        <v>451</v>
      </c>
      <c r="D114" s="2" t="s">
        <v>467</v>
      </c>
      <c r="E114" s="2" t="s">
        <v>676</v>
      </c>
      <c r="F114" s="9" t="s">
        <v>893</v>
      </c>
      <c r="G114" s="9" t="s">
        <v>889</v>
      </c>
      <c r="H114" s="2" t="s">
        <v>989</v>
      </c>
      <c r="I114" s="3" t="s">
        <v>4</v>
      </c>
      <c r="J114" s="247">
        <v>1</v>
      </c>
      <c r="K114" s="247">
        <v>1</v>
      </c>
      <c r="L114" s="247">
        <v>1</v>
      </c>
      <c r="M114" s="247">
        <v>1</v>
      </c>
      <c r="N114" s="247">
        <v>0.5</v>
      </c>
      <c r="O114" s="247">
        <v>0.5</v>
      </c>
      <c r="P114" s="247">
        <f t="shared" si="3"/>
        <v>1.75</v>
      </c>
      <c r="Q114" s="9" t="s">
        <v>2302</v>
      </c>
      <c r="R114" s="260" t="s">
        <v>1934</v>
      </c>
    </row>
    <row r="115" spans="1:18" ht="15.75" customHeight="1">
      <c r="A115" s="2"/>
      <c r="B115" s="2" t="s">
        <v>450</v>
      </c>
      <c r="C115" s="2" t="s">
        <v>451</v>
      </c>
      <c r="D115" s="2" t="s">
        <v>467</v>
      </c>
      <c r="E115" s="2" t="s">
        <v>676</v>
      </c>
      <c r="F115" s="9" t="s">
        <v>895</v>
      </c>
      <c r="G115" s="9" t="s">
        <v>889</v>
      </c>
      <c r="H115" s="2" t="s">
        <v>989</v>
      </c>
      <c r="I115" s="3" t="s">
        <v>4</v>
      </c>
      <c r="J115" s="247">
        <v>1</v>
      </c>
      <c r="K115" s="247">
        <v>1</v>
      </c>
      <c r="L115" s="247">
        <v>1</v>
      </c>
      <c r="M115" s="247">
        <v>1</v>
      </c>
      <c r="N115" s="247">
        <v>1</v>
      </c>
      <c r="O115" s="247">
        <v>0.5</v>
      </c>
      <c r="P115" s="247">
        <f t="shared" si="3"/>
        <v>2</v>
      </c>
      <c r="Q115" s="9" t="s">
        <v>2303</v>
      </c>
      <c r="R115" s="260" t="s">
        <v>2304</v>
      </c>
    </row>
    <row r="116" spans="1:18" ht="15.75" customHeight="1">
      <c r="A116" s="2"/>
      <c r="B116" s="2" t="s">
        <v>450</v>
      </c>
      <c r="C116" s="2" t="s">
        <v>481</v>
      </c>
      <c r="D116" s="9" t="s">
        <v>482</v>
      </c>
      <c r="E116" s="2" t="s">
        <v>676</v>
      </c>
      <c r="F116" s="9" t="s">
        <v>905</v>
      </c>
      <c r="G116" s="9" t="s">
        <v>906</v>
      </c>
      <c r="H116" s="2" t="s">
        <v>907</v>
      </c>
      <c r="I116" s="3" t="s">
        <v>150</v>
      </c>
      <c r="J116" s="247">
        <v>1</v>
      </c>
      <c r="K116" s="247">
        <v>1</v>
      </c>
      <c r="L116" s="247">
        <v>1</v>
      </c>
      <c r="M116" s="247">
        <v>0.83333333333333337</v>
      </c>
      <c r="N116" s="247">
        <v>1</v>
      </c>
      <c r="O116" s="247">
        <v>0.5</v>
      </c>
      <c r="P116" s="247">
        <f t="shared" si="3"/>
        <v>1.9166666666666667</v>
      </c>
      <c r="Q116" s="9" t="s">
        <v>2305</v>
      </c>
      <c r="R116" s="249"/>
    </row>
    <row r="117" spans="1:18" ht="15.75" customHeight="1">
      <c r="A117" s="2"/>
      <c r="B117" s="2" t="s">
        <v>450</v>
      </c>
      <c r="C117" s="2" t="s">
        <v>481</v>
      </c>
      <c r="D117" s="9" t="s">
        <v>482</v>
      </c>
      <c r="E117" s="2" t="s">
        <v>676</v>
      </c>
      <c r="F117" s="2" t="s">
        <v>914</v>
      </c>
      <c r="G117" s="9" t="s">
        <v>906</v>
      </c>
      <c r="H117" s="2" t="s">
        <v>907</v>
      </c>
      <c r="I117" s="3" t="s">
        <v>150</v>
      </c>
      <c r="J117" s="247">
        <v>1</v>
      </c>
      <c r="K117" s="247">
        <v>1</v>
      </c>
      <c r="L117" s="247">
        <v>1</v>
      </c>
      <c r="M117" s="247">
        <v>1</v>
      </c>
      <c r="N117" s="247">
        <v>0.66666666666666663</v>
      </c>
      <c r="O117" s="247">
        <v>1</v>
      </c>
      <c r="P117" s="247">
        <f t="shared" si="3"/>
        <v>3.6666666666666665</v>
      </c>
      <c r="Q117" s="9" t="s">
        <v>2306</v>
      </c>
      <c r="R117" s="249"/>
    </row>
    <row r="118" spans="1:18" ht="15.75" customHeight="1">
      <c r="A118" s="2"/>
      <c r="B118" s="2" t="s">
        <v>450</v>
      </c>
      <c r="C118" s="2" t="s">
        <v>481</v>
      </c>
      <c r="D118" s="9" t="s">
        <v>482</v>
      </c>
      <c r="E118" s="2" t="s">
        <v>676</v>
      </c>
      <c r="F118" s="2" t="s">
        <v>917</v>
      </c>
      <c r="G118" s="9" t="s">
        <v>918</v>
      </c>
      <c r="H118" s="2" t="s">
        <v>907</v>
      </c>
      <c r="I118" s="3" t="s">
        <v>150</v>
      </c>
      <c r="J118" s="247">
        <v>0.66666666666666663</v>
      </c>
      <c r="K118" s="247">
        <v>0.66666666666666663</v>
      </c>
      <c r="L118" s="247">
        <v>0.66666666666666663</v>
      </c>
      <c r="M118" s="247">
        <v>0.66666666666666663</v>
      </c>
      <c r="N118" s="247">
        <v>0.5</v>
      </c>
      <c r="O118" s="247">
        <v>0.5</v>
      </c>
      <c r="P118" s="247">
        <f t="shared" si="3"/>
        <v>0.83333333333333326</v>
      </c>
      <c r="Q118" s="9" t="s">
        <v>2307</v>
      </c>
      <c r="R118" s="249"/>
    </row>
    <row r="119" spans="1:18" ht="15.75" customHeight="1">
      <c r="J119" s="529"/>
      <c r="K119" s="529"/>
      <c r="L119" s="529"/>
      <c r="M119" s="529"/>
      <c r="N119" s="529"/>
      <c r="O119" s="529"/>
      <c r="P119" s="249"/>
      <c r="Q119" s="249"/>
      <c r="R119" s="249"/>
    </row>
    <row r="120" spans="1:18" ht="15.75" customHeight="1">
      <c r="J120" s="249"/>
      <c r="K120" s="249"/>
      <c r="L120" s="249"/>
      <c r="M120" s="249"/>
      <c r="N120" s="249"/>
      <c r="O120" s="249"/>
      <c r="P120" s="249"/>
      <c r="Q120" s="249"/>
      <c r="R120" s="249"/>
    </row>
    <row r="121" spans="1:18" ht="15.75" customHeight="1">
      <c r="J121" s="530"/>
      <c r="K121" s="249"/>
      <c r="L121" s="249"/>
      <c r="M121" s="249"/>
      <c r="N121" s="249"/>
      <c r="O121" s="249"/>
      <c r="P121" s="249"/>
      <c r="Q121" s="249"/>
      <c r="R121" s="249"/>
    </row>
    <row r="122" spans="1:18" ht="15.75" customHeight="1">
      <c r="J122" s="530"/>
      <c r="K122" s="249"/>
      <c r="L122" s="249"/>
      <c r="M122" s="249"/>
      <c r="N122" s="249"/>
      <c r="O122" s="249"/>
      <c r="P122" s="249"/>
      <c r="Q122" s="249"/>
      <c r="R122" s="249"/>
    </row>
    <row r="123" spans="1:18" ht="15.75" customHeight="1">
      <c r="J123" s="249"/>
      <c r="K123" s="249"/>
      <c r="L123" s="249"/>
      <c r="M123" s="249"/>
      <c r="N123" s="249"/>
      <c r="O123" s="249"/>
      <c r="P123" s="249"/>
      <c r="Q123" s="249"/>
      <c r="R123" s="249"/>
    </row>
    <row r="124" spans="1:18" ht="15.75" customHeight="1">
      <c r="J124" s="249"/>
      <c r="K124" s="249"/>
      <c r="L124" s="249"/>
      <c r="M124" s="249"/>
      <c r="N124" s="249"/>
      <c r="O124" s="249"/>
      <c r="P124" s="249"/>
      <c r="Q124" s="249"/>
      <c r="R124" s="249"/>
    </row>
    <row r="125" spans="1:18" ht="15.75" customHeight="1">
      <c r="J125" s="249"/>
      <c r="K125" s="249"/>
      <c r="L125" s="249"/>
      <c r="M125" s="249"/>
      <c r="N125" s="249"/>
      <c r="O125" s="249"/>
      <c r="P125" s="249"/>
      <c r="Q125" s="249"/>
      <c r="R125" s="249"/>
    </row>
    <row r="126" spans="1:18" ht="15.75" customHeight="1">
      <c r="J126" s="249"/>
      <c r="K126" s="249"/>
      <c r="L126" s="249"/>
      <c r="M126" s="249"/>
      <c r="N126" s="249"/>
      <c r="O126" s="249"/>
      <c r="P126" s="249"/>
      <c r="Q126" s="249"/>
      <c r="R126" s="249"/>
    </row>
    <row r="127" spans="1:18" ht="15.75" customHeight="1">
      <c r="J127" s="249"/>
      <c r="K127" s="249"/>
      <c r="L127" s="249"/>
      <c r="M127" s="249"/>
      <c r="N127" s="249"/>
      <c r="O127" s="249"/>
      <c r="P127" s="249"/>
      <c r="Q127" s="249"/>
      <c r="R127" s="249"/>
    </row>
    <row r="128" spans="1:18" ht="15.75" customHeight="1">
      <c r="J128" s="249"/>
      <c r="K128" s="249"/>
      <c r="L128" s="249"/>
      <c r="M128" s="249"/>
      <c r="N128" s="249"/>
      <c r="O128" s="249"/>
      <c r="P128" s="249"/>
      <c r="Q128" s="249"/>
      <c r="R128" s="249"/>
    </row>
    <row r="129" spans="10:18" ht="15.75" customHeight="1">
      <c r="J129" s="249"/>
      <c r="K129" s="249"/>
      <c r="L129" s="249"/>
      <c r="M129" s="249"/>
      <c r="N129" s="249"/>
      <c r="O129" s="249"/>
      <c r="P129" s="249"/>
      <c r="Q129" s="249"/>
      <c r="R129" s="249"/>
    </row>
    <row r="130" spans="10:18" ht="15.75" customHeight="1">
      <c r="J130" s="249"/>
      <c r="K130" s="249"/>
      <c r="L130" s="249"/>
      <c r="M130" s="249"/>
      <c r="N130" s="249"/>
      <c r="O130" s="249"/>
      <c r="P130" s="249"/>
      <c r="Q130" s="249"/>
      <c r="R130" s="249"/>
    </row>
    <row r="131" spans="10:18" ht="15.75" customHeight="1">
      <c r="J131" s="249"/>
      <c r="K131" s="249"/>
      <c r="L131" s="249"/>
      <c r="M131" s="249"/>
      <c r="N131" s="249"/>
      <c r="O131" s="249"/>
      <c r="P131" s="249"/>
      <c r="Q131" s="249"/>
      <c r="R131" s="249"/>
    </row>
    <row r="132" spans="10:18" ht="15.75" customHeight="1">
      <c r="J132" s="249"/>
      <c r="K132" s="249"/>
      <c r="L132" s="249"/>
      <c r="M132" s="249"/>
      <c r="N132" s="249"/>
      <c r="O132" s="249"/>
      <c r="P132" s="249"/>
      <c r="Q132" s="249"/>
      <c r="R132" s="249"/>
    </row>
    <row r="133" spans="10:18" ht="15.75" customHeight="1">
      <c r="J133" s="249"/>
      <c r="K133" s="249"/>
      <c r="L133" s="249"/>
      <c r="M133" s="249"/>
      <c r="N133" s="249"/>
      <c r="O133" s="249"/>
      <c r="P133" s="249"/>
      <c r="Q133" s="249"/>
      <c r="R133" s="249"/>
    </row>
    <row r="134" spans="10:18" ht="15.75" customHeight="1">
      <c r="J134" s="249"/>
      <c r="K134" s="249"/>
      <c r="L134" s="249"/>
      <c r="M134" s="249"/>
      <c r="N134" s="249"/>
      <c r="O134" s="249"/>
      <c r="P134" s="249"/>
      <c r="Q134" s="249"/>
      <c r="R134" s="249"/>
    </row>
    <row r="135" spans="10:18" ht="15.75" customHeight="1">
      <c r="J135" s="249"/>
      <c r="K135" s="249"/>
      <c r="L135" s="249"/>
      <c r="M135" s="249"/>
      <c r="N135" s="249"/>
      <c r="O135" s="249"/>
      <c r="P135" s="249"/>
      <c r="Q135" s="249"/>
      <c r="R135" s="249"/>
    </row>
    <row r="136" spans="10:18" ht="15.75" customHeight="1">
      <c r="J136" s="249"/>
      <c r="K136" s="249"/>
      <c r="L136" s="249"/>
      <c r="M136" s="249"/>
      <c r="N136" s="249"/>
      <c r="O136" s="249"/>
      <c r="P136" s="249"/>
      <c r="Q136" s="249"/>
      <c r="R136" s="249"/>
    </row>
    <row r="137" spans="10:18" ht="15.75" customHeight="1">
      <c r="J137" s="249"/>
      <c r="K137" s="249"/>
      <c r="L137" s="249"/>
      <c r="M137" s="249"/>
      <c r="N137" s="249"/>
      <c r="O137" s="249"/>
      <c r="P137" s="249"/>
      <c r="Q137" s="249"/>
      <c r="R137" s="249"/>
    </row>
    <row r="138" spans="10:18" ht="15.75" customHeight="1">
      <c r="J138" s="249"/>
      <c r="K138" s="249"/>
      <c r="L138" s="249"/>
      <c r="M138" s="249"/>
      <c r="N138" s="249"/>
      <c r="O138" s="249"/>
      <c r="P138" s="249"/>
      <c r="Q138" s="249"/>
      <c r="R138" s="249"/>
    </row>
    <row r="139" spans="10:18" ht="15.75" customHeight="1">
      <c r="J139" s="249"/>
      <c r="K139" s="249"/>
      <c r="L139" s="249"/>
      <c r="M139" s="249"/>
      <c r="N139" s="249"/>
      <c r="O139" s="249"/>
      <c r="P139" s="249"/>
      <c r="Q139" s="249"/>
      <c r="R139" s="249"/>
    </row>
    <row r="140" spans="10:18" ht="15.75" customHeight="1">
      <c r="J140" s="249"/>
      <c r="K140" s="249"/>
      <c r="L140" s="249"/>
      <c r="M140" s="249"/>
      <c r="N140" s="249"/>
      <c r="O140" s="249"/>
      <c r="P140" s="249"/>
      <c r="Q140" s="249"/>
      <c r="R140" s="249"/>
    </row>
    <row r="141" spans="10:18" ht="15.75" customHeight="1">
      <c r="J141" s="249"/>
      <c r="K141" s="249"/>
      <c r="L141" s="249"/>
      <c r="M141" s="249"/>
      <c r="N141" s="249"/>
      <c r="O141" s="249"/>
      <c r="P141" s="249"/>
      <c r="Q141" s="249"/>
      <c r="R141" s="249"/>
    </row>
    <row r="142" spans="10:18" ht="15.75" customHeight="1">
      <c r="J142" s="249"/>
      <c r="K142" s="249"/>
      <c r="L142" s="249"/>
      <c r="M142" s="249"/>
      <c r="N142" s="249"/>
      <c r="O142" s="249"/>
      <c r="P142" s="249"/>
      <c r="Q142" s="249"/>
      <c r="R142" s="249"/>
    </row>
    <row r="143" spans="10:18" ht="15.75" customHeight="1">
      <c r="J143" s="249"/>
      <c r="K143" s="249"/>
      <c r="L143" s="249"/>
      <c r="M143" s="249"/>
      <c r="N143" s="249"/>
      <c r="O143" s="249"/>
      <c r="P143" s="249"/>
      <c r="Q143" s="249"/>
      <c r="R143" s="249"/>
    </row>
    <row r="144" spans="10:18" ht="15.75" customHeight="1">
      <c r="J144" s="249"/>
      <c r="K144" s="249"/>
      <c r="L144" s="249"/>
      <c r="M144" s="249"/>
      <c r="N144" s="249"/>
      <c r="O144" s="249"/>
      <c r="P144" s="249"/>
      <c r="Q144" s="249"/>
      <c r="R144" s="249"/>
    </row>
    <row r="145" spans="10:18" ht="15.75" customHeight="1">
      <c r="J145" s="249"/>
      <c r="K145" s="249"/>
      <c r="L145" s="249"/>
      <c r="M145" s="249"/>
      <c r="N145" s="249"/>
      <c r="O145" s="249"/>
      <c r="P145" s="249"/>
      <c r="Q145" s="249"/>
      <c r="R145" s="249"/>
    </row>
    <row r="146" spans="10:18" ht="15.75" customHeight="1">
      <c r="J146" s="249"/>
      <c r="K146" s="249"/>
      <c r="L146" s="249"/>
      <c r="M146" s="249"/>
      <c r="N146" s="249"/>
      <c r="O146" s="249"/>
      <c r="P146" s="249"/>
      <c r="Q146" s="249"/>
      <c r="R146" s="249"/>
    </row>
    <row r="147" spans="10:18" ht="15.75" customHeight="1">
      <c r="J147" s="249"/>
      <c r="K147" s="249"/>
      <c r="L147" s="249"/>
      <c r="M147" s="249"/>
      <c r="N147" s="249"/>
      <c r="O147" s="249"/>
      <c r="P147" s="249"/>
      <c r="Q147" s="249"/>
      <c r="R147" s="249"/>
    </row>
    <row r="148" spans="10:18" ht="15.75" customHeight="1">
      <c r="J148" s="249"/>
      <c r="K148" s="249"/>
      <c r="L148" s="249"/>
      <c r="M148" s="249"/>
      <c r="N148" s="249"/>
      <c r="O148" s="249"/>
      <c r="P148" s="249"/>
      <c r="Q148" s="249"/>
      <c r="R148" s="249"/>
    </row>
    <row r="149" spans="10:18" ht="15.75" customHeight="1">
      <c r="J149" s="249"/>
      <c r="K149" s="249"/>
      <c r="L149" s="249"/>
      <c r="M149" s="249"/>
      <c r="N149" s="249"/>
      <c r="O149" s="249"/>
      <c r="P149" s="249"/>
      <c r="Q149" s="249"/>
      <c r="R149" s="249"/>
    </row>
    <row r="150" spans="10:18" ht="15.75" customHeight="1">
      <c r="J150" s="249"/>
      <c r="K150" s="249"/>
      <c r="L150" s="249"/>
      <c r="M150" s="249"/>
      <c r="N150" s="249"/>
      <c r="O150" s="249"/>
      <c r="P150" s="249"/>
      <c r="Q150" s="249"/>
      <c r="R150" s="249"/>
    </row>
    <row r="151" spans="10:18" ht="15.75" customHeight="1">
      <c r="J151" s="249"/>
      <c r="K151" s="249"/>
      <c r="L151" s="249"/>
      <c r="M151" s="249"/>
      <c r="N151" s="249"/>
      <c r="O151" s="249"/>
      <c r="P151" s="249"/>
      <c r="Q151" s="249"/>
      <c r="R151" s="249"/>
    </row>
    <row r="152" spans="10:18" ht="15.75" customHeight="1">
      <c r="J152" s="249"/>
      <c r="K152" s="249"/>
      <c r="L152" s="249"/>
      <c r="M152" s="249"/>
      <c r="N152" s="249"/>
      <c r="O152" s="249"/>
      <c r="P152" s="249"/>
      <c r="Q152" s="249"/>
      <c r="R152" s="249"/>
    </row>
    <row r="153" spans="10:18" ht="15.75" customHeight="1">
      <c r="J153" s="249"/>
      <c r="K153" s="249"/>
      <c r="L153" s="249"/>
      <c r="M153" s="249"/>
      <c r="N153" s="249"/>
      <c r="O153" s="249"/>
      <c r="P153" s="249"/>
      <c r="Q153" s="249"/>
      <c r="R153" s="249"/>
    </row>
    <row r="154" spans="10:18" ht="15.75" customHeight="1">
      <c r="J154" s="249"/>
      <c r="K154" s="249"/>
      <c r="L154" s="249"/>
      <c r="M154" s="249"/>
      <c r="N154" s="249"/>
      <c r="O154" s="249"/>
      <c r="P154" s="249"/>
      <c r="Q154" s="249"/>
      <c r="R154" s="249"/>
    </row>
    <row r="155" spans="10:18" ht="15.75" customHeight="1">
      <c r="J155" s="249"/>
      <c r="K155" s="249"/>
      <c r="L155" s="249"/>
      <c r="M155" s="249"/>
      <c r="N155" s="249"/>
      <c r="O155" s="249"/>
      <c r="P155" s="249"/>
      <c r="Q155" s="249"/>
      <c r="R155" s="249"/>
    </row>
    <row r="156" spans="10:18" ht="15.75" customHeight="1">
      <c r="J156" s="249"/>
      <c r="K156" s="249"/>
      <c r="L156" s="249"/>
      <c r="M156" s="249"/>
      <c r="N156" s="249"/>
      <c r="O156" s="249"/>
      <c r="P156" s="249"/>
      <c r="Q156" s="249"/>
      <c r="R156" s="249"/>
    </row>
    <row r="157" spans="10:18" ht="15.75" customHeight="1">
      <c r="J157" s="249"/>
      <c r="K157" s="249"/>
      <c r="L157" s="249"/>
      <c r="M157" s="249"/>
      <c r="N157" s="249"/>
      <c r="O157" s="249"/>
      <c r="P157" s="249"/>
      <c r="Q157" s="249"/>
      <c r="R157" s="249"/>
    </row>
    <row r="158" spans="10:18" ht="15.75" customHeight="1">
      <c r="J158" s="249"/>
      <c r="K158" s="249"/>
      <c r="L158" s="249"/>
      <c r="M158" s="249"/>
      <c r="N158" s="249"/>
      <c r="O158" s="249"/>
      <c r="P158" s="249"/>
      <c r="Q158" s="249"/>
      <c r="R158" s="249"/>
    </row>
    <row r="159" spans="10:18" ht="15.75" customHeight="1">
      <c r="J159" s="249"/>
      <c r="K159" s="249"/>
      <c r="L159" s="249"/>
      <c r="M159" s="249"/>
      <c r="N159" s="249"/>
      <c r="O159" s="249"/>
      <c r="P159" s="249"/>
      <c r="Q159" s="249"/>
      <c r="R159" s="249"/>
    </row>
    <row r="160" spans="10:18" ht="15.75" customHeight="1">
      <c r="J160" s="249"/>
      <c r="K160" s="249"/>
      <c r="L160" s="249"/>
      <c r="M160" s="249"/>
      <c r="N160" s="249"/>
      <c r="O160" s="249"/>
      <c r="P160" s="249"/>
      <c r="Q160" s="249"/>
      <c r="R160" s="249"/>
    </row>
    <row r="161" spans="10:18" ht="15.75" customHeight="1">
      <c r="J161" s="249"/>
      <c r="K161" s="249"/>
      <c r="L161" s="249"/>
      <c r="M161" s="249"/>
      <c r="N161" s="249"/>
      <c r="O161" s="249"/>
      <c r="P161" s="249"/>
      <c r="Q161" s="249"/>
      <c r="R161" s="249"/>
    </row>
    <row r="162" spans="10:18" ht="15.75" customHeight="1">
      <c r="J162" s="249"/>
      <c r="K162" s="249"/>
      <c r="L162" s="249"/>
      <c r="M162" s="249"/>
      <c r="N162" s="249"/>
      <c r="O162" s="249"/>
      <c r="P162" s="249"/>
      <c r="Q162" s="249"/>
      <c r="R162" s="249"/>
    </row>
    <row r="163" spans="10:18" ht="15.75" customHeight="1">
      <c r="J163" s="249"/>
      <c r="K163" s="249"/>
      <c r="L163" s="249"/>
      <c r="M163" s="249"/>
      <c r="N163" s="249"/>
      <c r="O163" s="249"/>
      <c r="P163" s="249"/>
      <c r="Q163" s="249"/>
      <c r="R163" s="249"/>
    </row>
    <row r="164" spans="10:18" ht="15.75" customHeight="1">
      <c r="J164" s="249"/>
      <c r="K164" s="249"/>
      <c r="L164" s="249"/>
      <c r="M164" s="249"/>
      <c r="N164" s="249"/>
      <c r="O164" s="249"/>
      <c r="P164" s="249"/>
      <c r="Q164" s="249"/>
      <c r="R164" s="249"/>
    </row>
    <row r="165" spans="10:18" ht="15.75" customHeight="1">
      <c r="J165" s="249"/>
      <c r="K165" s="249"/>
      <c r="L165" s="249"/>
      <c r="M165" s="249"/>
      <c r="N165" s="249"/>
      <c r="O165" s="249"/>
      <c r="P165" s="249"/>
      <c r="Q165" s="249"/>
      <c r="R165" s="249"/>
    </row>
    <row r="166" spans="10:18" ht="15.75" customHeight="1">
      <c r="J166" s="249"/>
      <c r="K166" s="249"/>
      <c r="L166" s="249"/>
      <c r="M166" s="249"/>
      <c r="N166" s="249"/>
      <c r="O166" s="249"/>
      <c r="P166" s="249"/>
      <c r="Q166" s="249"/>
      <c r="R166" s="249"/>
    </row>
    <row r="167" spans="10:18" ht="15.75" customHeight="1">
      <c r="J167" s="249"/>
      <c r="K167" s="249"/>
      <c r="L167" s="249"/>
      <c r="M167" s="249"/>
      <c r="N167" s="249"/>
      <c r="O167" s="249"/>
      <c r="P167" s="249"/>
      <c r="Q167" s="249"/>
      <c r="R167" s="249"/>
    </row>
    <row r="168" spans="10:18" ht="15.75" customHeight="1">
      <c r="J168" s="249"/>
      <c r="K168" s="249"/>
      <c r="L168" s="249"/>
      <c r="M168" s="249"/>
      <c r="N168" s="249"/>
      <c r="O168" s="249"/>
      <c r="P168" s="249"/>
      <c r="Q168" s="249"/>
      <c r="R168" s="249"/>
    </row>
    <row r="169" spans="10:18" ht="15.75" customHeight="1">
      <c r="J169" s="249"/>
      <c r="K169" s="249"/>
      <c r="L169" s="249"/>
      <c r="M169" s="249"/>
      <c r="N169" s="249"/>
      <c r="O169" s="249"/>
      <c r="P169" s="249"/>
      <c r="Q169" s="249"/>
      <c r="R169" s="249"/>
    </row>
    <row r="170" spans="10:18" ht="15.75" customHeight="1">
      <c r="J170" s="249"/>
      <c r="K170" s="249"/>
      <c r="L170" s="249"/>
      <c r="M170" s="249"/>
      <c r="N170" s="249"/>
      <c r="O170" s="249"/>
      <c r="P170" s="249"/>
      <c r="Q170" s="249"/>
      <c r="R170" s="249"/>
    </row>
    <row r="171" spans="10:18" ht="15.75" customHeight="1">
      <c r="J171" s="249"/>
      <c r="K171" s="249"/>
      <c r="L171" s="249"/>
      <c r="M171" s="249"/>
      <c r="N171" s="249"/>
      <c r="O171" s="249"/>
      <c r="P171" s="249"/>
      <c r="Q171" s="249"/>
      <c r="R171" s="249"/>
    </row>
    <row r="172" spans="10:18" ht="15.75" customHeight="1">
      <c r="J172" s="249"/>
      <c r="K172" s="249"/>
      <c r="L172" s="249"/>
      <c r="M172" s="249"/>
      <c r="N172" s="249"/>
      <c r="O172" s="249"/>
      <c r="P172" s="249"/>
      <c r="Q172" s="249"/>
      <c r="R172" s="249"/>
    </row>
    <row r="173" spans="10:18" ht="15.75" customHeight="1">
      <c r="J173" s="249"/>
      <c r="K173" s="249"/>
      <c r="L173" s="249"/>
      <c r="M173" s="249"/>
      <c r="N173" s="249"/>
      <c r="O173" s="249"/>
      <c r="P173" s="249"/>
      <c r="Q173" s="249"/>
      <c r="R173" s="249"/>
    </row>
    <row r="174" spans="10:18" ht="15.75" customHeight="1">
      <c r="J174" s="249"/>
      <c r="K174" s="249"/>
      <c r="L174" s="249"/>
      <c r="M174" s="249"/>
      <c r="N174" s="249"/>
      <c r="O174" s="249"/>
      <c r="P174" s="249"/>
      <c r="Q174" s="249"/>
      <c r="R174" s="249"/>
    </row>
    <row r="175" spans="10:18" ht="15.75" customHeight="1">
      <c r="J175" s="249"/>
      <c r="K175" s="249"/>
      <c r="L175" s="249"/>
      <c r="M175" s="249"/>
      <c r="N175" s="249"/>
      <c r="O175" s="249"/>
      <c r="P175" s="249"/>
      <c r="Q175" s="249"/>
      <c r="R175" s="249"/>
    </row>
    <row r="176" spans="10:18" ht="15.75" customHeight="1">
      <c r="J176" s="249"/>
      <c r="K176" s="249"/>
      <c r="L176" s="249"/>
      <c r="M176" s="249"/>
      <c r="N176" s="249"/>
      <c r="O176" s="249"/>
      <c r="P176" s="249"/>
      <c r="Q176" s="249"/>
      <c r="R176" s="249"/>
    </row>
    <row r="177" spans="10:18" ht="15.75" customHeight="1">
      <c r="J177" s="249"/>
      <c r="K177" s="249"/>
      <c r="L177" s="249"/>
      <c r="M177" s="249"/>
      <c r="N177" s="249"/>
      <c r="O177" s="249"/>
      <c r="P177" s="249"/>
      <c r="Q177" s="249"/>
      <c r="R177" s="249"/>
    </row>
    <row r="178" spans="10:18" ht="15.75" customHeight="1">
      <c r="J178" s="249"/>
      <c r="K178" s="249"/>
      <c r="L178" s="249"/>
      <c r="M178" s="249"/>
      <c r="N178" s="249"/>
      <c r="O178" s="249"/>
      <c r="P178" s="249"/>
      <c r="Q178" s="249"/>
      <c r="R178" s="249"/>
    </row>
    <row r="179" spans="10:18" ht="15.75" customHeight="1">
      <c r="J179" s="249"/>
      <c r="K179" s="249"/>
      <c r="L179" s="249"/>
      <c r="M179" s="249"/>
      <c r="N179" s="249"/>
      <c r="O179" s="249"/>
      <c r="P179" s="249"/>
      <c r="Q179" s="249"/>
      <c r="R179" s="249"/>
    </row>
    <row r="180" spans="10:18" ht="15.75" customHeight="1">
      <c r="J180" s="249"/>
      <c r="K180" s="249"/>
      <c r="L180" s="249"/>
      <c r="M180" s="249"/>
      <c r="N180" s="249"/>
      <c r="O180" s="249"/>
      <c r="P180" s="249"/>
      <c r="Q180" s="249"/>
      <c r="R180" s="249"/>
    </row>
    <row r="181" spans="10:18" ht="15.75" customHeight="1">
      <c r="J181" s="249"/>
      <c r="K181" s="249"/>
      <c r="L181" s="249"/>
      <c r="M181" s="249"/>
      <c r="N181" s="249"/>
      <c r="O181" s="249"/>
      <c r="P181" s="249"/>
      <c r="Q181" s="249"/>
      <c r="R181" s="249"/>
    </row>
    <row r="182" spans="10:18" ht="15.75" customHeight="1">
      <c r="J182" s="249"/>
      <c r="K182" s="249"/>
      <c r="L182" s="249"/>
      <c r="M182" s="249"/>
      <c r="N182" s="249"/>
      <c r="O182" s="249"/>
      <c r="P182" s="249"/>
      <c r="Q182" s="249"/>
      <c r="R182" s="249"/>
    </row>
    <row r="183" spans="10:18" ht="15.75" customHeight="1">
      <c r="J183" s="249"/>
      <c r="K183" s="249"/>
      <c r="L183" s="249"/>
      <c r="M183" s="249"/>
      <c r="N183" s="249"/>
      <c r="O183" s="249"/>
      <c r="P183" s="249"/>
      <c r="Q183" s="249"/>
      <c r="R183" s="249"/>
    </row>
    <row r="184" spans="10:18" ht="15.75" customHeight="1">
      <c r="J184" s="249"/>
      <c r="K184" s="249"/>
      <c r="L184" s="249"/>
      <c r="M184" s="249"/>
      <c r="N184" s="249"/>
      <c r="O184" s="249"/>
      <c r="P184" s="249"/>
      <c r="Q184" s="249"/>
      <c r="R184" s="249"/>
    </row>
    <row r="185" spans="10:18" ht="15.75" customHeight="1">
      <c r="J185" s="249"/>
      <c r="K185" s="249"/>
      <c r="L185" s="249"/>
      <c r="M185" s="249"/>
      <c r="N185" s="249"/>
      <c r="O185" s="249"/>
      <c r="P185" s="249"/>
      <c r="Q185" s="249"/>
      <c r="R185" s="249"/>
    </row>
    <row r="186" spans="10:18" ht="15.75" customHeight="1">
      <c r="J186" s="249"/>
      <c r="K186" s="249"/>
      <c r="L186" s="249"/>
      <c r="M186" s="249"/>
      <c r="N186" s="249"/>
      <c r="O186" s="249"/>
      <c r="P186" s="249"/>
      <c r="Q186" s="249"/>
      <c r="R186" s="249"/>
    </row>
    <row r="187" spans="10:18" ht="15.75" customHeight="1">
      <c r="J187" s="249"/>
      <c r="K187" s="249"/>
      <c r="L187" s="249"/>
      <c r="M187" s="249"/>
      <c r="N187" s="249"/>
      <c r="O187" s="249"/>
      <c r="P187" s="249"/>
      <c r="Q187" s="249"/>
      <c r="R187" s="249"/>
    </row>
    <row r="188" spans="10:18" ht="15.75" customHeight="1">
      <c r="J188" s="249"/>
      <c r="K188" s="249"/>
      <c r="L188" s="249"/>
      <c r="M188" s="249"/>
      <c r="N188" s="249"/>
      <c r="O188" s="249"/>
      <c r="P188" s="249"/>
      <c r="Q188" s="249"/>
      <c r="R188" s="249"/>
    </row>
    <row r="189" spans="10:18" ht="15.75" customHeight="1">
      <c r="J189" s="249"/>
      <c r="K189" s="249"/>
      <c r="L189" s="249"/>
      <c r="M189" s="249"/>
      <c r="N189" s="249"/>
      <c r="O189" s="249"/>
      <c r="P189" s="249"/>
      <c r="Q189" s="249"/>
      <c r="R189" s="249"/>
    </row>
    <row r="190" spans="10:18" ht="15.75" customHeight="1">
      <c r="J190" s="249"/>
      <c r="K190" s="249"/>
      <c r="L190" s="249"/>
      <c r="M190" s="249"/>
      <c r="N190" s="249"/>
      <c r="O190" s="249"/>
      <c r="P190" s="249"/>
      <c r="Q190" s="249"/>
      <c r="R190" s="249"/>
    </row>
    <row r="191" spans="10:18" ht="15.75" customHeight="1">
      <c r="J191" s="249"/>
      <c r="K191" s="249"/>
      <c r="L191" s="249"/>
      <c r="M191" s="249"/>
      <c r="N191" s="249"/>
      <c r="O191" s="249"/>
      <c r="P191" s="249"/>
      <c r="Q191" s="249"/>
      <c r="R191" s="249"/>
    </row>
    <row r="192" spans="10:18" ht="15.75" customHeight="1">
      <c r="J192" s="249"/>
      <c r="K192" s="249"/>
      <c r="L192" s="249"/>
      <c r="M192" s="249"/>
      <c r="N192" s="249"/>
      <c r="O192" s="249"/>
      <c r="P192" s="249"/>
      <c r="Q192" s="249"/>
      <c r="R192" s="249"/>
    </row>
    <row r="193" spans="10:18" ht="15.75" customHeight="1">
      <c r="J193" s="249"/>
      <c r="K193" s="249"/>
      <c r="L193" s="249"/>
      <c r="M193" s="249"/>
      <c r="N193" s="249"/>
      <c r="O193" s="249"/>
      <c r="P193" s="249"/>
      <c r="Q193" s="249"/>
      <c r="R193" s="249"/>
    </row>
    <row r="194" spans="10:18" ht="15.75" customHeight="1">
      <c r="J194" s="249"/>
      <c r="K194" s="249"/>
      <c r="L194" s="249"/>
      <c r="M194" s="249"/>
      <c r="N194" s="249"/>
      <c r="O194" s="249"/>
      <c r="P194" s="249"/>
      <c r="Q194" s="249"/>
      <c r="R194" s="249"/>
    </row>
    <row r="195" spans="10:18" ht="15.75" customHeight="1">
      <c r="J195" s="249"/>
      <c r="K195" s="249"/>
      <c r="L195" s="249"/>
      <c r="M195" s="249"/>
      <c r="N195" s="249"/>
      <c r="O195" s="249"/>
      <c r="P195" s="249"/>
      <c r="Q195" s="249"/>
      <c r="R195" s="249"/>
    </row>
    <row r="196" spans="10:18" ht="15.75" customHeight="1">
      <c r="J196" s="249"/>
      <c r="K196" s="249"/>
      <c r="L196" s="249"/>
      <c r="M196" s="249"/>
      <c r="N196" s="249"/>
      <c r="O196" s="249"/>
      <c r="P196" s="249"/>
      <c r="Q196" s="249"/>
      <c r="R196" s="249"/>
    </row>
    <row r="197" spans="10:18" ht="15.75" customHeight="1">
      <c r="J197" s="249"/>
      <c r="K197" s="249"/>
      <c r="L197" s="249"/>
      <c r="M197" s="249"/>
      <c r="N197" s="249"/>
      <c r="O197" s="249"/>
      <c r="P197" s="249"/>
      <c r="Q197" s="249"/>
      <c r="R197" s="249"/>
    </row>
    <row r="198" spans="10:18" ht="15.75" customHeight="1">
      <c r="J198" s="249"/>
      <c r="K198" s="249"/>
      <c r="L198" s="249"/>
      <c r="M198" s="249"/>
      <c r="N198" s="249"/>
      <c r="O198" s="249"/>
      <c r="P198" s="249"/>
      <c r="Q198" s="249"/>
      <c r="R198" s="249"/>
    </row>
    <row r="199" spans="10:18" ht="15.75" customHeight="1">
      <c r="J199" s="249"/>
      <c r="K199" s="249"/>
      <c r="L199" s="249"/>
      <c r="M199" s="249"/>
      <c r="N199" s="249"/>
      <c r="O199" s="249"/>
      <c r="P199" s="249"/>
      <c r="Q199" s="249"/>
      <c r="R199" s="249"/>
    </row>
    <row r="200" spans="10:18" ht="15.75" customHeight="1">
      <c r="J200" s="249"/>
      <c r="K200" s="249"/>
      <c r="L200" s="249"/>
      <c r="M200" s="249"/>
      <c r="N200" s="249"/>
      <c r="O200" s="249"/>
      <c r="P200" s="249"/>
      <c r="Q200" s="249"/>
      <c r="R200" s="249"/>
    </row>
    <row r="201" spans="10:18" ht="15.75" customHeight="1">
      <c r="J201" s="249"/>
      <c r="K201" s="249"/>
      <c r="L201" s="249"/>
      <c r="M201" s="249"/>
      <c r="N201" s="249"/>
      <c r="O201" s="249"/>
      <c r="P201" s="249"/>
      <c r="Q201" s="249"/>
      <c r="R201" s="249"/>
    </row>
    <row r="202" spans="10:18" ht="15.75" customHeight="1">
      <c r="J202" s="249"/>
      <c r="K202" s="249"/>
      <c r="L202" s="249"/>
      <c r="M202" s="249"/>
      <c r="N202" s="249"/>
      <c r="O202" s="249"/>
      <c r="P202" s="249"/>
      <c r="Q202" s="249"/>
      <c r="R202" s="249"/>
    </row>
    <row r="203" spans="10:18" ht="15.75" customHeight="1">
      <c r="J203" s="249"/>
      <c r="K203" s="249"/>
      <c r="L203" s="249"/>
      <c r="M203" s="249"/>
      <c r="N203" s="249"/>
      <c r="O203" s="249"/>
      <c r="P203" s="249"/>
      <c r="Q203" s="249"/>
      <c r="R203" s="249"/>
    </row>
    <row r="204" spans="10:18" ht="15.75" customHeight="1">
      <c r="J204" s="249"/>
      <c r="K204" s="249"/>
      <c r="L204" s="249"/>
      <c r="M204" s="249"/>
      <c r="N204" s="249"/>
      <c r="O204" s="249"/>
      <c r="P204" s="249"/>
      <c r="Q204" s="249"/>
      <c r="R204" s="249"/>
    </row>
    <row r="205" spans="10:18" ht="15.75" customHeight="1">
      <c r="J205" s="249"/>
      <c r="K205" s="249"/>
      <c r="L205" s="249"/>
      <c r="M205" s="249"/>
      <c r="N205" s="249"/>
      <c r="O205" s="249"/>
      <c r="P205" s="249"/>
      <c r="Q205" s="249"/>
      <c r="R205" s="249"/>
    </row>
    <row r="206" spans="10:18" ht="15.75" customHeight="1">
      <c r="J206" s="249"/>
      <c r="K206" s="249"/>
      <c r="L206" s="249"/>
      <c r="M206" s="249"/>
      <c r="N206" s="249"/>
      <c r="O206" s="249"/>
      <c r="P206" s="249"/>
      <c r="Q206" s="249"/>
      <c r="R206" s="249"/>
    </row>
    <row r="207" spans="10:18" ht="15.75" customHeight="1">
      <c r="J207" s="249"/>
      <c r="K207" s="249"/>
      <c r="L207" s="249"/>
      <c r="M207" s="249"/>
      <c r="N207" s="249"/>
      <c r="O207" s="249"/>
      <c r="P207" s="249"/>
      <c r="Q207" s="249"/>
      <c r="R207" s="249"/>
    </row>
    <row r="208" spans="10:18" ht="15.75" customHeight="1">
      <c r="J208" s="249"/>
      <c r="K208" s="249"/>
      <c r="L208" s="249"/>
      <c r="M208" s="249"/>
      <c r="N208" s="249"/>
      <c r="O208" s="249"/>
      <c r="P208" s="249"/>
      <c r="Q208" s="249"/>
      <c r="R208" s="249"/>
    </row>
    <row r="209" spans="10:18" ht="15.75" customHeight="1">
      <c r="J209" s="249"/>
      <c r="K209" s="249"/>
      <c r="L209" s="249"/>
      <c r="M209" s="249"/>
      <c r="N209" s="249"/>
      <c r="O209" s="249"/>
      <c r="P209" s="249"/>
      <c r="Q209" s="249"/>
      <c r="R209" s="249"/>
    </row>
    <row r="210" spans="10:18" ht="15.75" customHeight="1">
      <c r="J210" s="249"/>
      <c r="K210" s="249"/>
      <c r="L210" s="249"/>
      <c r="M210" s="249"/>
      <c r="N210" s="249"/>
      <c r="O210" s="249"/>
      <c r="P210" s="249"/>
      <c r="Q210" s="249"/>
      <c r="R210" s="249"/>
    </row>
    <row r="211" spans="10:18" ht="15.75" customHeight="1">
      <c r="J211" s="249"/>
      <c r="K211" s="249"/>
      <c r="L211" s="249"/>
      <c r="M211" s="249"/>
      <c r="N211" s="249"/>
      <c r="O211" s="249"/>
      <c r="P211" s="249"/>
      <c r="Q211" s="249"/>
      <c r="R211" s="249"/>
    </row>
    <row r="212" spans="10:18" ht="15.75" customHeight="1">
      <c r="J212" s="249"/>
      <c r="K212" s="249"/>
      <c r="L212" s="249"/>
      <c r="M212" s="249"/>
      <c r="N212" s="249"/>
      <c r="O212" s="249"/>
      <c r="P212" s="249"/>
      <c r="Q212" s="249"/>
      <c r="R212" s="249"/>
    </row>
    <row r="213" spans="10:18" ht="15.75" customHeight="1">
      <c r="J213" s="249"/>
      <c r="K213" s="249"/>
      <c r="L213" s="249"/>
      <c r="M213" s="249"/>
      <c r="N213" s="249"/>
      <c r="O213" s="249"/>
      <c r="P213" s="249"/>
      <c r="Q213" s="249"/>
      <c r="R213" s="249"/>
    </row>
    <row r="214" spans="10:18" ht="15.75" customHeight="1">
      <c r="J214" s="249"/>
      <c r="K214" s="249"/>
      <c r="L214" s="249"/>
      <c r="M214" s="249"/>
      <c r="N214" s="249"/>
      <c r="O214" s="249"/>
      <c r="P214" s="249"/>
      <c r="Q214" s="249"/>
      <c r="R214" s="249"/>
    </row>
    <row r="215" spans="10:18" ht="15.75" customHeight="1">
      <c r="J215" s="249"/>
      <c r="K215" s="249"/>
      <c r="L215" s="249"/>
      <c r="M215" s="249"/>
      <c r="N215" s="249"/>
      <c r="O215" s="249"/>
      <c r="P215" s="249"/>
      <c r="Q215" s="249"/>
      <c r="R215" s="249"/>
    </row>
    <row r="216" spans="10:18" ht="15.75" customHeight="1">
      <c r="J216" s="249"/>
      <c r="K216" s="249"/>
      <c r="L216" s="249"/>
      <c r="M216" s="249"/>
      <c r="N216" s="249"/>
      <c r="O216" s="249"/>
      <c r="P216" s="249"/>
      <c r="Q216" s="249"/>
      <c r="R216" s="249"/>
    </row>
    <row r="217" spans="10:18" ht="15.75" customHeight="1">
      <c r="J217" s="249"/>
      <c r="K217" s="249"/>
      <c r="L217" s="249"/>
      <c r="M217" s="249"/>
      <c r="N217" s="249"/>
      <c r="O217" s="249"/>
      <c r="P217" s="249"/>
      <c r="Q217" s="249"/>
      <c r="R217" s="249"/>
    </row>
    <row r="218" spans="10:18" ht="15.75" customHeight="1">
      <c r="J218" s="249"/>
      <c r="K218" s="249"/>
      <c r="L218" s="249"/>
      <c r="M218" s="249"/>
      <c r="N218" s="249"/>
      <c r="O218" s="249"/>
      <c r="P218" s="249"/>
      <c r="Q218" s="249"/>
      <c r="R218" s="249"/>
    </row>
    <row r="219" spans="10:18" ht="15.75" customHeight="1">
      <c r="J219" s="249"/>
      <c r="K219" s="249"/>
      <c r="L219" s="249"/>
      <c r="M219" s="249"/>
      <c r="N219" s="249"/>
      <c r="O219" s="249"/>
      <c r="P219" s="249"/>
      <c r="Q219" s="249"/>
      <c r="R219" s="249"/>
    </row>
    <row r="220" spans="10:18" ht="15.75" customHeight="1">
      <c r="J220" s="249"/>
      <c r="K220" s="249"/>
      <c r="L220" s="249"/>
      <c r="M220" s="249"/>
      <c r="N220" s="249"/>
      <c r="O220" s="249"/>
      <c r="P220" s="249"/>
      <c r="Q220" s="249"/>
      <c r="R220" s="249"/>
    </row>
    <row r="221" spans="10:18" ht="15.75" customHeight="1">
      <c r="J221" s="249"/>
      <c r="K221" s="249"/>
      <c r="L221" s="249"/>
      <c r="M221" s="249"/>
      <c r="N221" s="249"/>
      <c r="O221" s="249"/>
      <c r="P221" s="249"/>
      <c r="Q221" s="249"/>
      <c r="R221" s="249"/>
    </row>
    <row r="222" spans="10:18" ht="15.75" customHeight="1">
      <c r="J222" s="249"/>
      <c r="K222" s="249"/>
      <c r="L222" s="249"/>
      <c r="M222" s="249"/>
      <c r="N222" s="249"/>
      <c r="O222" s="249"/>
      <c r="P222" s="249"/>
      <c r="Q222" s="249"/>
      <c r="R222" s="249"/>
    </row>
    <row r="223" spans="10:18" ht="15.75" customHeight="1">
      <c r="J223" s="249"/>
      <c r="K223" s="249"/>
      <c r="L223" s="249"/>
      <c r="M223" s="249"/>
      <c r="N223" s="249"/>
      <c r="O223" s="249"/>
      <c r="P223" s="249"/>
      <c r="Q223" s="249"/>
      <c r="R223" s="249"/>
    </row>
    <row r="224" spans="10:18" ht="15.75" customHeight="1">
      <c r="J224" s="249"/>
      <c r="K224" s="249"/>
      <c r="L224" s="249"/>
      <c r="M224" s="249"/>
      <c r="N224" s="249"/>
      <c r="O224" s="249"/>
      <c r="P224" s="249"/>
      <c r="Q224" s="249"/>
      <c r="R224" s="249"/>
    </row>
    <row r="225" spans="10:18" ht="15.75" customHeight="1">
      <c r="J225" s="249"/>
      <c r="K225" s="249"/>
      <c r="L225" s="249"/>
      <c r="M225" s="249"/>
      <c r="N225" s="249"/>
      <c r="O225" s="249"/>
      <c r="P225" s="249"/>
      <c r="Q225" s="249"/>
      <c r="R225" s="249"/>
    </row>
    <row r="226" spans="10:18" ht="15.75" customHeight="1">
      <c r="J226" s="249"/>
      <c r="K226" s="249"/>
      <c r="L226" s="249"/>
      <c r="M226" s="249"/>
      <c r="N226" s="249"/>
      <c r="O226" s="249"/>
      <c r="P226" s="249"/>
      <c r="Q226" s="249"/>
      <c r="R226" s="249"/>
    </row>
    <row r="227" spans="10:18" ht="15.75" customHeight="1">
      <c r="J227" s="249"/>
      <c r="K227" s="249"/>
      <c r="L227" s="249"/>
      <c r="M227" s="249"/>
      <c r="N227" s="249"/>
      <c r="O227" s="249"/>
      <c r="P227" s="249"/>
      <c r="Q227" s="249"/>
      <c r="R227" s="249"/>
    </row>
    <row r="228" spans="10:18" ht="15.75" customHeight="1">
      <c r="J228" s="249"/>
      <c r="K228" s="249"/>
      <c r="L228" s="249"/>
      <c r="M228" s="249"/>
      <c r="N228" s="249"/>
      <c r="O228" s="249"/>
      <c r="P228" s="249"/>
      <c r="Q228" s="249"/>
      <c r="R228" s="249"/>
    </row>
    <row r="229" spans="10:18" ht="15.75" customHeight="1">
      <c r="J229" s="249"/>
      <c r="K229" s="249"/>
      <c r="L229" s="249"/>
      <c r="M229" s="249"/>
      <c r="N229" s="249"/>
      <c r="O229" s="249"/>
      <c r="P229" s="249"/>
      <c r="Q229" s="249"/>
      <c r="R229" s="249"/>
    </row>
    <row r="230" spans="10:18" ht="15.75" customHeight="1">
      <c r="J230" s="249"/>
      <c r="K230" s="249"/>
      <c r="L230" s="249"/>
      <c r="M230" s="249"/>
      <c r="N230" s="249"/>
      <c r="O230" s="249"/>
      <c r="P230" s="249"/>
      <c r="Q230" s="249"/>
      <c r="R230" s="249"/>
    </row>
    <row r="231" spans="10:18" ht="15.75" customHeight="1">
      <c r="J231" s="249"/>
      <c r="K231" s="249"/>
      <c r="L231" s="249"/>
      <c r="M231" s="249"/>
      <c r="N231" s="249"/>
      <c r="O231" s="249"/>
      <c r="P231" s="249"/>
      <c r="Q231" s="249"/>
      <c r="R231" s="249"/>
    </row>
    <row r="232" spans="10:18" ht="15.75" customHeight="1">
      <c r="J232" s="249"/>
      <c r="K232" s="249"/>
      <c r="L232" s="249"/>
      <c r="M232" s="249"/>
      <c r="N232" s="249"/>
      <c r="O232" s="249"/>
      <c r="P232" s="249"/>
      <c r="Q232" s="249"/>
      <c r="R232" s="249"/>
    </row>
    <row r="233" spans="10:18" ht="15.75" customHeight="1">
      <c r="J233" s="249"/>
      <c r="K233" s="249"/>
      <c r="L233" s="249"/>
      <c r="M233" s="249"/>
      <c r="N233" s="249"/>
      <c r="O233" s="249"/>
      <c r="P233" s="249"/>
      <c r="Q233" s="249"/>
      <c r="R233" s="249"/>
    </row>
    <row r="234" spans="10:18" ht="15.75" customHeight="1">
      <c r="J234" s="249"/>
      <c r="K234" s="249"/>
      <c r="L234" s="249"/>
      <c r="M234" s="249"/>
      <c r="N234" s="249"/>
      <c r="O234" s="249"/>
      <c r="P234" s="249"/>
      <c r="Q234" s="249"/>
      <c r="R234" s="249"/>
    </row>
    <row r="235" spans="10:18" ht="15.75" customHeight="1">
      <c r="J235" s="249"/>
      <c r="K235" s="249"/>
      <c r="L235" s="249"/>
      <c r="M235" s="249"/>
      <c r="N235" s="249"/>
      <c r="O235" s="249"/>
      <c r="P235" s="249"/>
      <c r="Q235" s="249"/>
      <c r="R235" s="249"/>
    </row>
    <row r="236" spans="10:18" ht="15.75" customHeight="1">
      <c r="J236" s="249"/>
      <c r="K236" s="249"/>
      <c r="L236" s="249"/>
      <c r="M236" s="249"/>
      <c r="N236" s="249"/>
      <c r="O236" s="249"/>
      <c r="P236" s="249"/>
      <c r="Q236" s="249"/>
      <c r="R236" s="249"/>
    </row>
    <row r="237" spans="10:18" ht="15.75" customHeight="1">
      <c r="J237" s="249"/>
      <c r="K237" s="249"/>
      <c r="L237" s="249"/>
      <c r="M237" s="249"/>
      <c r="N237" s="249"/>
      <c r="O237" s="249"/>
      <c r="P237" s="249"/>
      <c r="Q237" s="249"/>
      <c r="R237" s="249"/>
    </row>
    <row r="238" spans="10:18" ht="15.75" customHeight="1">
      <c r="J238" s="249"/>
      <c r="K238" s="249"/>
      <c r="L238" s="249"/>
      <c r="M238" s="249"/>
      <c r="N238" s="249"/>
      <c r="O238" s="249"/>
      <c r="P238" s="249"/>
      <c r="Q238" s="249"/>
      <c r="R238" s="249"/>
    </row>
    <row r="239" spans="10:18" ht="15.75" customHeight="1">
      <c r="J239" s="249"/>
      <c r="K239" s="249"/>
      <c r="L239" s="249"/>
      <c r="M239" s="249"/>
      <c r="N239" s="249"/>
      <c r="O239" s="249"/>
      <c r="P239" s="249"/>
      <c r="Q239" s="249"/>
      <c r="R239" s="249"/>
    </row>
    <row r="240" spans="10:18" ht="15.75" customHeight="1">
      <c r="J240" s="249"/>
      <c r="K240" s="249"/>
      <c r="L240" s="249"/>
      <c r="M240" s="249"/>
      <c r="N240" s="249"/>
      <c r="O240" s="249"/>
      <c r="P240" s="249"/>
      <c r="Q240" s="249"/>
      <c r="R240" s="249"/>
    </row>
    <row r="241" spans="10:18" ht="15.75" customHeight="1">
      <c r="J241" s="249"/>
      <c r="K241" s="249"/>
      <c r="L241" s="249"/>
      <c r="M241" s="249"/>
      <c r="N241" s="249"/>
      <c r="O241" s="249"/>
      <c r="P241" s="249"/>
      <c r="Q241" s="249"/>
      <c r="R241" s="249"/>
    </row>
    <row r="242" spans="10:18" ht="15.75" customHeight="1">
      <c r="J242" s="249"/>
      <c r="K242" s="249"/>
      <c r="L242" s="249"/>
      <c r="M242" s="249"/>
      <c r="N242" s="249"/>
      <c r="O242" s="249"/>
      <c r="P242" s="249"/>
      <c r="Q242" s="249"/>
      <c r="R242" s="249"/>
    </row>
    <row r="243" spans="10:18" ht="15.75" customHeight="1">
      <c r="J243" s="249"/>
      <c r="K243" s="249"/>
      <c r="L243" s="249"/>
      <c r="M243" s="249"/>
      <c r="N243" s="249"/>
      <c r="O243" s="249"/>
      <c r="P243" s="249"/>
      <c r="Q243" s="249"/>
      <c r="R243" s="249"/>
    </row>
    <row r="244" spans="10:18" ht="15.75" customHeight="1">
      <c r="J244" s="249"/>
      <c r="K244" s="249"/>
      <c r="L244" s="249"/>
      <c r="M244" s="249"/>
      <c r="N244" s="249"/>
      <c r="O244" s="249"/>
      <c r="P244" s="249"/>
      <c r="Q244" s="249"/>
      <c r="R244" s="249"/>
    </row>
    <row r="245" spans="10:18" ht="15.75" customHeight="1">
      <c r="J245" s="249"/>
      <c r="K245" s="249"/>
      <c r="L245" s="249"/>
      <c r="M245" s="249"/>
      <c r="N245" s="249"/>
      <c r="O245" s="249"/>
      <c r="P245" s="249"/>
      <c r="Q245" s="249"/>
      <c r="R245" s="249"/>
    </row>
    <row r="246" spans="10:18" ht="15.75" customHeight="1">
      <c r="J246" s="249"/>
      <c r="K246" s="249"/>
      <c r="L246" s="249"/>
      <c r="M246" s="249"/>
      <c r="N246" s="249"/>
      <c r="O246" s="249"/>
      <c r="P246" s="249"/>
      <c r="Q246" s="249"/>
      <c r="R246" s="249"/>
    </row>
    <row r="247" spans="10:18" ht="15.75" customHeight="1">
      <c r="J247" s="249"/>
      <c r="K247" s="249"/>
      <c r="L247" s="249"/>
      <c r="M247" s="249"/>
      <c r="N247" s="249"/>
      <c r="O247" s="249"/>
      <c r="P247" s="249"/>
      <c r="Q247" s="249"/>
      <c r="R247" s="249"/>
    </row>
    <row r="248" spans="10:18" ht="15.75" customHeight="1">
      <c r="J248" s="249"/>
      <c r="K248" s="249"/>
      <c r="L248" s="249"/>
      <c r="M248" s="249"/>
      <c r="N248" s="249"/>
      <c r="O248" s="249"/>
      <c r="P248" s="249"/>
      <c r="Q248" s="249"/>
      <c r="R248" s="249"/>
    </row>
    <row r="249" spans="10:18" ht="15.75" customHeight="1">
      <c r="J249" s="249"/>
      <c r="K249" s="249"/>
      <c r="L249" s="249"/>
      <c r="M249" s="249"/>
      <c r="N249" s="249"/>
      <c r="O249" s="249"/>
      <c r="P249" s="249"/>
      <c r="Q249" s="249"/>
      <c r="R249" s="249"/>
    </row>
    <row r="250" spans="10:18" ht="15.75" customHeight="1">
      <c r="J250" s="249"/>
      <c r="K250" s="249"/>
      <c r="L250" s="249"/>
      <c r="M250" s="249"/>
      <c r="N250" s="249"/>
      <c r="O250" s="249"/>
      <c r="P250" s="249"/>
      <c r="Q250" s="249"/>
      <c r="R250" s="249"/>
    </row>
    <row r="251" spans="10:18" ht="15.75" customHeight="1">
      <c r="J251" s="249"/>
      <c r="K251" s="249"/>
      <c r="L251" s="249"/>
      <c r="M251" s="249"/>
      <c r="N251" s="249"/>
      <c r="O251" s="249"/>
      <c r="P251" s="249"/>
      <c r="Q251" s="249"/>
      <c r="R251" s="249"/>
    </row>
    <row r="252" spans="10:18" ht="15.75" customHeight="1">
      <c r="J252" s="249"/>
      <c r="K252" s="249"/>
      <c r="L252" s="249"/>
      <c r="M252" s="249"/>
      <c r="N252" s="249"/>
      <c r="O252" s="249"/>
      <c r="P252" s="249"/>
      <c r="Q252" s="249"/>
      <c r="R252" s="249"/>
    </row>
    <row r="253" spans="10:18" ht="15.75" customHeight="1">
      <c r="J253" s="249"/>
      <c r="K253" s="249"/>
      <c r="L253" s="249"/>
      <c r="M253" s="249"/>
      <c r="N253" s="249"/>
      <c r="O253" s="249"/>
      <c r="P253" s="249"/>
      <c r="Q253" s="249"/>
      <c r="R253" s="249"/>
    </row>
    <row r="254" spans="10:18" ht="15.75" customHeight="1">
      <c r="J254" s="249"/>
      <c r="K254" s="249"/>
      <c r="L254" s="249"/>
      <c r="M254" s="249"/>
      <c r="N254" s="249"/>
      <c r="O254" s="249"/>
      <c r="P254" s="249"/>
      <c r="Q254" s="249"/>
      <c r="R254" s="249"/>
    </row>
    <row r="255" spans="10:18" ht="15.75" customHeight="1">
      <c r="J255" s="249"/>
      <c r="K255" s="249"/>
      <c r="L255" s="249"/>
      <c r="M255" s="249"/>
      <c r="N255" s="249"/>
      <c r="O255" s="249"/>
      <c r="P255" s="249"/>
      <c r="Q255" s="249"/>
      <c r="R255" s="249"/>
    </row>
    <row r="256" spans="10:18" ht="15.75" customHeight="1">
      <c r="J256" s="249"/>
      <c r="K256" s="249"/>
      <c r="L256" s="249"/>
      <c r="M256" s="249"/>
      <c r="N256" s="249"/>
      <c r="O256" s="249"/>
      <c r="P256" s="249"/>
      <c r="Q256" s="249"/>
      <c r="R256" s="249"/>
    </row>
    <row r="257" spans="10:18" ht="15.75" customHeight="1">
      <c r="J257" s="249"/>
      <c r="K257" s="249"/>
      <c r="L257" s="249"/>
      <c r="M257" s="249"/>
      <c r="N257" s="249"/>
      <c r="O257" s="249"/>
      <c r="P257" s="249"/>
      <c r="Q257" s="249"/>
      <c r="R257" s="249"/>
    </row>
    <row r="258" spans="10:18" ht="15.75" customHeight="1">
      <c r="J258" s="249"/>
      <c r="K258" s="249"/>
      <c r="L258" s="249"/>
      <c r="M258" s="249"/>
      <c r="N258" s="249"/>
      <c r="O258" s="249"/>
      <c r="P258" s="249"/>
      <c r="Q258" s="249"/>
      <c r="R258" s="249"/>
    </row>
    <row r="259" spans="10:18" ht="15.75" customHeight="1">
      <c r="J259" s="249"/>
      <c r="K259" s="249"/>
      <c r="L259" s="249"/>
      <c r="M259" s="249"/>
      <c r="N259" s="249"/>
      <c r="O259" s="249"/>
      <c r="P259" s="249"/>
      <c r="Q259" s="249"/>
      <c r="R259" s="249"/>
    </row>
    <row r="260" spans="10:18" ht="15.75" customHeight="1">
      <c r="J260" s="249"/>
      <c r="K260" s="249"/>
      <c r="L260" s="249"/>
      <c r="M260" s="249"/>
      <c r="N260" s="249"/>
      <c r="O260" s="249"/>
      <c r="P260" s="249"/>
      <c r="Q260" s="249"/>
      <c r="R260" s="249"/>
    </row>
    <row r="261" spans="10:18" ht="15.75" customHeight="1">
      <c r="J261" s="249"/>
      <c r="K261" s="249"/>
      <c r="L261" s="249"/>
      <c r="M261" s="249"/>
      <c r="N261" s="249"/>
      <c r="O261" s="249"/>
      <c r="P261" s="249"/>
      <c r="Q261" s="249"/>
      <c r="R261" s="249"/>
    </row>
    <row r="262" spans="10:18" ht="15.75" customHeight="1">
      <c r="J262" s="249"/>
      <c r="K262" s="249"/>
      <c r="L262" s="249"/>
      <c r="M262" s="249"/>
      <c r="N262" s="249"/>
      <c r="O262" s="249"/>
      <c r="P262" s="249"/>
      <c r="Q262" s="249"/>
      <c r="R262" s="249"/>
    </row>
    <row r="263" spans="10:18" ht="15.75" customHeight="1">
      <c r="J263" s="249"/>
      <c r="K263" s="249"/>
      <c r="L263" s="249"/>
      <c r="M263" s="249"/>
      <c r="N263" s="249"/>
      <c r="O263" s="249"/>
      <c r="P263" s="249"/>
      <c r="Q263" s="249"/>
      <c r="R263" s="249"/>
    </row>
    <row r="264" spans="10:18" ht="15.75" customHeight="1">
      <c r="J264" s="249"/>
      <c r="K264" s="249"/>
      <c r="L264" s="249"/>
      <c r="M264" s="249"/>
      <c r="N264" s="249"/>
      <c r="O264" s="249"/>
      <c r="P264" s="249"/>
      <c r="Q264" s="249"/>
      <c r="R264" s="249"/>
    </row>
    <row r="265" spans="10:18" ht="15.75" customHeight="1">
      <c r="J265" s="249"/>
      <c r="K265" s="249"/>
      <c r="L265" s="249"/>
      <c r="M265" s="249"/>
      <c r="N265" s="249"/>
      <c r="O265" s="249"/>
      <c r="P265" s="249"/>
      <c r="Q265" s="249"/>
      <c r="R265" s="249"/>
    </row>
    <row r="266" spans="10:18" ht="15.75" customHeight="1">
      <c r="J266" s="249"/>
      <c r="K266" s="249"/>
      <c r="L266" s="249"/>
      <c r="M266" s="249"/>
      <c r="N266" s="249"/>
      <c r="O266" s="249"/>
      <c r="P266" s="249"/>
      <c r="Q266" s="249"/>
      <c r="R266" s="249"/>
    </row>
    <row r="267" spans="10:18" ht="15.75" customHeight="1">
      <c r="J267" s="249"/>
      <c r="K267" s="249"/>
      <c r="L267" s="249"/>
      <c r="M267" s="249"/>
      <c r="N267" s="249"/>
      <c r="O267" s="249"/>
      <c r="P267" s="249"/>
      <c r="Q267" s="249"/>
      <c r="R267" s="249"/>
    </row>
    <row r="268" spans="10:18" ht="15.75" customHeight="1">
      <c r="J268" s="249"/>
      <c r="K268" s="249"/>
      <c r="L268" s="249"/>
      <c r="M268" s="249"/>
      <c r="N268" s="249"/>
      <c r="O268" s="249"/>
      <c r="P268" s="249"/>
      <c r="Q268" s="249"/>
      <c r="R268" s="249"/>
    </row>
    <row r="269" spans="10:18" ht="15.75" customHeight="1">
      <c r="J269" s="249"/>
      <c r="K269" s="249"/>
      <c r="L269" s="249"/>
      <c r="M269" s="249"/>
      <c r="N269" s="249"/>
      <c r="O269" s="249"/>
      <c r="P269" s="249"/>
      <c r="Q269" s="249"/>
      <c r="R269" s="249"/>
    </row>
    <row r="270" spans="10:18" ht="15.75" customHeight="1">
      <c r="J270" s="249"/>
      <c r="K270" s="249"/>
      <c r="L270" s="249"/>
      <c r="M270" s="249"/>
      <c r="N270" s="249"/>
      <c r="O270" s="249"/>
      <c r="P270" s="249"/>
      <c r="Q270" s="249"/>
      <c r="R270" s="249"/>
    </row>
    <row r="271" spans="10:18" ht="15.75" customHeight="1">
      <c r="J271" s="249"/>
      <c r="K271" s="249"/>
      <c r="L271" s="249"/>
      <c r="M271" s="249"/>
      <c r="N271" s="249"/>
      <c r="O271" s="249"/>
      <c r="P271" s="249"/>
      <c r="Q271" s="249"/>
      <c r="R271" s="249"/>
    </row>
    <row r="272" spans="10:18" ht="15.75" customHeight="1">
      <c r="J272" s="249"/>
      <c r="K272" s="249"/>
      <c r="L272" s="249"/>
      <c r="M272" s="249"/>
      <c r="N272" s="249"/>
      <c r="O272" s="249"/>
      <c r="P272" s="249"/>
      <c r="Q272" s="249"/>
      <c r="R272" s="249"/>
    </row>
    <row r="273" spans="10:18" ht="15.75" customHeight="1">
      <c r="J273" s="249"/>
      <c r="K273" s="249"/>
      <c r="L273" s="249"/>
      <c r="M273" s="249"/>
      <c r="N273" s="249"/>
      <c r="O273" s="249"/>
      <c r="P273" s="249"/>
      <c r="Q273" s="249"/>
      <c r="R273" s="249"/>
    </row>
    <row r="274" spans="10:18" ht="15.75" customHeight="1">
      <c r="J274" s="249"/>
      <c r="K274" s="249"/>
      <c r="L274" s="249"/>
      <c r="M274" s="249"/>
      <c r="N274" s="249"/>
      <c r="O274" s="249"/>
      <c r="P274" s="249"/>
      <c r="Q274" s="249"/>
      <c r="R274" s="249"/>
    </row>
    <row r="275" spans="10:18" ht="15.75" customHeight="1">
      <c r="J275" s="249"/>
      <c r="K275" s="249"/>
      <c r="L275" s="249"/>
      <c r="M275" s="249"/>
      <c r="N275" s="249"/>
      <c r="O275" s="249"/>
      <c r="P275" s="249"/>
      <c r="Q275" s="249"/>
      <c r="R275" s="249"/>
    </row>
    <row r="276" spans="10:18" ht="15.75" customHeight="1">
      <c r="J276" s="249"/>
      <c r="K276" s="249"/>
      <c r="L276" s="249"/>
      <c r="M276" s="249"/>
      <c r="N276" s="249"/>
      <c r="O276" s="249"/>
      <c r="P276" s="249"/>
      <c r="Q276" s="249"/>
      <c r="R276" s="249"/>
    </row>
    <row r="277" spans="10:18" ht="15.75" customHeight="1">
      <c r="J277" s="249"/>
      <c r="K277" s="249"/>
      <c r="L277" s="249"/>
      <c r="M277" s="249"/>
      <c r="N277" s="249"/>
      <c r="O277" s="249"/>
      <c r="P277" s="249"/>
      <c r="Q277" s="249"/>
      <c r="R277" s="249"/>
    </row>
    <row r="278" spans="10:18" ht="15.75" customHeight="1">
      <c r="J278" s="249"/>
      <c r="K278" s="249"/>
      <c r="L278" s="249"/>
      <c r="M278" s="249"/>
      <c r="N278" s="249"/>
      <c r="O278" s="249"/>
      <c r="P278" s="249"/>
      <c r="Q278" s="249"/>
      <c r="R278" s="249"/>
    </row>
    <row r="279" spans="10:18" ht="15.75" customHeight="1">
      <c r="J279" s="249"/>
      <c r="K279" s="249"/>
      <c r="L279" s="249"/>
      <c r="M279" s="249"/>
      <c r="N279" s="249"/>
      <c r="O279" s="249"/>
      <c r="P279" s="249"/>
      <c r="Q279" s="249"/>
      <c r="R279" s="249"/>
    </row>
    <row r="280" spans="10:18" ht="15.75" customHeight="1">
      <c r="J280" s="249"/>
      <c r="K280" s="249"/>
      <c r="L280" s="249"/>
      <c r="M280" s="249"/>
      <c r="N280" s="249"/>
      <c r="O280" s="249"/>
      <c r="P280" s="249"/>
      <c r="Q280" s="249"/>
      <c r="R280" s="249"/>
    </row>
    <row r="281" spans="10:18" ht="15.75" customHeight="1">
      <c r="J281" s="249"/>
      <c r="K281" s="249"/>
      <c r="L281" s="249"/>
      <c r="M281" s="249"/>
      <c r="N281" s="249"/>
      <c r="O281" s="249"/>
      <c r="P281" s="249"/>
      <c r="Q281" s="249"/>
      <c r="R281" s="249"/>
    </row>
    <row r="282" spans="10:18" ht="15.75" customHeight="1">
      <c r="J282" s="249"/>
      <c r="K282" s="249"/>
      <c r="L282" s="249"/>
      <c r="M282" s="249"/>
      <c r="N282" s="249"/>
      <c r="O282" s="249"/>
      <c r="P282" s="249"/>
      <c r="Q282" s="249"/>
      <c r="R282" s="249"/>
    </row>
    <row r="283" spans="10:18" ht="15.75" customHeight="1">
      <c r="J283" s="249"/>
      <c r="K283" s="249"/>
      <c r="L283" s="249"/>
      <c r="M283" s="249"/>
      <c r="N283" s="249"/>
      <c r="O283" s="249"/>
      <c r="P283" s="249"/>
      <c r="Q283" s="249"/>
      <c r="R283" s="249"/>
    </row>
    <row r="284" spans="10:18" ht="15.75" customHeight="1">
      <c r="J284" s="249"/>
      <c r="K284" s="249"/>
      <c r="L284" s="249"/>
      <c r="M284" s="249"/>
      <c r="N284" s="249"/>
      <c r="O284" s="249"/>
      <c r="P284" s="249"/>
      <c r="Q284" s="249"/>
      <c r="R284" s="249"/>
    </row>
    <row r="285" spans="10:18" ht="15.75" customHeight="1">
      <c r="J285" s="249"/>
      <c r="K285" s="249"/>
      <c r="L285" s="249"/>
      <c r="M285" s="249"/>
      <c r="N285" s="249"/>
      <c r="O285" s="249"/>
      <c r="P285" s="249"/>
      <c r="Q285" s="249"/>
      <c r="R285" s="249"/>
    </row>
    <row r="286" spans="10:18" ht="15.75" customHeight="1">
      <c r="J286" s="249"/>
      <c r="K286" s="249"/>
      <c r="L286" s="249"/>
      <c r="M286" s="249"/>
      <c r="N286" s="249"/>
      <c r="O286" s="249"/>
      <c r="P286" s="249"/>
      <c r="Q286" s="249"/>
      <c r="R286" s="249"/>
    </row>
    <row r="287" spans="10:18" ht="15.75" customHeight="1">
      <c r="J287" s="249"/>
      <c r="K287" s="249"/>
      <c r="L287" s="249"/>
      <c r="M287" s="249"/>
      <c r="N287" s="249"/>
      <c r="O287" s="249"/>
      <c r="P287" s="249"/>
      <c r="Q287" s="249"/>
      <c r="R287" s="249"/>
    </row>
    <row r="288" spans="10:18" ht="15.75" customHeight="1">
      <c r="J288" s="249"/>
      <c r="K288" s="249"/>
      <c r="L288" s="249"/>
      <c r="M288" s="249"/>
      <c r="N288" s="249"/>
      <c r="O288" s="249"/>
      <c r="P288" s="249"/>
      <c r="Q288" s="249"/>
      <c r="R288" s="249"/>
    </row>
    <row r="289" spans="10:18" ht="15.75" customHeight="1">
      <c r="J289" s="249"/>
      <c r="K289" s="249"/>
      <c r="L289" s="249"/>
      <c r="M289" s="249"/>
      <c r="N289" s="249"/>
      <c r="O289" s="249"/>
      <c r="P289" s="249"/>
      <c r="Q289" s="249"/>
      <c r="R289" s="249"/>
    </row>
    <row r="290" spans="10:18" ht="15.75" customHeight="1">
      <c r="J290" s="249"/>
      <c r="K290" s="249"/>
      <c r="L290" s="249"/>
      <c r="M290" s="249"/>
      <c r="N290" s="249"/>
      <c r="O290" s="249"/>
      <c r="P290" s="249"/>
      <c r="Q290" s="249"/>
      <c r="R290" s="249"/>
    </row>
    <row r="291" spans="10:18" ht="15.75" customHeight="1">
      <c r="J291" s="249"/>
      <c r="K291" s="249"/>
      <c r="L291" s="249"/>
      <c r="M291" s="249"/>
      <c r="N291" s="249"/>
      <c r="O291" s="249"/>
      <c r="P291" s="249"/>
      <c r="Q291" s="249"/>
      <c r="R291" s="249"/>
    </row>
    <row r="292" spans="10:18" ht="15.75" customHeight="1">
      <c r="J292" s="249"/>
      <c r="K292" s="249"/>
      <c r="L292" s="249"/>
      <c r="M292" s="249"/>
      <c r="N292" s="249"/>
      <c r="O292" s="249"/>
      <c r="P292" s="249"/>
      <c r="Q292" s="249"/>
      <c r="R292" s="249"/>
    </row>
    <row r="293" spans="10:18" ht="15.75" customHeight="1">
      <c r="J293" s="249"/>
      <c r="K293" s="249"/>
      <c r="L293" s="249"/>
      <c r="M293" s="249"/>
      <c r="N293" s="249"/>
      <c r="O293" s="249"/>
      <c r="P293" s="249"/>
      <c r="Q293" s="249"/>
      <c r="R293" s="249"/>
    </row>
    <row r="294" spans="10:18" ht="15.75" customHeight="1">
      <c r="J294" s="249"/>
      <c r="K294" s="249"/>
      <c r="L294" s="249"/>
      <c r="M294" s="249"/>
      <c r="N294" s="249"/>
      <c r="O294" s="249"/>
      <c r="P294" s="249"/>
      <c r="Q294" s="249"/>
      <c r="R294" s="249"/>
    </row>
    <row r="295" spans="10:18" ht="15.75" customHeight="1">
      <c r="J295" s="249"/>
      <c r="K295" s="249"/>
      <c r="L295" s="249"/>
      <c r="M295" s="249"/>
      <c r="N295" s="249"/>
      <c r="O295" s="249"/>
      <c r="P295" s="249"/>
      <c r="Q295" s="249"/>
      <c r="R295" s="249"/>
    </row>
    <row r="296" spans="10:18" ht="15.75" customHeight="1">
      <c r="J296" s="249"/>
      <c r="K296" s="249"/>
      <c r="L296" s="249"/>
      <c r="M296" s="249"/>
      <c r="N296" s="249"/>
      <c r="O296" s="249"/>
      <c r="P296" s="249"/>
      <c r="Q296" s="249"/>
      <c r="R296" s="249"/>
    </row>
    <row r="297" spans="10:18" ht="15.75" customHeight="1">
      <c r="J297" s="249"/>
      <c r="K297" s="249"/>
      <c r="L297" s="249"/>
      <c r="M297" s="249"/>
      <c r="N297" s="249"/>
      <c r="O297" s="249"/>
      <c r="P297" s="249"/>
      <c r="Q297" s="249"/>
      <c r="R297" s="249"/>
    </row>
    <row r="298" spans="10:18" ht="15.75" customHeight="1">
      <c r="J298" s="249"/>
      <c r="K298" s="249"/>
      <c r="L298" s="249"/>
      <c r="M298" s="249"/>
      <c r="N298" s="249"/>
      <c r="O298" s="249"/>
      <c r="P298" s="249"/>
      <c r="Q298" s="249"/>
      <c r="R298" s="249"/>
    </row>
    <row r="299" spans="10:18" ht="15.75" customHeight="1">
      <c r="J299" s="249"/>
      <c r="K299" s="249"/>
      <c r="L299" s="249"/>
      <c r="M299" s="249"/>
      <c r="N299" s="249"/>
      <c r="O299" s="249"/>
      <c r="P299" s="249"/>
      <c r="Q299" s="249"/>
      <c r="R299" s="249"/>
    </row>
    <row r="300" spans="10:18" ht="15.75" customHeight="1">
      <c r="J300" s="249"/>
      <c r="K300" s="249"/>
      <c r="L300" s="249"/>
      <c r="M300" s="249"/>
      <c r="N300" s="249"/>
      <c r="O300" s="249"/>
      <c r="P300" s="249"/>
      <c r="Q300" s="249"/>
      <c r="R300" s="249"/>
    </row>
    <row r="301" spans="10:18" ht="15.75" customHeight="1">
      <c r="J301" s="249"/>
      <c r="K301" s="249"/>
      <c r="L301" s="249"/>
      <c r="M301" s="249"/>
      <c r="N301" s="249"/>
      <c r="O301" s="249"/>
      <c r="P301" s="249"/>
      <c r="Q301" s="249"/>
      <c r="R301" s="249"/>
    </row>
    <row r="302" spans="10:18" ht="15.75" customHeight="1">
      <c r="J302" s="249"/>
      <c r="K302" s="249"/>
      <c r="L302" s="249"/>
      <c r="M302" s="249"/>
      <c r="N302" s="249"/>
      <c r="O302" s="249"/>
      <c r="P302" s="249"/>
      <c r="Q302" s="249"/>
      <c r="R302" s="249"/>
    </row>
    <row r="303" spans="10:18" ht="15.75" customHeight="1">
      <c r="J303" s="249"/>
      <c r="K303" s="249"/>
      <c r="L303" s="249"/>
      <c r="M303" s="249"/>
      <c r="N303" s="249"/>
      <c r="O303" s="249"/>
      <c r="P303" s="249"/>
      <c r="Q303" s="249"/>
      <c r="R303" s="249"/>
    </row>
    <row r="304" spans="10:18" ht="15.75" customHeight="1">
      <c r="J304" s="249"/>
      <c r="K304" s="249"/>
      <c r="L304" s="249"/>
      <c r="M304" s="249"/>
      <c r="N304" s="249"/>
      <c r="O304" s="249"/>
      <c r="P304" s="249"/>
      <c r="Q304" s="249"/>
      <c r="R304" s="249"/>
    </row>
    <row r="305" spans="10:18" ht="15.75" customHeight="1">
      <c r="J305" s="249"/>
      <c r="K305" s="249"/>
      <c r="L305" s="249"/>
      <c r="M305" s="249"/>
      <c r="N305" s="249"/>
      <c r="O305" s="249"/>
      <c r="P305" s="249"/>
      <c r="Q305" s="249"/>
      <c r="R305" s="249"/>
    </row>
    <row r="306" spans="10:18" ht="15.75" customHeight="1">
      <c r="J306" s="249"/>
      <c r="K306" s="249"/>
      <c r="L306" s="249"/>
      <c r="M306" s="249"/>
      <c r="N306" s="249"/>
      <c r="O306" s="249"/>
      <c r="P306" s="249"/>
      <c r="Q306" s="249"/>
      <c r="R306" s="249"/>
    </row>
    <row r="307" spans="10:18" ht="15.75" customHeight="1">
      <c r="J307" s="249"/>
      <c r="K307" s="249"/>
      <c r="L307" s="249"/>
      <c r="M307" s="249"/>
      <c r="N307" s="249"/>
      <c r="O307" s="249"/>
      <c r="P307" s="249"/>
      <c r="Q307" s="249"/>
      <c r="R307" s="249"/>
    </row>
    <row r="308" spans="10:18" ht="15.75" customHeight="1">
      <c r="J308" s="249"/>
      <c r="K308" s="249"/>
      <c r="L308" s="249"/>
      <c r="M308" s="249"/>
      <c r="N308" s="249"/>
      <c r="O308" s="249"/>
      <c r="P308" s="249"/>
      <c r="Q308" s="249"/>
      <c r="R308" s="249"/>
    </row>
    <row r="309" spans="10:18" ht="15.75" customHeight="1">
      <c r="J309" s="249"/>
      <c r="K309" s="249"/>
      <c r="L309" s="249"/>
      <c r="M309" s="249"/>
      <c r="N309" s="249"/>
      <c r="O309" s="249"/>
      <c r="P309" s="249"/>
      <c r="Q309" s="249"/>
      <c r="R309" s="249"/>
    </row>
    <row r="310" spans="10:18" ht="15.75" customHeight="1">
      <c r="J310" s="249"/>
      <c r="K310" s="249"/>
      <c r="L310" s="249"/>
      <c r="M310" s="249"/>
      <c r="N310" s="249"/>
      <c r="O310" s="249"/>
      <c r="P310" s="249"/>
      <c r="Q310" s="249"/>
      <c r="R310" s="249"/>
    </row>
    <row r="311" spans="10:18" ht="15.75" customHeight="1">
      <c r="J311" s="249"/>
      <c r="K311" s="249"/>
      <c r="L311" s="249"/>
      <c r="M311" s="249"/>
      <c r="N311" s="249"/>
      <c r="O311" s="249"/>
      <c r="P311" s="249"/>
      <c r="Q311" s="249"/>
      <c r="R311" s="249"/>
    </row>
    <row r="312" spans="10:18" ht="15.75" customHeight="1">
      <c r="J312" s="249"/>
      <c r="K312" s="249"/>
      <c r="L312" s="249"/>
      <c r="M312" s="249"/>
      <c r="N312" s="249"/>
      <c r="O312" s="249"/>
      <c r="P312" s="249"/>
      <c r="Q312" s="249"/>
      <c r="R312" s="249"/>
    </row>
    <row r="313" spans="10:18" ht="15.75" customHeight="1">
      <c r="J313" s="249"/>
      <c r="K313" s="249"/>
      <c r="L313" s="249"/>
      <c r="M313" s="249"/>
      <c r="N313" s="249"/>
      <c r="O313" s="249"/>
      <c r="P313" s="249"/>
      <c r="Q313" s="249"/>
      <c r="R313" s="249"/>
    </row>
    <row r="314" spans="10:18" ht="15.75" customHeight="1">
      <c r="J314" s="249"/>
      <c r="K314" s="249"/>
      <c r="L314" s="249"/>
      <c r="M314" s="249"/>
      <c r="N314" s="249"/>
      <c r="O314" s="249"/>
      <c r="P314" s="249"/>
      <c r="Q314" s="249"/>
      <c r="R314" s="249"/>
    </row>
    <row r="315" spans="10:18" ht="15.75" customHeight="1">
      <c r="J315" s="249"/>
      <c r="K315" s="249"/>
      <c r="L315" s="249"/>
      <c r="M315" s="249"/>
      <c r="N315" s="249"/>
      <c r="O315" s="249"/>
      <c r="P315" s="249"/>
      <c r="Q315" s="249"/>
      <c r="R315" s="249"/>
    </row>
    <row r="316" spans="10:18" ht="15.75" customHeight="1">
      <c r="J316" s="249"/>
      <c r="K316" s="249"/>
      <c r="L316" s="249"/>
      <c r="M316" s="249"/>
      <c r="N316" s="249"/>
      <c r="O316" s="249"/>
      <c r="P316" s="249"/>
      <c r="Q316" s="249"/>
      <c r="R316" s="249"/>
    </row>
    <row r="317" spans="10:18" ht="15.75" customHeight="1">
      <c r="J317" s="249"/>
      <c r="K317" s="249"/>
      <c r="L317" s="249"/>
      <c r="M317" s="249"/>
      <c r="N317" s="249"/>
      <c r="O317" s="249"/>
      <c r="P317" s="249"/>
      <c r="Q317" s="249"/>
      <c r="R317" s="249"/>
    </row>
    <row r="318" spans="10:18" ht="15.75" customHeight="1">
      <c r="J318" s="249"/>
      <c r="K318" s="249"/>
      <c r="L318" s="249"/>
      <c r="M318" s="249"/>
      <c r="N318" s="249"/>
      <c r="O318" s="249"/>
      <c r="P318" s="249"/>
      <c r="Q318" s="249"/>
      <c r="R318" s="249"/>
    </row>
    <row r="319" spans="10:18" ht="15.75" customHeight="1"/>
    <row r="320" spans="10:18"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R118" xr:uid="{00000000-0009-0000-0000-00000C000000}"/>
  <hyperlinks>
    <hyperlink ref="R2" r:id="rId1" xr:uid="{00000000-0004-0000-0C00-000000000000}"/>
    <hyperlink ref="R3" r:id="rId2" xr:uid="{00000000-0004-0000-0C00-000001000000}"/>
    <hyperlink ref="R4" r:id="rId3" xr:uid="{00000000-0004-0000-0C00-000002000000}"/>
    <hyperlink ref="R5" r:id="rId4" xr:uid="{00000000-0004-0000-0C00-000003000000}"/>
    <hyperlink ref="R6" r:id="rId5" location="Text" xr:uid="{00000000-0004-0000-0C00-000004000000}"/>
    <hyperlink ref="R7" r:id="rId6" location="Text" xr:uid="{00000000-0004-0000-0C00-000005000000}"/>
    <hyperlink ref="R8" r:id="rId7" xr:uid="{00000000-0004-0000-0C00-000006000000}"/>
    <hyperlink ref="R9" r:id="rId8" xr:uid="{00000000-0004-0000-0C00-000007000000}"/>
    <hyperlink ref="R10" r:id="rId9" xr:uid="{00000000-0004-0000-0C00-000008000000}"/>
    <hyperlink ref="R11" r:id="rId10" xr:uid="{00000000-0004-0000-0C00-000009000000}"/>
    <hyperlink ref="R12" r:id="rId11" xr:uid="{00000000-0004-0000-0C00-00000A000000}"/>
    <hyperlink ref="R13" r:id="rId12" xr:uid="{00000000-0004-0000-0C00-00000B000000}"/>
    <hyperlink ref="R15" r:id="rId13" xr:uid="{00000000-0004-0000-0C00-00000C000000}"/>
    <hyperlink ref="R17" r:id="rId14" xr:uid="{00000000-0004-0000-0C00-00000D000000}"/>
    <hyperlink ref="R18" r:id="rId15" xr:uid="{00000000-0004-0000-0C00-00000E000000}"/>
    <hyperlink ref="R19" r:id="rId16" xr:uid="{00000000-0004-0000-0C00-00000F000000}"/>
    <hyperlink ref="R20" r:id="rId17" location="Text" xr:uid="{00000000-0004-0000-0C00-000010000000}"/>
    <hyperlink ref="R21" r:id="rId18" location="Text" xr:uid="{00000000-0004-0000-0C00-000011000000}"/>
    <hyperlink ref="R22" r:id="rId19" location="Text" xr:uid="{00000000-0004-0000-0C00-000012000000}"/>
    <hyperlink ref="R23" r:id="rId20" location="1574171356793-97d3b1e8-4860" xr:uid="{00000000-0004-0000-0C00-000013000000}"/>
    <hyperlink ref="R24" r:id="rId21" location="1574171356793-97d3b1e8-4861" xr:uid="{00000000-0004-0000-0C00-000014000000}"/>
    <hyperlink ref="R25" r:id="rId22" location="Text" xr:uid="{00000000-0004-0000-0C00-000015000000}"/>
    <hyperlink ref="R26" r:id="rId23" xr:uid="{00000000-0004-0000-0C00-000016000000}"/>
    <hyperlink ref="R27" r:id="rId24" xr:uid="{00000000-0004-0000-0C00-000017000000}"/>
    <hyperlink ref="R28" r:id="rId25" xr:uid="{00000000-0004-0000-0C00-000018000000}"/>
    <hyperlink ref="R29" r:id="rId26" xr:uid="{00000000-0004-0000-0C00-000019000000}"/>
    <hyperlink ref="R30" r:id="rId27" xr:uid="{00000000-0004-0000-0C00-00001A000000}"/>
    <hyperlink ref="R31" r:id="rId28" xr:uid="{00000000-0004-0000-0C00-00001B000000}"/>
    <hyperlink ref="R32" r:id="rId29" xr:uid="{00000000-0004-0000-0C00-00001C000000}"/>
    <hyperlink ref="R33" r:id="rId30" xr:uid="{00000000-0004-0000-0C00-00001D000000}"/>
    <hyperlink ref="R34" r:id="rId31" xr:uid="{00000000-0004-0000-0C00-00001E000000}"/>
    <hyperlink ref="R35" r:id="rId32" xr:uid="{00000000-0004-0000-0C00-00001F000000}"/>
    <hyperlink ref="R36" r:id="rId33" xr:uid="{00000000-0004-0000-0C00-000020000000}"/>
    <hyperlink ref="R37" r:id="rId34" location="1590479495940-174989ce-bac9" xr:uid="{00000000-0004-0000-0C00-000021000000}"/>
    <hyperlink ref="R38" r:id="rId35" xr:uid="{00000000-0004-0000-0C00-000022000000}"/>
    <hyperlink ref="R40" r:id="rId36" xr:uid="{00000000-0004-0000-0C00-000023000000}"/>
    <hyperlink ref="R42" r:id="rId37" xr:uid="{00000000-0004-0000-0C00-000024000000}"/>
    <hyperlink ref="R44" r:id="rId38" xr:uid="{00000000-0004-0000-0C00-000025000000}"/>
    <hyperlink ref="R46" r:id="rId39" xr:uid="{00000000-0004-0000-0C00-000026000000}"/>
    <hyperlink ref="R47" r:id="rId40" xr:uid="{00000000-0004-0000-0C00-000027000000}"/>
    <hyperlink ref="R49" r:id="rId41" xr:uid="{00000000-0004-0000-0C00-000028000000}"/>
    <hyperlink ref="R50" r:id="rId42" xr:uid="{00000000-0004-0000-0C00-000029000000}"/>
    <hyperlink ref="R52" r:id="rId43" xr:uid="{00000000-0004-0000-0C00-00002A000000}"/>
    <hyperlink ref="R54" r:id="rId44" location="n12" xr:uid="{00000000-0004-0000-0C00-00002B000000}"/>
    <hyperlink ref="R55" r:id="rId45" xr:uid="{00000000-0004-0000-0C00-00002C000000}"/>
    <hyperlink ref="R60" r:id="rId46" xr:uid="{00000000-0004-0000-0C00-00002D000000}"/>
    <hyperlink ref="R62" r:id="rId47" xr:uid="{00000000-0004-0000-0C00-00002E000000}"/>
    <hyperlink ref="R65" r:id="rId48" xr:uid="{00000000-0004-0000-0C00-00002F000000}"/>
    <hyperlink ref="R66" r:id="rId49" xr:uid="{00000000-0004-0000-0C00-000030000000}"/>
    <hyperlink ref="R67" r:id="rId50" xr:uid="{00000000-0004-0000-0C00-000031000000}"/>
    <hyperlink ref="R68" r:id="rId51" xr:uid="{00000000-0004-0000-0C00-000032000000}"/>
    <hyperlink ref="R70" r:id="rId52" xr:uid="{00000000-0004-0000-0C00-000033000000}"/>
    <hyperlink ref="R71" r:id="rId53" xr:uid="{00000000-0004-0000-0C00-000034000000}"/>
    <hyperlink ref="R72" r:id="rId54" xr:uid="{00000000-0004-0000-0C00-000035000000}"/>
    <hyperlink ref="R73" r:id="rId55" location="Text" xr:uid="{00000000-0004-0000-0C00-000036000000}"/>
    <hyperlink ref="R75" r:id="rId56" xr:uid="{00000000-0004-0000-0C00-000037000000}"/>
    <hyperlink ref="R76" r:id="rId57" xr:uid="{00000000-0004-0000-0C00-000038000000}"/>
    <hyperlink ref="R77" r:id="rId58" xr:uid="{00000000-0004-0000-0C00-000039000000}"/>
    <hyperlink ref="R78" r:id="rId59" xr:uid="{00000000-0004-0000-0C00-00003A000000}"/>
    <hyperlink ref="R80" r:id="rId60" xr:uid="{00000000-0004-0000-0C00-00003B000000}"/>
    <hyperlink ref="R81" r:id="rId61" xr:uid="{00000000-0004-0000-0C00-00003C000000}"/>
    <hyperlink ref="R82" r:id="rId62" xr:uid="{00000000-0004-0000-0C00-00003D000000}"/>
    <hyperlink ref="R83" r:id="rId63" xr:uid="{00000000-0004-0000-0C00-00003E000000}"/>
    <hyperlink ref="R85" r:id="rId64" xr:uid="{00000000-0004-0000-0C00-00003F000000}"/>
    <hyperlink ref="R87" r:id="rId65" xr:uid="{00000000-0004-0000-0C00-000040000000}"/>
    <hyperlink ref="R88" r:id="rId66" xr:uid="{00000000-0004-0000-0C00-000041000000}"/>
    <hyperlink ref="R89" r:id="rId67" xr:uid="{00000000-0004-0000-0C00-000042000000}"/>
    <hyperlink ref="R90" r:id="rId68" xr:uid="{00000000-0004-0000-0C00-000043000000}"/>
    <hyperlink ref="R98" r:id="rId69" xr:uid="{00000000-0004-0000-0C00-000044000000}"/>
    <hyperlink ref="R99" r:id="rId70" xr:uid="{00000000-0004-0000-0C00-000045000000}"/>
    <hyperlink ref="R100" r:id="rId71" xr:uid="{00000000-0004-0000-0C00-000046000000}"/>
    <hyperlink ref="R101" r:id="rId72" xr:uid="{00000000-0004-0000-0C00-000047000000}"/>
    <hyperlink ref="R102" r:id="rId73" xr:uid="{00000000-0004-0000-0C00-000048000000}"/>
    <hyperlink ref="R103" r:id="rId74" xr:uid="{00000000-0004-0000-0C00-000049000000}"/>
    <hyperlink ref="R104" r:id="rId75" xr:uid="{00000000-0004-0000-0C00-00004A000000}"/>
    <hyperlink ref="R105" r:id="rId76" location=":0c4d2d14-7742-48fd-982e-d52b41b85bb0:f666393f-34f5-45d6-a44e-8d03be236927:1365cc9c-bf82-40a4-8f1a-d53a3cdf4f43" xr:uid="{00000000-0004-0000-0C00-00004B000000}"/>
    <hyperlink ref="R106" r:id="rId77" xr:uid="{00000000-0004-0000-0C00-00004C000000}"/>
    <hyperlink ref="R107" r:id="rId78" xr:uid="{00000000-0004-0000-0C00-00004D000000}"/>
    <hyperlink ref="R108" r:id="rId79" xr:uid="{00000000-0004-0000-0C00-00004E000000}"/>
    <hyperlink ref="R109" r:id="rId80" xr:uid="{00000000-0004-0000-0C00-00004F000000}"/>
    <hyperlink ref="R113" r:id="rId81" xr:uid="{00000000-0004-0000-0C00-000050000000}"/>
    <hyperlink ref="R114" r:id="rId82" xr:uid="{00000000-0004-0000-0C00-000051000000}"/>
    <hyperlink ref="R115" r:id="rId83" xr:uid="{00000000-0004-0000-0C00-000052000000}"/>
  </hyperlinks>
  <pageMargins left="0.7" right="0.7" top="0.75" bottom="0.75" header="0" footer="0"/>
  <pageSetup orientation="landscape"/>
  <legacyDrawing r:id="rId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2:K1018"/>
  <sheetViews>
    <sheetView workbookViewId="0"/>
  </sheetViews>
  <sheetFormatPr defaultColWidth="12.59765625" defaultRowHeight="15" customHeight="1"/>
  <cols>
    <col min="1" max="1" width="21" customWidth="1"/>
    <col min="2" max="2" width="9.265625" customWidth="1"/>
    <col min="3" max="3" width="8.46484375" customWidth="1"/>
    <col min="4" max="4" width="8.1328125" customWidth="1"/>
    <col min="5" max="5" width="7.86328125" customWidth="1"/>
    <col min="6" max="6" width="7.3984375" customWidth="1"/>
    <col min="7" max="7" width="11.46484375" customWidth="1"/>
    <col min="8" max="8" width="18.46484375" customWidth="1"/>
    <col min="9" max="9" width="32.1328125" customWidth="1"/>
    <col min="10" max="10" width="20" customWidth="1"/>
    <col min="11" max="26" width="11.1328125" customWidth="1"/>
  </cols>
  <sheetData>
    <row r="2" spans="1:10" ht="13.15">
      <c r="A2" s="844" t="s">
        <v>2308</v>
      </c>
      <c r="B2" s="837"/>
      <c r="C2" s="837"/>
      <c r="D2" s="837"/>
      <c r="E2" s="837"/>
      <c r="F2" s="837"/>
      <c r="G2" s="837"/>
      <c r="H2" s="276"/>
      <c r="I2" s="276"/>
      <c r="J2" s="276"/>
    </row>
    <row r="3" spans="1:10" ht="23.25">
      <c r="A3" s="532" t="s">
        <v>2309</v>
      </c>
      <c r="B3" s="532" t="s">
        <v>992</v>
      </c>
      <c r="C3" s="532" t="s">
        <v>2310</v>
      </c>
      <c r="D3" s="532" t="s">
        <v>994</v>
      </c>
      <c r="E3" s="532" t="s">
        <v>995</v>
      </c>
      <c r="F3" s="532" t="s">
        <v>996</v>
      </c>
      <c r="G3" s="532" t="s">
        <v>997</v>
      </c>
      <c r="H3" s="532" t="s">
        <v>2311</v>
      </c>
      <c r="I3" s="532" t="s">
        <v>2312</v>
      </c>
      <c r="J3" s="532" t="s">
        <v>2313</v>
      </c>
    </row>
    <row r="4" spans="1:10" ht="63.75">
      <c r="A4" s="533" t="s">
        <v>2314</v>
      </c>
      <c r="B4" s="534">
        <v>1</v>
      </c>
      <c r="C4" s="534">
        <v>1</v>
      </c>
      <c r="D4" s="534">
        <v>1</v>
      </c>
      <c r="E4" s="490">
        <v>0</v>
      </c>
      <c r="F4" s="534">
        <v>0.5</v>
      </c>
      <c r="G4" s="534">
        <v>0.5</v>
      </c>
      <c r="H4" s="433">
        <f t="shared" ref="H4:H6" si="0">B4*(SUM(C4:F4)*G4)</f>
        <v>1.25</v>
      </c>
      <c r="I4" s="535"/>
      <c r="J4" s="536" t="s">
        <v>2315</v>
      </c>
    </row>
    <row r="5" spans="1:10" ht="12.75">
      <c r="A5" s="533" t="s">
        <v>2316</v>
      </c>
      <c r="B5" s="490">
        <v>0</v>
      </c>
      <c r="C5" s="490">
        <v>0</v>
      </c>
      <c r="D5" s="490">
        <v>0</v>
      </c>
      <c r="E5" s="490">
        <v>0</v>
      </c>
      <c r="F5" s="490">
        <v>0</v>
      </c>
      <c r="G5" s="490">
        <v>0</v>
      </c>
      <c r="H5" s="433">
        <f t="shared" si="0"/>
        <v>0</v>
      </c>
      <c r="I5" s="497"/>
      <c r="J5" s="445"/>
    </row>
    <row r="6" spans="1:10" ht="38.25">
      <c r="A6" s="261" t="s">
        <v>2317</v>
      </c>
      <c r="B6" s="490">
        <f t="shared" ref="B6:G6" si="1">AVERAGE(B4:B5)</f>
        <v>0.5</v>
      </c>
      <c r="C6" s="490">
        <f t="shared" si="1"/>
        <v>0.5</v>
      </c>
      <c r="D6" s="490">
        <f t="shared" si="1"/>
        <v>0.5</v>
      </c>
      <c r="E6" s="490">
        <f t="shared" si="1"/>
        <v>0</v>
      </c>
      <c r="F6" s="490">
        <f t="shared" si="1"/>
        <v>0.25</v>
      </c>
      <c r="G6" s="490">
        <f t="shared" si="1"/>
        <v>0.25</v>
      </c>
      <c r="H6" s="420">
        <f t="shared" si="0"/>
        <v>0.15625</v>
      </c>
      <c r="I6" s="261" t="s">
        <v>2318</v>
      </c>
      <c r="J6" s="537" t="s">
        <v>2319</v>
      </c>
    </row>
    <row r="9" spans="1:10" ht="13.15">
      <c r="A9" s="844" t="s">
        <v>2320</v>
      </c>
      <c r="B9" s="837"/>
      <c r="C9" s="837"/>
      <c r="D9" s="837"/>
      <c r="E9" s="837"/>
      <c r="F9" s="837"/>
      <c r="G9" s="837"/>
      <c r="H9" s="276"/>
      <c r="I9" s="276"/>
      <c r="J9" s="276"/>
    </row>
    <row r="10" spans="1:10" ht="23.25">
      <c r="A10" s="532" t="s">
        <v>2321</v>
      </c>
      <c r="B10" s="532" t="s">
        <v>992</v>
      </c>
      <c r="C10" s="532" t="s">
        <v>2310</v>
      </c>
      <c r="D10" s="532" t="s">
        <v>994</v>
      </c>
      <c r="E10" s="532" t="s">
        <v>995</v>
      </c>
      <c r="F10" s="532" t="s">
        <v>996</v>
      </c>
      <c r="G10" s="532" t="s">
        <v>997</v>
      </c>
      <c r="H10" s="532" t="s">
        <v>2322</v>
      </c>
      <c r="I10" s="532" t="s">
        <v>2312</v>
      </c>
      <c r="J10" s="532" t="s">
        <v>2313</v>
      </c>
    </row>
    <row r="11" spans="1:10" ht="38.25">
      <c r="A11" s="533" t="s">
        <v>2323</v>
      </c>
      <c r="B11" s="534">
        <v>1</v>
      </c>
      <c r="C11" s="534">
        <v>1</v>
      </c>
      <c r="D11" s="534">
        <v>1</v>
      </c>
      <c r="E11" s="534">
        <v>1</v>
      </c>
      <c r="F11" s="534">
        <v>1</v>
      </c>
      <c r="G11" s="534">
        <v>1</v>
      </c>
      <c r="H11" s="433">
        <f t="shared" ref="H11:H13" si="2">B11*(SUM(C11:F11)*G11)</f>
        <v>4</v>
      </c>
      <c r="I11" s="538"/>
      <c r="J11" s="536" t="s">
        <v>2324</v>
      </c>
    </row>
    <row r="12" spans="1:10" ht="76.5">
      <c r="A12" s="533" t="s">
        <v>2325</v>
      </c>
      <c r="B12" s="534">
        <v>1</v>
      </c>
      <c r="C12" s="534">
        <v>1</v>
      </c>
      <c r="D12" s="534">
        <v>1</v>
      </c>
      <c r="E12" s="534">
        <v>1</v>
      </c>
      <c r="F12" s="534">
        <v>1</v>
      </c>
      <c r="G12" s="534">
        <v>1</v>
      </c>
      <c r="H12" s="433">
        <f t="shared" si="2"/>
        <v>4</v>
      </c>
      <c r="I12" s="539" t="s">
        <v>2326</v>
      </c>
      <c r="J12" s="539" t="s">
        <v>2327</v>
      </c>
    </row>
    <row r="13" spans="1:10" ht="25.5">
      <c r="A13" s="261" t="s">
        <v>2317</v>
      </c>
      <c r="B13" s="490">
        <f t="shared" ref="B13:G13" si="3">AVERAGE(B11:B12)</f>
        <v>1</v>
      </c>
      <c r="C13" s="490">
        <f t="shared" si="3"/>
        <v>1</v>
      </c>
      <c r="D13" s="490">
        <f t="shared" si="3"/>
        <v>1</v>
      </c>
      <c r="E13" s="490">
        <f t="shared" si="3"/>
        <v>1</v>
      </c>
      <c r="F13" s="490">
        <f t="shared" si="3"/>
        <v>1</v>
      </c>
      <c r="G13" s="490">
        <f t="shared" si="3"/>
        <v>1</v>
      </c>
      <c r="H13" s="420">
        <f t="shared" si="2"/>
        <v>4</v>
      </c>
      <c r="I13" s="261"/>
      <c r="J13" s="537" t="s">
        <v>2319</v>
      </c>
    </row>
    <row r="16" spans="1:10" ht="13.15">
      <c r="A16" s="844" t="s">
        <v>2328</v>
      </c>
      <c r="B16" s="837"/>
      <c r="C16" s="837"/>
      <c r="D16" s="837"/>
      <c r="E16" s="837"/>
      <c r="F16" s="837"/>
      <c r="G16" s="837"/>
      <c r="H16" s="276"/>
      <c r="I16" s="276"/>
      <c r="J16" s="276"/>
    </row>
    <row r="17" spans="1:10" ht="23.25">
      <c r="A17" s="532" t="s">
        <v>2309</v>
      </c>
      <c r="B17" s="532" t="s">
        <v>992</v>
      </c>
      <c r="C17" s="532" t="s">
        <v>2310</v>
      </c>
      <c r="D17" s="532" t="s">
        <v>994</v>
      </c>
      <c r="E17" s="532" t="s">
        <v>995</v>
      </c>
      <c r="F17" s="532" t="s">
        <v>996</v>
      </c>
      <c r="G17" s="532" t="s">
        <v>997</v>
      </c>
      <c r="H17" s="532" t="s">
        <v>2311</v>
      </c>
      <c r="I17" s="532" t="s">
        <v>2312</v>
      </c>
      <c r="J17" s="532" t="s">
        <v>2313</v>
      </c>
    </row>
    <row r="18" spans="1:10" ht="38.25">
      <c r="A18" s="533" t="s">
        <v>2314</v>
      </c>
      <c r="B18" s="490">
        <v>0</v>
      </c>
      <c r="C18" s="490">
        <v>0</v>
      </c>
      <c r="D18" s="490">
        <v>0</v>
      </c>
      <c r="E18" s="490">
        <v>0</v>
      </c>
      <c r="F18" s="490">
        <v>0</v>
      </c>
      <c r="G18" s="490">
        <v>0</v>
      </c>
      <c r="H18" s="433">
        <f t="shared" ref="H18:H20" si="4">B18*(SUM(C18:F18)*G18)</f>
        <v>0</v>
      </c>
      <c r="I18" s="540" t="s">
        <v>2329</v>
      </c>
      <c r="J18" s="445"/>
    </row>
    <row r="19" spans="1:10" ht="12.75">
      <c r="A19" s="533" t="s">
        <v>2316</v>
      </c>
      <c r="B19" s="490">
        <v>0</v>
      </c>
      <c r="C19" s="490">
        <v>0</v>
      </c>
      <c r="D19" s="490">
        <v>0</v>
      </c>
      <c r="E19" s="490">
        <v>0</v>
      </c>
      <c r="F19" s="490">
        <v>0</v>
      </c>
      <c r="G19" s="490">
        <v>0</v>
      </c>
      <c r="H19" s="433">
        <f t="shared" si="4"/>
        <v>0</v>
      </c>
      <c r="I19" s="535" t="s">
        <v>2330</v>
      </c>
      <c r="J19" s="445"/>
    </row>
    <row r="20" spans="1:10" ht="25.5">
      <c r="A20" s="261" t="s">
        <v>2317</v>
      </c>
      <c r="B20" s="490">
        <f t="shared" ref="B20:G20" si="5">AVERAGE(B18:B19)</f>
        <v>0</v>
      </c>
      <c r="C20" s="490">
        <f t="shared" si="5"/>
        <v>0</v>
      </c>
      <c r="D20" s="490">
        <f t="shared" si="5"/>
        <v>0</v>
      </c>
      <c r="E20" s="490">
        <f t="shared" si="5"/>
        <v>0</v>
      </c>
      <c r="F20" s="490">
        <f t="shared" si="5"/>
        <v>0</v>
      </c>
      <c r="G20" s="490">
        <f t="shared" si="5"/>
        <v>0</v>
      </c>
      <c r="H20" s="420">
        <f t="shared" si="4"/>
        <v>0</v>
      </c>
      <c r="I20" s="261"/>
      <c r="J20" s="537" t="s">
        <v>2319</v>
      </c>
    </row>
    <row r="21" spans="1:10" ht="15.75" customHeight="1"/>
    <row r="22" spans="1:10" ht="15.75" customHeight="1"/>
    <row r="23" spans="1:10" ht="15.75" customHeight="1">
      <c r="A23" s="844" t="s">
        <v>2331</v>
      </c>
      <c r="B23" s="837"/>
      <c r="C23" s="837"/>
      <c r="D23" s="837"/>
      <c r="E23" s="837"/>
      <c r="F23" s="837"/>
      <c r="G23" s="837"/>
      <c r="H23" s="276"/>
      <c r="I23" s="276"/>
      <c r="J23" s="276"/>
    </row>
    <row r="24" spans="1:10" ht="15.75" customHeight="1">
      <c r="A24" s="532" t="s">
        <v>2309</v>
      </c>
      <c r="B24" s="532" t="s">
        <v>992</v>
      </c>
      <c r="C24" s="532" t="s">
        <v>2310</v>
      </c>
      <c r="D24" s="532" t="s">
        <v>994</v>
      </c>
      <c r="E24" s="532" t="s">
        <v>995</v>
      </c>
      <c r="F24" s="532" t="s">
        <v>996</v>
      </c>
      <c r="G24" s="532" t="s">
        <v>997</v>
      </c>
      <c r="H24" s="532" t="s">
        <v>2311</v>
      </c>
      <c r="I24" s="532" t="s">
        <v>2312</v>
      </c>
      <c r="J24" s="532" t="s">
        <v>2313</v>
      </c>
    </row>
    <row r="25" spans="1:10" ht="15.75" customHeight="1">
      <c r="A25" s="533" t="s">
        <v>2323</v>
      </c>
      <c r="B25" s="534">
        <v>0</v>
      </c>
      <c r="C25" s="490">
        <v>0</v>
      </c>
      <c r="D25" s="534">
        <v>0</v>
      </c>
      <c r="E25" s="534">
        <v>0</v>
      </c>
      <c r="F25" s="534">
        <v>0</v>
      </c>
      <c r="G25" s="534">
        <v>0</v>
      </c>
      <c r="H25" s="433">
        <f t="shared" ref="H25:H27" si="6">B25*(SUM(C25:F25)*G25)</f>
        <v>0</v>
      </c>
      <c r="I25" s="540"/>
      <c r="J25" s="541"/>
    </row>
    <row r="26" spans="1:10" ht="15.75" customHeight="1">
      <c r="A26" s="533" t="s">
        <v>2325</v>
      </c>
      <c r="B26" s="534">
        <v>0</v>
      </c>
      <c r="C26" s="490">
        <v>0</v>
      </c>
      <c r="D26" s="534">
        <v>0</v>
      </c>
      <c r="E26" s="534">
        <v>0</v>
      </c>
      <c r="F26" s="534">
        <v>0</v>
      </c>
      <c r="G26" s="534">
        <v>0</v>
      </c>
      <c r="H26" s="433">
        <f t="shared" si="6"/>
        <v>0</v>
      </c>
      <c r="I26" s="540"/>
      <c r="J26" s="536"/>
    </row>
    <row r="27" spans="1:10" ht="15.75" customHeight="1">
      <c r="A27" s="261" t="s">
        <v>2317</v>
      </c>
      <c r="B27" s="490">
        <f t="shared" ref="B27:G27" si="7">AVERAGE(B25:B26)</f>
        <v>0</v>
      </c>
      <c r="C27" s="490">
        <f t="shared" si="7"/>
        <v>0</v>
      </c>
      <c r="D27" s="490">
        <f t="shared" si="7"/>
        <v>0</v>
      </c>
      <c r="E27" s="490">
        <f t="shared" si="7"/>
        <v>0</v>
      </c>
      <c r="F27" s="490">
        <f t="shared" si="7"/>
        <v>0</v>
      </c>
      <c r="G27" s="490">
        <f t="shared" si="7"/>
        <v>0</v>
      </c>
      <c r="H27" s="420">
        <f t="shared" si="6"/>
        <v>0</v>
      </c>
      <c r="I27" s="261"/>
      <c r="J27" s="537" t="s">
        <v>2319</v>
      </c>
    </row>
    <row r="28" spans="1:10" ht="15.75" customHeight="1"/>
    <row r="29" spans="1:10" ht="15.75" customHeight="1"/>
    <row r="30" spans="1:10" ht="15.75" customHeight="1">
      <c r="A30" s="844" t="s">
        <v>2332</v>
      </c>
      <c r="B30" s="837"/>
      <c r="C30" s="837"/>
      <c r="D30" s="837"/>
      <c r="E30" s="837"/>
      <c r="F30" s="837"/>
      <c r="G30" s="837"/>
      <c r="H30" s="276"/>
      <c r="I30" s="276"/>
      <c r="J30" s="276"/>
    </row>
    <row r="31" spans="1:10" ht="15.75" customHeight="1">
      <c r="A31" s="532" t="s">
        <v>2309</v>
      </c>
      <c r="B31" s="532" t="s">
        <v>992</v>
      </c>
      <c r="C31" s="532" t="s">
        <v>2310</v>
      </c>
      <c r="D31" s="532" t="s">
        <v>994</v>
      </c>
      <c r="E31" s="532" t="s">
        <v>995</v>
      </c>
      <c r="F31" s="532" t="s">
        <v>996</v>
      </c>
      <c r="G31" s="532" t="s">
        <v>997</v>
      </c>
      <c r="H31" s="532" t="s">
        <v>2311</v>
      </c>
      <c r="I31" s="532" t="s">
        <v>2312</v>
      </c>
      <c r="J31" s="532" t="s">
        <v>2313</v>
      </c>
    </row>
    <row r="32" spans="1:10" ht="15.75" customHeight="1">
      <c r="A32" s="533" t="s">
        <v>2314</v>
      </c>
      <c r="B32" s="490">
        <v>1</v>
      </c>
      <c r="C32" s="490">
        <v>1</v>
      </c>
      <c r="D32" s="490">
        <v>1</v>
      </c>
      <c r="E32" s="490">
        <v>1</v>
      </c>
      <c r="F32" s="490">
        <v>1</v>
      </c>
      <c r="G32" s="534">
        <v>1</v>
      </c>
      <c r="H32" s="433">
        <f t="shared" ref="H32:H34" si="8">B32*(SUM(C32:F32)*G32)</f>
        <v>4</v>
      </c>
      <c r="I32" s="497"/>
      <c r="J32" s="445" t="s">
        <v>2333</v>
      </c>
    </row>
    <row r="33" spans="1:10" ht="15.75" customHeight="1">
      <c r="A33" s="533" t="s">
        <v>2316</v>
      </c>
      <c r="B33" s="490">
        <v>1</v>
      </c>
      <c r="C33" s="490">
        <v>1</v>
      </c>
      <c r="D33" s="490">
        <v>1</v>
      </c>
      <c r="E33" s="490">
        <v>1</v>
      </c>
      <c r="F33" s="490">
        <v>1</v>
      </c>
      <c r="G33" s="490">
        <v>1</v>
      </c>
      <c r="H33" s="433">
        <f t="shared" si="8"/>
        <v>4</v>
      </c>
      <c r="I33" s="497"/>
      <c r="J33" s="445" t="s">
        <v>2334</v>
      </c>
    </row>
    <row r="34" spans="1:10" ht="15.75" customHeight="1">
      <c r="A34" s="261" t="s">
        <v>2317</v>
      </c>
      <c r="B34" s="490">
        <f t="shared" ref="B34:G34" si="9">AVERAGE(B32:B33)</f>
        <v>1</v>
      </c>
      <c r="C34" s="490">
        <f t="shared" si="9"/>
        <v>1</v>
      </c>
      <c r="D34" s="490">
        <f t="shared" si="9"/>
        <v>1</v>
      </c>
      <c r="E34" s="490">
        <f t="shared" si="9"/>
        <v>1</v>
      </c>
      <c r="F34" s="490">
        <f t="shared" si="9"/>
        <v>1</v>
      </c>
      <c r="G34" s="490">
        <f t="shared" si="9"/>
        <v>1</v>
      </c>
      <c r="H34" s="420">
        <f t="shared" si="8"/>
        <v>4</v>
      </c>
      <c r="I34" s="261"/>
      <c r="J34" s="537" t="s">
        <v>2319</v>
      </c>
    </row>
    <row r="35" spans="1:10" ht="15.75" customHeight="1"/>
    <row r="36" spans="1:10" ht="15.75" customHeight="1"/>
    <row r="37" spans="1:10" ht="15.75" customHeight="1">
      <c r="A37" s="844" t="s">
        <v>2335</v>
      </c>
      <c r="B37" s="837"/>
      <c r="C37" s="837"/>
      <c r="D37" s="837"/>
      <c r="E37" s="837"/>
      <c r="F37" s="837"/>
      <c r="G37" s="837"/>
      <c r="H37" s="276"/>
      <c r="I37" s="276"/>
      <c r="J37" s="276"/>
    </row>
    <row r="38" spans="1:10" ht="15.75" customHeight="1">
      <c r="A38" s="532" t="s">
        <v>2309</v>
      </c>
      <c r="B38" s="532" t="s">
        <v>992</v>
      </c>
      <c r="C38" s="532" t="s">
        <v>2310</v>
      </c>
      <c r="D38" s="532" t="s">
        <v>994</v>
      </c>
      <c r="E38" s="532" t="s">
        <v>995</v>
      </c>
      <c r="F38" s="532" t="s">
        <v>996</v>
      </c>
      <c r="G38" s="532" t="s">
        <v>997</v>
      </c>
      <c r="H38" s="532" t="s">
        <v>2311</v>
      </c>
      <c r="I38" s="532" t="s">
        <v>2312</v>
      </c>
      <c r="J38" s="532" t="s">
        <v>2313</v>
      </c>
    </row>
    <row r="39" spans="1:10" ht="15.75" customHeight="1">
      <c r="A39" s="533" t="s">
        <v>2323</v>
      </c>
      <c r="B39" s="490">
        <v>1</v>
      </c>
      <c r="C39" s="490">
        <v>1</v>
      </c>
      <c r="D39" s="490">
        <v>1</v>
      </c>
      <c r="E39" s="490">
        <v>1</v>
      </c>
      <c r="F39" s="490">
        <v>1</v>
      </c>
      <c r="G39" s="490">
        <v>1</v>
      </c>
      <c r="H39" s="433">
        <f t="shared" ref="H39:H41" si="10">B39*(SUM(C39:F39)*G39)</f>
        <v>4</v>
      </c>
      <c r="I39" s="497"/>
      <c r="J39" s="445" t="s">
        <v>2336</v>
      </c>
    </row>
    <row r="40" spans="1:10" ht="15.75" customHeight="1">
      <c r="A40" s="533" t="s">
        <v>2325</v>
      </c>
      <c r="B40" s="490">
        <v>1</v>
      </c>
      <c r="C40" s="490">
        <v>1</v>
      </c>
      <c r="D40" s="490">
        <v>1</v>
      </c>
      <c r="E40" s="490">
        <v>1</v>
      </c>
      <c r="F40" s="490">
        <v>1</v>
      </c>
      <c r="G40" s="490">
        <v>1</v>
      </c>
      <c r="H40" s="433">
        <f t="shared" si="10"/>
        <v>4</v>
      </c>
      <c r="I40" s="497"/>
      <c r="J40" s="445" t="s">
        <v>2337</v>
      </c>
    </row>
    <row r="41" spans="1:10" ht="15.75" customHeight="1">
      <c r="A41" s="261" t="s">
        <v>2317</v>
      </c>
      <c r="B41" s="490">
        <f t="shared" ref="B41:G41" si="11">AVERAGE(B39:B40)</f>
        <v>1</v>
      </c>
      <c r="C41" s="490">
        <f t="shared" si="11"/>
        <v>1</v>
      </c>
      <c r="D41" s="490">
        <f t="shared" si="11"/>
        <v>1</v>
      </c>
      <c r="E41" s="490">
        <f t="shared" si="11"/>
        <v>1</v>
      </c>
      <c r="F41" s="490">
        <f t="shared" si="11"/>
        <v>1</v>
      </c>
      <c r="G41" s="490">
        <f t="shared" si="11"/>
        <v>1</v>
      </c>
      <c r="H41" s="420">
        <f t="shared" si="10"/>
        <v>4</v>
      </c>
      <c r="I41" s="261"/>
      <c r="J41" s="537" t="s">
        <v>2319</v>
      </c>
    </row>
    <row r="42" spans="1:10" ht="15.75" customHeight="1"/>
    <row r="43" spans="1:10" ht="15.75" customHeight="1"/>
    <row r="44" spans="1:10" ht="15.75" customHeight="1">
      <c r="A44" s="844" t="s">
        <v>2338</v>
      </c>
      <c r="B44" s="837"/>
      <c r="C44" s="837"/>
      <c r="D44" s="837"/>
      <c r="E44" s="837"/>
      <c r="F44" s="837"/>
      <c r="G44" s="837"/>
      <c r="H44" s="276"/>
      <c r="I44" s="276"/>
      <c r="J44" s="276"/>
    </row>
    <row r="45" spans="1:10" ht="15.75" customHeight="1">
      <c r="A45" s="532" t="s">
        <v>2309</v>
      </c>
      <c r="B45" s="532" t="s">
        <v>992</v>
      </c>
      <c r="C45" s="532" t="s">
        <v>2310</v>
      </c>
      <c r="D45" s="532" t="s">
        <v>994</v>
      </c>
      <c r="E45" s="532" t="s">
        <v>995</v>
      </c>
      <c r="F45" s="532" t="s">
        <v>996</v>
      </c>
      <c r="G45" s="532" t="s">
        <v>997</v>
      </c>
      <c r="H45" s="532" t="s">
        <v>2311</v>
      </c>
      <c r="I45" s="532" t="s">
        <v>2312</v>
      </c>
      <c r="J45" s="532" t="s">
        <v>2313</v>
      </c>
    </row>
    <row r="46" spans="1:10" ht="15.75" customHeight="1">
      <c r="A46" s="533" t="s">
        <v>2339</v>
      </c>
      <c r="B46" s="490">
        <v>1</v>
      </c>
      <c r="C46" s="490">
        <v>1</v>
      </c>
      <c r="D46" s="490">
        <v>1</v>
      </c>
      <c r="E46" s="490">
        <v>1</v>
      </c>
      <c r="F46" s="490">
        <v>1</v>
      </c>
      <c r="G46" s="490">
        <v>1</v>
      </c>
      <c r="H46" s="433">
        <f t="shared" ref="H46:H51" si="12">B46*(SUM(C46:F46)*G46)</f>
        <v>4</v>
      </c>
      <c r="I46" s="848" t="s">
        <v>2340</v>
      </c>
      <c r="J46" s="849" t="s">
        <v>2341</v>
      </c>
    </row>
    <row r="47" spans="1:10" ht="22.5" customHeight="1">
      <c r="A47" s="533" t="s">
        <v>2342</v>
      </c>
      <c r="B47" s="490">
        <v>1</v>
      </c>
      <c r="C47" s="490">
        <v>1</v>
      </c>
      <c r="D47" s="490">
        <v>1</v>
      </c>
      <c r="E47" s="490">
        <v>1</v>
      </c>
      <c r="F47" s="490">
        <v>1</v>
      </c>
      <c r="G47" s="490">
        <v>1</v>
      </c>
      <c r="H47" s="433">
        <f t="shared" si="12"/>
        <v>4</v>
      </c>
      <c r="I47" s="837"/>
      <c r="J47" s="837"/>
    </row>
    <row r="48" spans="1:10" ht="15.75" customHeight="1">
      <c r="A48" s="533" t="s">
        <v>2343</v>
      </c>
      <c r="B48" s="490">
        <v>1</v>
      </c>
      <c r="C48" s="490">
        <v>1</v>
      </c>
      <c r="D48" s="490">
        <v>1</v>
      </c>
      <c r="E48" s="490">
        <v>1</v>
      </c>
      <c r="F48" s="490">
        <v>1</v>
      </c>
      <c r="G48" s="490">
        <v>1</v>
      </c>
      <c r="H48" s="433">
        <f t="shared" si="12"/>
        <v>4</v>
      </c>
      <c r="I48" s="497"/>
      <c r="J48" s="837"/>
    </row>
    <row r="49" spans="1:10" ht="15.75" customHeight="1">
      <c r="A49" s="533" t="s">
        <v>2344</v>
      </c>
      <c r="B49" s="490">
        <v>1</v>
      </c>
      <c r="C49" s="490">
        <v>1</v>
      </c>
      <c r="D49" s="490">
        <v>1</v>
      </c>
      <c r="E49" s="490">
        <v>1</v>
      </c>
      <c r="F49" s="490">
        <v>1</v>
      </c>
      <c r="G49" s="490">
        <v>1</v>
      </c>
      <c r="H49" s="433">
        <f t="shared" si="12"/>
        <v>4</v>
      </c>
      <c r="I49" s="497"/>
      <c r="J49" s="837"/>
    </row>
    <row r="50" spans="1:10" ht="15.75" customHeight="1">
      <c r="A50" s="533" t="s">
        <v>2345</v>
      </c>
      <c r="B50" s="490">
        <v>1</v>
      </c>
      <c r="C50" s="490">
        <v>1</v>
      </c>
      <c r="D50" s="490">
        <v>1</v>
      </c>
      <c r="E50" s="490">
        <v>1</v>
      </c>
      <c r="F50" s="490">
        <v>1</v>
      </c>
      <c r="G50" s="490">
        <v>1</v>
      </c>
      <c r="H50" s="433">
        <f t="shared" si="12"/>
        <v>4</v>
      </c>
      <c r="I50" s="497"/>
      <c r="J50" s="837"/>
    </row>
    <row r="51" spans="1:10" ht="15.75" customHeight="1">
      <c r="A51" s="261" t="s">
        <v>2317</v>
      </c>
      <c r="B51" s="490">
        <f t="shared" ref="B51:G51" si="13">AVERAGE(B46:B50)</f>
        <v>1</v>
      </c>
      <c r="C51" s="490">
        <f t="shared" si="13"/>
        <v>1</v>
      </c>
      <c r="D51" s="490">
        <f t="shared" si="13"/>
        <v>1</v>
      </c>
      <c r="E51" s="490">
        <f t="shared" si="13"/>
        <v>1</v>
      </c>
      <c r="F51" s="490">
        <f t="shared" si="13"/>
        <v>1</v>
      </c>
      <c r="G51" s="490">
        <f t="shared" si="13"/>
        <v>1</v>
      </c>
      <c r="H51" s="420">
        <f t="shared" si="12"/>
        <v>4</v>
      </c>
      <c r="I51" s="261"/>
      <c r="J51" s="537" t="s">
        <v>2319</v>
      </c>
    </row>
    <row r="52" spans="1:10" ht="15.75" customHeight="1"/>
    <row r="53" spans="1:10" ht="15.75" customHeight="1">
      <c r="A53" s="845" t="s">
        <v>2346</v>
      </c>
      <c r="B53" s="837"/>
      <c r="C53" s="837"/>
      <c r="D53" s="837"/>
      <c r="E53" s="837"/>
      <c r="F53" s="837"/>
      <c r="G53" s="837"/>
      <c r="H53" s="543"/>
      <c r="I53" s="544"/>
      <c r="J53" s="545"/>
    </row>
    <row r="54" spans="1:10" ht="15.75" customHeight="1">
      <c r="A54" s="546" t="s">
        <v>2309</v>
      </c>
      <c r="B54" s="546" t="s">
        <v>992</v>
      </c>
      <c r="C54" s="546" t="s">
        <v>2310</v>
      </c>
      <c r="D54" s="546" t="s">
        <v>994</v>
      </c>
      <c r="E54" s="546" t="s">
        <v>995</v>
      </c>
      <c r="F54" s="546" t="s">
        <v>996</v>
      </c>
      <c r="G54" s="546" t="s">
        <v>997</v>
      </c>
      <c r="H54" s="546" t="s">
        <v>2311</v>
      </c>
      <c r="I54" s="546" t="s">
        <v>2312</v>
      </c>
      <c r="J54" s="546" t="s">
        <v>2313</v>
      </c>
    </row>
    <row r="55" spans="1:10" ht="15.75" customHeight="1">
      <c r="A55" s="547" t="s">
        <v>2339</v>
      </c>
      <c r="B55" s="110">
        <v>1</v>
      </c>
      <c r="C55" s="110">
        <v>1</v>
      </c>
      <c r="D55" s="110">
        <v>1</v>
      </c>
      <c r="E55" s="110">
        <v>1</v>
      </c>
      <c r="F55" s="110">
        <v>1</v>
      </c>
      <c r="G55" s="110">
        <v>1</v>
      </c>
      <c r="H55" s="548">
        <f t="shared" ref="H55:H59" si="14">B55*(SUM(C55:F55)*G55)</f>
        <v>4</v>
      </c>
      <c r="I55" s="850"/>
      <c r="J55" s="550" t="s">
        <v>2347</v>
      </c>
    </row>
    <row r="56" spans="1:10" ht="15.75" customHeight="1">
      <c r="A56" s="547" t="s">
        <v>2342</v>
      </c>
      <c r="B56" s="110">
        <v>1</v>
      </c>
      <c r="C56" s="110">
        <v>1</v>
      </c>
      <c r="D56" s="110">
        <v>1</v>
      </c>
      <c r="E56" s="110">
        <v>1</v>
      </c>
      <c r="F56" s="110">
        <v>1</v>
      </c>
      <c r="G56" s="110">
        <v>1</v>
      </c>
      <c r="H56" s="548">
        <f t="shared" si="14"/>
        <v>4</v>
      </c>
      <c r="I56" s="837"/>
      <c r="J56" s="550" t="s">
        <v>2348</v>
      </c>
    </row>
    <row r="57" spans="1:10" ht="15.75" customHeight="1">
      <c r="A57" s="547" t="s">
        <v>2343</v>
      </c>
      <c r="B57" s="110">
        <v>1</v>
      </c>
      <c r="C57" s="110">
        <v>1</v>
      </c>
      <c r="D57" s="110">
        <v>1</v>
      </c>
      <c r="E57" s="110">
        <v>1</v>
      </c>
      <c r="F57" s="110">
        <v>1</v>
      </c>
      <c r="G57" s="110">
        <v>1</v>
      </c>
      <c r="H57" s="548">
        <f t="shared" si="14"/>
        <v>4</v>
      </c>
      <c r="I57" s="549"/>
      <c r="J57" s="550" t="s">
        <v>2349</v>
      </c>
    </row>
    <row r="58" spans="1:10" ht="15.75" customHeight="1">
      <c r="A58" s="547" t="s">
        <v>2345</v>
      </c>
      <c r="B58" s="110">
        <v>1</v>
      </c>
      <c r="C58" s="110">
        <v>1</v>
      </c>
      <c r="D58" s="110">
        <v>1</v>
      </c>
      <c r="E58" s="110">
        <v>1</v>
      </c>
      <c r="F58" s="110">
        <v>1</v>
      </c>
      <c r="G58" s="110">
        <v>1</v>
      </c>
      <c r="H58" s="548">
        <f t="shared" si="14"/>
        <v>4</v>
      </c>
      <c r="I58" s="551"/>
      <c r="J58" s="550" t="s">
        <v>2350</v>
      </c>
    </row>
    <row r="59" spans="1:10" ht="15.75" customHeight="1">
      <c r="A59" s="552" t="s">
        <v>2317</v>
      </c>
      <c r="B59" s="110">
        <f t="shared" ref="B59:G59" si="15">AVERAGE(B55:B58)</f>
        <v>1</v>
      </c>
      <c r="C59" s="110">
        <f t="shared" si="15"/>
        <v>1</v>
      </c>
      <c r="D59" s="110">
        <f t="shared" si="15"/>
        <v>1</v>
      </c>
      <c r="E59" s="110">
        <f t="shared" si="15"/>
        <v>1</v>
      </c>
      <c r="F59" s="110">
        <f t="shared" si="15"/>
        <v>1</v>
      </c>
      <c r="G59" s="110">
        <f t="shared" si="15"/>
        <v>1</v>
      </c>
      <c r="H59" s="548">
        <f t="shared" si="14"/>
        <v>4</v>
      </c>
      <c r="I59" s="74"/>
      <c r="J59" s="553" t="s">
        <v>2319</v>
      </c>
    </row>
    <row r="60" spans="1:10" ht="15.75" customHeight="1"/>
    <row r="61" spans="1:10" ht="15.75" customHeight="1"/>
    <row r="62" spans="1:10" ht="15.75" customHeight="1"/>
    <row r="63" spans="1:10" ht="15.75" customHeight="1">
      <c r="A63" s="844" t="s">
        <v>2351</v>
      </c>
      <c r="B63" s="837"/>
      <c r="C63" s="837"/>
      <c r="D63" s="837"/>
      <c r="E63" s="837"/>
      <c r="F63" s="837"/>
      <c r="G63" s="837"/>
      <c r="H63" s="276"/>
      <c r="I63" s="276"/>
      <c r="J63" s="276"/>
    </row>
    <row r="64" spans="1:10" ht="15.75" customHeight="1">
      <c r="A64" s="532" t="s">
        <v>2309</v>
      </c>
      <c r="B64" s="532" t="s">
        <v>992</v>
      </c>
      <c r="C64" s="532" t="s">
        <v>2310</v>
      </c>
      <c r="D64" s="532" t="s">
        <v>994</v>
      </c>
      <c r="E64" s="532" t="s">
        <v>995</v>
      </c>
      <c r="F64" s="532" t="s">
        <v>996</v>
      </c>
      <c r="G64" s="532" t="s">
        <v>997</v>
      </c>
      <c r="H64" s="532" t="s">
        <v>2311</v>
      </c>
      <c r="I64" s="532" t="s">
        <v>2312</v>
      </c>
      <c r="J64" s="532" t="s">
        <v>2313</v>
      </c>
    </row>
    <row r="65" spans="1:10" ht="15.75" customHeight="1">
      <c r="A65" s="533" t="s">
        <v>2339</v>
      </c>
      <c r="B65" s="534">
        <v>1</v>
      </c>
      <c r="C65" s="534">
        <v>1</v>
      </c>
      <c r="D65" s="534">
        <v>1</v>
      </c>
      <c r="E65" s="534">
        <v>1</v>
      </c>
      <c r="F65" s="534">
        <v>1</v>
      </c>
      <c r="G65" s="534">
        <v>0.5</v>
      </c>
      <c r="H65" s="433">
        <f t="shared" ref="H65:H69" si="16">B65*(SUM(C65:F65)*G65)</f>
        <v>2</v>
      </c>
      <c r="J65" s="554" t="s">
        <v>2352</v>
      </c>
    </row>
    <row r="66" spans="1:10" ht="15.75" customHeight="1">
      <c r="A66" s="533" t="s">
        <v>2342</v>
      </c>
      <c r="B66" s="490">
        <v>1</v>
      </c>
      <c r="C66" s="490">
        <v>1</v>
      </c>
      <c r="D66" s="490">
        <v>1</v>
      </c>
      <c r="E66" s="490">
        <v>1</v>
      </c>
      <c r="F66" s="490">
        <v>1</v>
      </c>
      <c r="G66" s="534">
        <v>0.5</v>
      </c>
      <c r="H66" s="433">
        <f t="shared" si="16"/>
        <v>2</v>
      </c>
      <c r="J66" s="555" t="s">
        <v>2353</v>
      </c>
    </row>
    <row r="67" spans="1:10" ht="15.75" customHeight="1">
      <c r="A67" s="533" t="s">
        <v>2343</v>
      </c>
      <c r="B67" s="490">
        <v>1</v>
      </c>
      <c r="C67" s="490">
        <v>1</v>
      </c>
      <c r="D67" s="534">
        <v>1</v>
      </c>
      <c r="E67" s="534">
        <v>1</v>
      </c>
      <c r="F67" s="534">
        <v>1</v>
      </c>
      <c r="G67" s="534">
        <v>0.5</v>
      </c>
      <c r="H67" s="433">
        <f t="shared" si="16"/>
        <v>2</v>
      </c>
      <c r="J67" s="555" t="s">
        <v>2354</v>
      </c>
    </row>
    <row r="68" spans="1:10" ht="15.75" customHeight="1">
      <c r="A68" s="533" t="s">
        <v>2345</v>
      </c>
      <c r="B68" s="534">
        <v>1</v>
      </c>
      <c r="C68" s="534">
        <v>1</v>
      </c>
      <c r="D68" s="534">
        <v>1</v>
      </c>
      <c r="E68" s="534">
        <v>1</v>
      </c>
      <c r="F68" s="534">
        <v>1</v>
      </c>
      <c r="G68" s="534">
        <v>0.5</v>
      </c>
      <c r="H68" s="433">
        <f t="shared" si="16"/>
        <v>2</v>
      </c>
      <c r="J68" s="554" t="s">
        <v>2355</v>
      </c>
    </row>
    <row r="69" spans="1:10" ht="15.75" customHeight="1">
      <c r="A69" s="261" t="s">
        <v>2317</v>
      </c>
      <c r="B69" s="490">
        <f t="shared" ref="B69:G69" si="17">AVERAGE(B65:B68)</f>
        <v>1</v>
      </c>
      <c r="C69" s="490">
        <f t="shared" si="17"/>
        <v>1</v>
      </c>
      <c r="D69" s="490">
        <f t="shared" si="17"/>
        <v>1</v>
      </c>
      <c r="E69" s="490">
        <f t="shared" si="17"/>
        <v>1</v>
      </c>
      <c r="F69" s="490">
        <f t="shared" si="17"/>
        <v>1</v>
      </c>
      <c r="G69" s="490">
        <f t="shared" si="17"/>
        <v>0.5</v>
      </c>
      <c r="H69" s="420">
        <f t="shared" si="16"/>
        <v>2</v>
      </c>
      <c r="I69" s="261"/>
      <c r="J69" s="537" t="s">
        <v>2319</v>
      </c>
    </row>
    <row r="70" spans="1:10" ht="15.75" customHeight="1"/>
    <row r="71" spans="1:10" ht="15.75" customHeight="1">
      <c r="A71" s="846" t="s">
        <v>2356</v>
      </c>
      <c r="B71" s="837"/>
      <c r="C71" s="837"/>
      <c r="D71" s="837"/>
      <c r="E71" s="837"/>
      <c r="F71" s="837"/>
      <c r="G71" s="837"/>
    </row>
    <row r="72" spans="1:10" ht="15.75" customHeight="1">
      <c r="A72" s="837"/>
      <c r="B72" s="837"/>
      <c r="C72" s="837"/>
      <c r="D72" s="837"/>
      <c r="E72" s="837"/>
      <c r="F72" s="837"/>
      <c r="G72" s="837"/>
    </row>
    <row r="73" spans="1:10" ht="15.75" customHeight="1">
      <c r="A73" s="532" t="s">
        <v>2309</v>
      </c>
      <c r="B73" s="532" t="s">
        <v>992</v>
      </c>
      <c r="C73" s="532" t="s">
        <v>2310</v>
      </c>
      <c r="D73" s="532" t="s">
        <v>994</v>
      </c>
      <c r="E73" s="532" t="s">
        <v>995</v>
      </c>
      <c r="F73" s="532" t="s">
        <v>996</v>
      </c>
      <c r="G73" s="532" t="s">
        <v>997</v>
      </c>
      <c r="H73" s="532" t="s">
        <v>2311</v>
      </c>
      <c r="I73" s="532" t="s">
        <v>2312</v>
      </c>
      <c r="J73" s="532" t="s">
        <v>2313</v>
      </c>
    </row>
    <row r="74" spans="1:10" ht="15.75" customHeight="1">
      <c r="A74" s="557" t="s">
        <v>2339</v>
      </c>
      <c r="B74" s="534">
        <v>1</v>
      </c>
      <c r="C74" s="534">
        <v>1</v>
      </c>
      <c r="D74" s="534">
        <v>1</v>
      </c>
      <c r="E74" s="534">
        <v>1</v>
      </c>
      <c r="F74" s="534">
        <v>1</v>
      </c>
      <c r="G74" s="534">
        <v>1</v>
      </c>
      <c r="H74" s="433">
        <f t="shared" ref="H74:H78" si="18">B74*(SUM(C74:F74)*G74)</f>
        <v>4</v>
      </c>
      <c r="I74" s="558"/>
      <c r="J74" s="554" t="s">
        <v>2357</v>
      </c>
    </row>
    <row r="75" spans="1:10" ht="15.75" customHeight="1">
      <c r="A75" s="557" t="s">
        <v>2342</v>
      </c>
      <c r="B75" s="534">
        <v>1</v>
      </c>
      <c r="C75" s="534">
        <v>1</v>
      </c>
      <c r="D75" s="534">
        <v>1</v>
      </c>
      <c r="E75" s="534">
        <v>1</v>
      </c>
      <c r="F75" s="534">
        <v>1</v>
      </c>
      <c r="G75" s="534">
        <v>1</v>
      </c>
      <c r="H75" s="433">
        <f t="shared" si="18"/>
        <v>4</v>
      </c>
      <c r="I75" s="558"/>
      <c r="J75" s="554" t="s">
        <v>2358</v>
      </c>
    </row>
    <row r="76" spans="1:10" ht="15.75" customHeight="1">
      <c r="A76" s="557" t="s">
        <v>2343</v>
      </c>
      <c r="B76" s="534">
        <v>1</v>
      </c>
      <c r="C76" s="534">
        <v>1</v>
      </c>
      <c r="D76" s="534">
        <v>1</v>
      </c>
      <c r="E76" s="534">
        <v>1</v>
      </c>
      <c r="F76" s="534">
        <v>1</v>
      </c>
      <c r="G76" s="534">
        <v>1</v>
      </c>
      <c r="H76" s="433">
        <f t="shared" si="18"/>
        <v>4</v>
      </c>
      <c r="I76" s="558"/>
      <c r="J76" s="554" t="s">
        <v>2359</v>
      </c>
    </row>
    <row r="77" spans="1:10" ht="15.75" customHeight="1">
      <c r="A77" s="533" t="s">
        <v>2345</v>
      </c>
      <c r="B77" s="534">
        <v>1</v>
      </c>
      <c r="C77" s="534">
        <v>1</v>
      </c>
      <c r="D77" s="534">
        <v>1</v>
      </c>
      <c r="E77" s="534">
        <v>1</v>
      </c>
      <c r="F77" s="534">
        <v>1</v>
      </c>
      <c r="G77" s="534">
        <v>1</v>
      </c>
      <c r="H77" s="433">
        <f t="shared" si="18"/>
        <v>4</v>
      </c>
      <c r="I77" s="558"/>
      <c r="J77" s="554" t="s">
        <v>2360</v>
      </c>
    </row>
    <row r="78" spans="1:10" ht="15.75" customHeight="1">
      <c r="A78" s="261" t="s">
        <v>2317</v>
      </c>
      <c r="B78" s="490">
        <f t="shared" ref="B78:G78" si="19">AVERAGE(B74:B77)</f>
        <v>1</v>
      </c>
      <c r="C78" s="490">
        <f t="shared" si="19"/>
        <v>1</v>
      </c>
      <c r="D78" s="490">
        <f t="shared" si="19"/>
        <v>1</v>
      </c>
      <c r="E78" s="490">
        <f t="shared" si="19"/>
        <v>1</v>
      </c>
      <c r="F78" s="490">
        <f t="shared" si="19"/>
        <v>1</v>
      </c>
      <c r="G78" s="490">
        <f t="shared" si="19"/>
        <v>1</v>
      </c>
      <c r="H78" s="420">
        <f t="shared" si="18"/>
        <v>4</v>
      </c>
      <c r="I78" s="261"/>
      <c r="J78" s="537" t="s">
        <v>2319</v>
      </c>
    </row>
    <row r="79" spans="1:10" ht="15.75" customHeight="1"/>
    <row r="80" spans="1:10" ht="15.75" customHeight="1">
      <c r="A80" s="846" t="s">
        <v>2361</v>
      </c>
      <c r="B80" s="837"/>
      <c r="C80" s="837"/>
      <c r="D80" s="837"/>
      <c r="E80" s="837"/>
      <c r="F80" s="837"/>
      <c r="G80" s="837"/>
    </row>
    <row r="81" spans="1:10" ht="15.75" customHeight="1">
      <c r="A81" s="837"/>
      <c r="B81" s="837"/>
      <c r="C81" s="837"/>
      <c r="D81" s="837"/>
      <c r="E81" s="837"/>
      <c r="F81" s="837"/>
      <c r="G81" s="837"/>
    </row>
    <row r="82" spans="1:10" ht="15.75" customHeight="1">
      <c r="A82" s="532" t="s">
        <v>2309</v>
      </c>
      <c r="B82" s="532" t="s">
        <v>992</v>
      </c>
      <c r="C82" s="532" t="s">
        <v>2310</v>
      </c>
      <c r="D82" s="532" t="s">
        <v>994</v>
      </c>
      <c r="E82" s="532" t="s">
        <v>995</v>
      </c>
      <c r="F82" s="532" t="s">
        <v>996</v>
      </c>
      <c r="G82" s="532" t="s">
        <v>997</v>
      </c>
      <c r="H82" s="532" t="s">
        <v>2311</v>
      </c>
      <c r="I82" s="532" t="s">
        <v>2312</v>
      </c>
      <c r="J82" s="532" t="s">
        <v>2313</v>
      </c>
    </row>
    <row r="83" spans="1:10" ht="15.75" customHeight="1">
      <c r="A83" s="557" t="s">
        <v>2339</v>
      </c>
      <c r="B83" s="534">
        <v>1</v>
      </c>
      <c r="C83" s="534">
        <v>1</v>
      </c>
      <c r="D83" s="534">
        <v>1</v>
      </c>
      <c r="E83" s="534">
        <v>1</v>
      </c>
      <c r="F83" s="534">
        <v>1</v>
      </c>
      <c r="G83" s="534">
        <v>1</v>
      </c>
      <c r="H83" s="433">
        <f t="shared" ref="H83:H87" si="20">B83*(SUM(C83:F83)*G83)</f>
        <v>4</v>
      </c>
      <c r="I83" s="558"/>
      <c r="J83" s="554" t="s">
        <v>2357</v>
      </c>
    </row>
    <row r="84" spans="1:10" ht="15.75" customHeight="1">
      <c r="A84" s="557" t="s">
        <v>2342</v>
      </c>
      <c r="B84" s="534">
        <v>1</v>
      </c>
      <c r="C84" s="534">
        <v>1</v>
      </c>
      <c r="D84" s="534">
        <v>1</v>
      </c>
      <c r="E84" s="534">
        <v>1</v>
      </c>
      <c r="F84" s="534">
        <v>1</v>
      </c>
      <c r="G84" s="534">
        <v>1</v>
      </c>
      <c r="H84" s="433">
        <f t="shared" si="20"/>
        <v>4</v>
      </c>
      <c r="I84" s="558"/>
      <c r="J84" s="554" t="s">
        <v>2358</v>
      </c>
    </row>
    <row r="85" spans="1:10" ht="15.75" customHeight="1">
      <c r="A85" s="557" t="s">
        <v>2343</v>
      </c>
      <c r="B85" s="534">
        <v>1</v>
      </c>
      <c r="C85" s="534">
        <v>1</v>
      </c>
      <c r="D85" s="534">
        <v>1</v>
      </c>
      <c r="E85" s="534">
        <v>1</v>
      </c>
      <c r="F85" s="534">
        <v>1</v>
      </c>
      <c r="G85" s="534">
        <v>1</v>
      </c>
      <c r="H85" s="433">
        <f t="shared" si="20"/>
        <v>4</v>
      </c>
      <c r="I85" s="558"/>
      <c r="J85" s="554" t="s">
        <v>2359</v>
      </c>
    </row>
    <row r="86" spans="1:10" ht="15.75" customHeight="1">
      <c r="A86" s="533" t="s">
        <v>2345</v>
      </c>
      <c r="B86" s="534">
        <v>1</v>
      </c>
      <c r="C86" s="534">
        <v>1</v>
      </c>
      <c r="D86" s="534">
        <v>1</v>
      </c>
      <c r="E86" s="534">
        <v>1</v>
      </c>
      <c r="F86" s="534">
        <v>1</v>
      </c>
      <c r="G86" s="534">
        <v>1</v>
      </c>
      <c r="H86" s="433">
        <f t="shared" si="20"/>
        <v>4</v>
      </c>
      <c r="I86" s="558"/>
      <c r="J86" s="554" t="s">
        <v>2360</v>
      </c>
    </row>
    <row r="87" spans="1:10" ht="15.75" customHeight="1">
      <c r="A87" s="261" t="s">
        <v>2317</v>
      </c>
      <c r="B87" s="490">
        <f t="shared" ref="B87:G87" si="21">AVERAGE(B83:B86)</f>
        <v>1</v>
      </c>
      <c r="C87" s="490">
        <f t="shared" si="21"/>
        <v>1</v>
      </c>
      <c r="D87" s="490">
        <f t="shared" si="21"/>
        <v>1</v>
      </c>
      <c r="E87" s="490">
        <f t="shared" si="21"/>
        <v>1</v>
      </c>
      <c r="F87" s="490">
        <f t="shared" si="21"/>
        <v>1</v>
      </c>
      <c r="G87" s="490">
        <f t="shared" si="21"/>
        <v>1</v>
      </c>
      <c r="H87" s="420">
        <f t="shared" si="20"/>
        <v>4</v>
      </c>
      <c r="I87" s="261"/>
      <c r="J87" s="537" t="s">
        <v>2319</v>
      </c>
    </row>
    <row r="88" spans="1:10" ht="15.75" customHeight="1"/>
    <row r="89" spans="1:10" ht="15.75" customHeight="1">
      <c r="A89" s="846" t="s">
        <v>2362</v>
      </c>
      <c r="B89" s="837"/>
      <c r="C89" s="837"/>
      <c r="D89" s="837"/>
      <c r="E89" s="837"/>
      <c r="F89" s="837"/>
      <c r="G89" s="837"/>
    </row>
    <row r="90" spans="1:10" ht="15.75" customHeight="1">
      <c r="A90" s="837"/>
      <c r="B90" s="837"/>
      <c r="C90" s="837"/>
      <c r="D90" s="837"/>
      <c r="E90" s="837"/>
      <c r="F90" s="837"/>
      <c r="G90" s="837"/>
    </row>
    <row r="91" spans="1:10" ht="15.75" customHeight="1">
      <c r="A91" s="532" t="s">
        <v>2309</v>
      </c>
      <c r="B91" s="532" t="s">
        <v>992</v>
      </c>
      <c r="C91" s="532" t="s">
        <v>2310</v>
      </c>
      <c r="D91" s="532" t="s">
        <v>994</v>
      </c>
      <c r="E91" s="532" t="s">
        <v>995</v>
      </c>
      <c r="F91" s="532" t="s">
        <v>996</v>
      </c>
      <c r="G91" s="532" t="s">
        <v>997</v>
      </c>
      <c r="H91" s="532" t="s">
        <v>2311</v>
      </c>
      <c r="I91" s="532" t="s">
        <v>2312</v>
      </c>
      <c r="J91" s="532" t="s">
        <v>2313</v>
      </c>
    </row>
    <row r="92" spans="1:10" ht="15.75" customHeight="1">
      <c r="A92" s="557" t="s">
        <v>2339</v>
      </c>
      <c r="B92" s="534">
        <v>1</v>
      </c>
      <c r="C92" s="534">
        <v>1</v>
      </c>
      <c r="D92" s="534">
        <v>1</v>
      </c>
      <c r="E92" s="534">
        <v>1</v>
      </c>
      <c r="F92" s="534">
        <v>1</v>
      </c>
      <c r="G92" s="534">
        <v>1</v>
      </c>
      <c r="H92" s="433">
        <f t="shared" ref="H92:H96" si="22">B92*(SUM(C92:F92)*G92)</f>
        <v>4</v>
      </c>
      <c r="I92" s="558"/>
      <c r="J92" s="554" t="s">
        <v>2357</v>
      </c>
    </row>
    <row r="93" spans="1:10" ht="15.75" customHeight="1">
      <c r="A93" s="557" t="s">
        <v>2342</v>
      </c>
      <c r="B93" s="534">
        <v>1</v>
      </c>
      <c r="C93" s="534">
        <v>1</v>
      </c>
      <c r="D93" s="534">
        <v>1</v>
      </c>
      <c r="E93" s="534">
        <v>1</v>
      </c>
      <c r="F93" s="534">
        <v>1</v>
      </c>
      <c r="G93" s="534">
        <v>1</v>
      </c>
      <c r="H93" s="433">
        <f t="shared" si="22"/>
        <v>4</v>
      </c>
      <c r="I93" s="558"/>
      <c r="J93" s="554" t="s">
        <v>2358</v>
      </c>
    </row>
    <row r="94" spans="1:10" ht="15.75" customHeight="1">
      <c r="A94" s="533" t="s">
        <v>2343</v>
      </c>
      <c r="B94" s="534">
        <v>1</v>
      </c>
      <c r="C94" s="534">
        <v>1</v>
      </c>
      <c r="D94" s="534">
        <v>1</v>
      </c>
      <c r="E94" s="534">
        <v>1</v>
      </c>
      <c r="F94" s="534">
        <v>1</v>
      </c>
      <c r="G94" s="534">
        <v>1</v>
      </c>
      <c r="H94" s="433">
        <f t="shared" si="22"/>
        <v>4</v>
      </c>
      <c r="I94" s="558"/>
      <c r="J94" s="554" t="s">
        <v>2359</v>
      </c>
    </row>
    <row r="95" spans="1:10" ht="15.75" customHeight="1">
      <c r="A95" s="533" t="s">
        <v>2345</v>
      </c>
      <c r="B95" s="534">
        <v>1</v>
      </c>
      <c r="C95" s="534">
        <v>1</v>
      </c>
      <c r="D95" s="534">
        <v>1</v>
      </c>
      <c r="E95" s="534">
        <v>1</v>
      </c>
      <c r="F95" s="534">
        <v>1</v>
      </c>
      <c r="G95" s="534">
        <v>1</v>
      </c>
      <c r="H95" s="433">
        <f t="shared" si="22"/>
        <v>4</v>
      </c>
      <c r="I95" s="558"/>
      <c r="J95" s="554" t="s">
        <v>2360</v>
      </c>
    </row>
    <row r="96" spans="1:10" ht="15.75" customHeight="1">
      <c r="A96" s="261" t="s">
        <v>2317</v>
      </c>
      <c r="B96" s="490">
        <f t="shared" ref="B96:G96" si="23">AVERAGE(B92:B95)</f>
        <v>1</v>
      </c>
      <c r="C96" s="490">
        <f t="shared" si="23"/>
        <v>1</v>
      </c>
      <c r="D96" s="490">
        <f t="shared" si="23"/>
        <v>1</v>
      </c>
      <c r="E96" s="490">
        <f t="shared" si="23"/>
        <v>1</v>
      </c>
      <c r="F96" s="490">
        <f t="shared" si="23"/>
        <v>1</v>
      </c>
      <c r="G96" s="490">
        <f t="shared" si="23"/>
        <v>1</v>
      </c>
      <c r="H96" s="420">
        <f t="shared" si="22"/>
        <v>4</v>
      </c>
      <c r="I96" s="261"/>
      <c r="J96" s="537" t="s">
        <v>2319</v>
      </c>
    </row>
    <row r="97" spans="1:10" ht="15.75" customHeight="1">
      <c r="A97" s="559"/>
    </row>
    <row r="98" spans="1:10" ht="15.75" customHeight="1"/>
    <row r="99" spans="1:10" ht="15.75" customHeight="1">
      <c r="A99" s="847" t="s">
        <v>2363</v>
      </c>
      <c r="B99" s="837"/>
      <c r="C99" s="837"/>
      <c r="D99" s="837"/>
      <c r="E99" s="837"/>
      <c r="F99" s="837"/>
      <c r="G99" s="837"/>
      <c r="H99" s="276"/>
      <c r="I99" s="276"/>
      <c r="J99" s="276"/>
    </row>
    <row r="100" spans="1:10" ht="15.75" customHeight="1">
      <c r="A100" s="532" t="s">
        <v>2309</v>
      </c>
      <c r="B100" s="532" t="s">
        <v>992</v>
      </c>
      <c r="C100" s="532" t="s">
        <v>2310</v>
      </c>
      <c r="D100" s="532" t="s">
        <v>994</v>
      </c>
      <c r="E100" s="532" t="s">
        <v>995</v>
      </c>
      <c r="F100" s="532" t="s">
        <v>996</v>
      </c>
      <c r="G100" s="532" t="s">
        <v>997</v>
      </c>
      <c r="H100" s="532" t="s">
        <v>2311</v>
      </c>
      <c r="I100" s="532" t="s">
        <v>2312</v>
      </c>
      <c r="J100" s="532" t="s">
        <v>2313</v>
      </c>
    </row>
    <row r="101" spans="1:10" ht="15.75" customHeight="1">
      <c r="A101" s="560" t="s">
        <v>2364</v>
      </c>
      <c r="B101" s="534">
        <v>1</v>
      </c>
      <c r="C101" s="534">
        <v>1</v>
      </c>
      <c r="D101" s="534">
        <v>1</v>
      </c>
      <c r="E101" s="534">
        <v>1</v>
      </c>
      <c r="F101" s="534">
        <v>1</v>
      </c>
      <c r="G101" s="534">
        <v>0.5</v>
      </c>
      <c r="H101" s="433">
        <f t="shared" ref="H101:H103" si="24">B101*(SUM(C101:F101)*G101)</f>
        <v>2</v>
      </c>
      <c r="I101" s="554" t="s">
        <v>2365</v>
      </c>
      <c r="J101" s="561"/>
    </row>
    <row r="102" spans="1:10" ht="15.75" customHeight="1">
      <c r="A102" s="562" t="s">
        <v>2366</v>
      </c>
      <c r="B102" s="534">
        <v>1</v>
      </c>
      <c r="C102" s="534">
        <v>1</v>
      </c>
      <c r="D102" s="534">
        <v>1</v>
      </c>
      <c r="E102" s="534">
        <v>1</v>
      </c>
      <c r="F102" s="534">
        <v>1</v>
      </c>
      <c r="G102" s="534">
        <v>0.5</v>
      </c>
      <c r="H102" s="433">
        <f t="shared" si="24"/>
        <v>2</v>
      </c>
      <c r="I102" s="554" t="s">
        <v>2367</v>
      </c>
      <c r="J102" s="561"/>
    </row>
    <row r="103" spans="1:10" ht="15.75" customHeight="1">
      <c r="A103" s="562" t="s">
        <v>2368</v>
      </c>
      <c r="B103" s="534">
        <v>1</v>
      </c>
      <c r="C103" s="534">
        <v>1</v>
      </c>
      <c r="D103" s="534">
        <v>1</v>
      </c>
      <c r="E103" s="534">
        <v>1</v>
      </c>
      <c r="F103" s="534">
        <v>1</v>
      </c>
      <c r="G103" s="534">
        <v>0.5</v>
      </c>
      <c r="H103" s="433">
        <f t="shared" si="24"/>
        <v>2</v>
      </c>
      <c r="I103" s="554" t="s">
        <v>2369</v>
      </c>
      <c r="J103" s="561"/>
    </row>
    <row r="104" spans="1:10" ht="15.75" customHeight="1">
      <c r="A104" s="557"/>
      <c r="B104" s="534"/>
      <c r="C104" s="534"/>
      <c r="D104" s="534"/>
      <c r="E104" s="534"/>
      <c r="F104" s="534"/>
      <c r="G104" s="534"/>
      <c r="H104" s="433"/>
      <c r="J104" s="561"/>
    </row>
    <row r="105" spans="1:10" ht="15.75" customHeight="1">
      <c r="A105" s="261" t="s">
        <v>2317</v>
      </c>
      <c r="B105" s="490">
        <f t="shared" ref="B105:G105" si="25">AVERAGE(B101:B104)</f>
        <v>1</v>
      </c>
      <c r="C105" s="490">
        <f t="shared" si="25"/>
        <v>1</v>
      </c>
      <c r="D105" s="490">
        <f t="shared" si="25"/>
        <v>1</v>
      </c>
      <c r="E105" s="490">
        <f t="shared" si="25"/>
        <v>1</v>
      </c>
      <c r="F105" s="490">
        <f t="shared" si="25"/>
        <v>1</v>
      </c>
      <c r="G105" s="490">
        <f t="shared" si="25"/>
        <v>0.5</v>
      </c>
      <c r="H105" s="420">
        <f>B105*(SUM(C105:F105)*G105)</f>
        <v>2</v>
      </c>
      <c r="I105" s="261"/>
      <c r="J105" s="537" t="s">
        <v>2319</v>
      </c>
    </row>
    <row r="106" spans="1:10" ht="15.75" customHeight="1"/>
    <row r="107" spans="1:10" ht="15.75" customHeight="1"/>
    <row r="108" spans="1:10" ht="15.75" customHeight="1">
      <c r="A108" s="845" t="s">
        <v>2370</v>
      </c>
      <c r="B108" s="837"/>
      <c r="C108" s="837"/>
      <c r="D108" s="837"/>
      <c r="E108" s="837"/>
      <c r="F108" s="837"/>
      <c r="G108" s="837"/>
      <c r="H108" s="276"/>
      <c r="I108" s="276"/>
      <c r="J108" s="276"/>
    </row>
    <row r="109" spans="1:10" ht="15.75" customHeight="1">
      <c r="A109" s="532" t="s">
        <v>2309</v>
      </c>
      <c r="B109" s="532" t="s">
        <v>992</v>
      </c>
      <c r="C109" s="532" t="s">
        <v>2310</v>
      </c>
      <c r="D109" s="532" t="s">
        <v>994</v>
      </c>
      <c r="E109" s="532" t="s">
        <v>995</v>
      </c>
      <c r="F109" s="532" t="s">
        <v>996</v>
      </c>
      <c r="G109" s="532" t="s">
        <v>997</v>
      </c>
      <c r="H109" s="532" t="s">
        <v>2311</v>
      </c>
      <c r="I109" s="532" t="s">
        <v>2312</v>
      </c>
      <c r="J109" s="532" t="s">
        <v>2313</v>
      </c>
    </row>
    <row r="110" spans="1:10" ht="15.75" customHeight="1">
      <c r="A110" s="560" t="s">
        <v>2364</v>
      </c>
      <c r="B110" s="490">
        <v>1</v>
      </c>
      <c r="C110" s="490">
        <v>1</v>
      </c>
      <c r="D110" s="490">
        <v>1</v>
      </c>
      <c r="E110" s="490">
        <v>1</v>
      </c>
      <c r="F110" s="490">
        <v>1</v>
      </c>
      <c r="G110" s="490">
        <v>1</v>
      </c>
      <c r="H110" s="433">
        <f t="shared" ref="H110:H113" si="26">B110*(SUM(C110:F110)*G110)</f>
        <v>4</v>
      </c>
      <c r="I110" s="431" t="s">
        <v>2371</v>
      </c>
      <c r="J110" s="435" t="s">
        <v>2372</v>
      </c>
    </row>
    <row r="111" spans="1:10" ht="15.75" customHeight="1">
      <c r="A111" s="562" t="s">
        <v>2366</v>
      </c>
      <c r="B111" s="490">
        <v>1</v>
      </c>
      <c r="C111" s="490">
        <v>1</v>
      </c>
      <c r="D111" s="534">
        <v>1</v>
      </c>
      <c r="E111" s="534">
        <v>1</v>
      </c>
      <c r="F111" s="534">
        <v>1</v>
      </c>
      <c r="G111" s="534">
        <v>1</v>
      </c>
      <c r="H111" s="433">
        <f t="shared" si="26"/>
        <v>4</v>
      </c>
      <c r="I111" s="563"/>
      <c r="J111" s="564" t="s">
        <v>2367</v>
      </c>
    </row>
    <row r="112" spans="1:10" ht="15.75" customHeight="1">
      <c r="A112" s="562" t="s">
        <v>2368</v>
      </c>
      <c r="B112" s="534">
        <v>1</v>
      </c>
      <c r="C112" s="534">
        <v>1</v>
      </c>
      <c r="D112" s="534">
        <v>1</v>
      </c>
      <c r="E112" s="534">
        <v>1</v>
      </c>
      <c r="F112" s="534">
        <v>1</v>
      </c>
      <c r="G112" s="534">
        <v>1</v>
      </c>
      <c r="H112" s="433">
        <f t="shared" si="26"/>
        <v>4</v>
      </c>
      <c r="I112" s="563"/>
      <c r="J112" s="554" t="s">
        <v>2373</v>
      </c>
    </row>
    <row r="113" spans="1:10" ht="15.75" customHeight="1">
      <c r="A113" s="261" t="s">
        <v>2317</v>
      </c>
      <c r="B113" s="490">
        <f t="shared" ref="B113:G113" si="27">AVERAGE(B110:B112)</f>
        <v>1</v>
      </c>
      <c r="C113" s="490">
        <f t="shared" si="27"/>
        <v>1</v>
      </c>
      <c r="D113" s="490">
        <f t="shared" si="27"/>
        <v>1</v>
      </c>
      <c r="E113" s="490">
        <f t="shared" si="27"/>
        <v>1</v>
      </c>
      <c r="F113" s="490">
        <f t="shared" si="27"/>
        <v>1</v>
      </c>
      <c r="G113" s="490">
        <f t="shared" si="27"/>
        <v>1</v>
      </c>
      <c r="H113" s="420">
        <f t="shared" si="26"/>
        <v>4</v>
      </c>
      <c r="I113" s="261"/>
      <c r="J113" s="537" t="s">
        <v>2319</v>
      </c>
    </row>
    <row r="114" spans="1:10" ht="15.75" customHeight="1"/>
    <row r="115" spans="1:10" ht="15.75" customHeight="1"/>
    <row r="116" spans="1:10" ht="15.75" customHeight="1">
      <c r="A116" s="844" t="s">
        <v>2374</v>
      </c>
      <c r="B116" s="837"/>
      <c r="C116" s="837"/>
      <c r="D116" s="837"/>
      <c r="E116" s="837"/>
      <c r="F116" s="837"/>
      <c r="G116" s="837"/>
      <c r="H116" s="276"/>
      <c r="I116" s="276"/>
      <c r="J116" s="276"/>
    </row>
    <row r="117" spans="1:10" ht="15.75" customHeight="1">
      <c r="A117" s="532" t="s">
        <v>2309</v>
      </c>
      <c r="B117" s="532" t="s">
        <v>992</v>
      </c>
      <c r="C117" s="532" t="s">
        <v>2310</v>
      </c>
      <c r="D117" s="532" t="s">
        <v>994</v>
      </c>
      <c r="E117" s="532" t="s">
        <v>995</v>
      </c>
      <c r="F117" s="532" t="s">
        <v>996</v>
      </c>
      <c r="G117" s="532" t="s">
        <v>997</v>
      </c>
      <c r="H117" s="532" t="s">
        <v>2311</v>
      </c>
      <c r="I117" s="532" t="s">
        <v>2312</v>
      </c>
      <c r="J117" s="532" t="s">
        <v>2313</v>
      </c>
    </row>
    <row r="118" spans="1:10" ht="52.5" customHeight="1">
      <c r="A118" s="560" t="s">
        <v>2364</v>
      </c>
      <c r="B118" s="534">
        <v>1</v>
      </c>
      <c r="C118" s="534">
        <v>1</v>
      </c>
      <c r="D118" s="534">
        <v>1</v>
      </c>
      <c r="E118" s="534">
        <v>1</v>
      </c>
      <c r="F118" s="534">
        <v>1</v>
      </c>
      <c r="G118" s="534">
        <v>1</v>
      </c>
      <c r="H118" s="433">
        <f t="shared" ref="H118:H121" si="28">B118*(SUM(C118:F118)*G118)</f>
        <v>4</v>
      </c>
      <c r="I118" s="558" t="s">
        <v>2375</v>
      </c>
      <c r="J118" s="554" t="s">
        <v>2376</v>
      </c>
    </row>
    <row r="119" spans="1:10" ht="15.75" customHeight="1">
      <c r="A119" s="565" t="s">
        <v>2366</v>
      </c>
      <c r="B119" s="534">
        <v>1</v>
      </c>
      <c r="C119" s="534">
        <v>1</v>
      </c>
      <c r="D119" s="534">
        <v>1</v>
      </c>
      <c r="E119" s="534">
        <v>1</v>
      </c>
      <c r="F119" s="534">
        <v>1</v>
      </c>
      <c r="G119" s="534">
        <v>1</v>
      </c>
      <c r="H119" s="433">
        <f t="shared" si="28"/>
        <v>4</v>
      </c>
      <c r="I119" s="558"/>
      <c r="J119" s="554" t="s">
        <v>2377</v>
      </c>
    </row>
    <row r="120" spans="1:10" ht="15.75" customHeight="1">
      <c r="A120" s="562" t="s">
        <v>2368</v>
      </c>
      <c r="B120" s="490">
        <v>0</v>
      </c>
      <c r="C120" s="490">
        <v>0</v>
      </c>
      <c r="D120" s="490">
        <v>0</v>
      </c>
      <c r="E120" s="490">
        <v>0</v>
      </c>
      <c r="F120" s="490">
        <v>0</v>
      </c>
      <c r="G120" s="490">
        <v>0</v>
      </c>
      <c r="H120" s="433">
        <f t="shared" si="28"/>
        <v>0</v>
      </c>
      <c r="I120" s="558"/>
      <c r="J120" s="271"/>
    </row>
    <row r="121" spans="1:10" ht="15.75" customHeight="1">
      <c r="A121" s="261" t="s">
        <v>2317</v>
      </c>
      <c r="B121" s="490">
        <f t="shared" ref="B121:G121" si="29">AVERAGE(B118:B120)</f>
        <v>0.66666666666666663</v>
      </c>
      <c r="C121" s="490">
        <f t="shared" si="29"/>
        <v>0.66666666666666663</v>
      </c>
      <c r="D121" s="490">
        <f t="shared" si="29"/>
        <v>0.66666666666666663</v>
      </c>
      <c r="E121" s="490">
        <f t="shared" si="29"/>
        <v>0.66666666666666663</v>
      </c>
      <c r="F121" s="490">
        <f t="shared" si="29"/>
        <v>0.66666666666666663</v>
      </c>
      <c r="G121" s="490">
        <f t="shared" si="29"/>
        <v>0.66666666666666663</v>
      </c>
      <c r="H121" s="420">
        <f t="shared" si="28"/>
        <v>1.1851851851851851</v>
      </c>
      <c r="I121" s="261"/>
      <c r="J121" s="537" t="s">
        <v>2319</v>
      </c>
    </row>
    <row r="122" spans="1:10" ht="15.75" customHeight="1"/>
    <row r="123" spans="1:10" ht="15.75" customHeight="1"/>
    <row r="124" spans="1:10" ht="15.75" customHeight="1">
      <c r="A124" s="844" t="s">
        <v>2378</v>
      </c>
      <c r="B124" s="837"/>
      <c r="C124" s="837"/>
      <c r="D124" s="837"/>
      <c r="E124" s="837"/>
      <c r="F124" s="837"/>
      <c r="G124" s="837"/>
      <c r="H124" s="276"/>
      <c r="I124" s="276"/>
      <c r="J124" s="276"/>
    </row>
    <row r="125" spans="1:10" ht="15.75" customHeight="1">
      <c r="A125" s="532" t="s">
        <v>2309</v>
      </c>
      <c r="B125" s="532" t="s">
        <v>992</v>
      </c>
      <c r="C125" s="532" t="s">
        <v>2310</v>
      </c>
      <c r="D125" s="532" t="s">
        <v>994</v>
      </c>
      <c r="E125" s="532" t="s">
        <v>995</v>
      </c>
      <c r="F125" s="532" t="s">
        <v>996</v>
      </c>
      <c r="G125" s="532" t="s">
        <v>997</v>
      </c>
      <c r="H125" s="532" t="s">
        <v>2311</v>
      </c>
      <c r="I125" s="532" t="s">
        <v>2312</v>
      </c>
      <c r="J125" s="532" t="s">
        <v>2313</v>
      </c>
    </row>
    <row r="126" spans="1:10" ht="15.75" customHeight="1">
      <c r="A126" s="248" t="s">
        <v>2364</v>
      </c>
      <c r="B126" s="534">
        <v>1</v>
      </c>
      <c r="C126" s="534">
        <v>1</v>
      </c>
      <c r="D126" s="534">
        <v>1</v>
      </c>
      <c r="E126" s="534">
        <v>1</v>
      </c>
      <c r="F126" s="534">
        <v>1</v>
      </c>
      <c r="G126" s="534">
        <v>0.5</v>
      </c>
      <c r="H126" s="566">
        <v>1</v>
      </c>
      <c r="I126" s="563"/>
      <c r="J126" s="271"/>
    </row>
    <row r="127" spans="1:10" ht="15.75" customHeight="1">
      <c r="A127" s="261" t="s">
        <v>2366</v>
      </c>
      <c r="B127" s="534">
        <v>1</v>
      </c>
      <c r="C127" s="534">
        <v>1</v>
      </c>
      <c r="D127" s="534">
        <v>1</v>
      </c>
      <c r="E127" s="534">
        <v>1</v>
      </c>
      <c r="F127" s="534">
        <v>1</v>
      </c>
      <c r="G127" s="534">
        <v>0.5</v>
      </c>
      <c r="H127" s="433">
        <f t="shared" ref="H127:H129" si="30">B127*(SUM(C127:F127)*G127)</f>
        <v>2</v>
      </c>
      <c r="I127" s="563"/>
      <c r="J127" s="271"/>
    </row>
    <row r="128" spans="1:10" ht="15.75" customHeight="1">
      <c r="A128" s="261" t="s">
        <v>2368</v>
      </c>
      <c r="B128" s="534">
        <v>1</v>
      </c>
      <c r="C128" s="534">
        <v>1</v>
      </c>
      <c r="D128" s="534">
        <v>1</v>
      </c>
      <c r="E128" s="534">
        <v>1</v>
      </c>
      <c r="F128" s="534">
        <v>1</v>
      </c>
      <c r="G128" s="534">
        <v>0.5</v>
      </c>
      <c r="H128" s="433">
        <f t="shared" si="30"/>
        <v>2</v>
      </c>
      <c r="I128" s="563"/>
      <c r="J128" s="271"/>
    </row>
    <row r="129" spans="1:11" ht="15.75" customHeight="1">
      <c r="A129" s="261" t="s">
        <v>2317</v>
      </c>
      <c r="B129" s="490">
        <f t="shared" ref="B129:G129" si="31">AVERAGE(B126:B128)</f>
        <v>1</v>
      </c>
      <c r="C129" s="490">
        <f t="shared" si="31"/>
        <v>1</v>
      </c>
      <c r="D129" s="490">
        <f t="shared" si="31"/>
        <v>1</v>
      </c>
      <c r="E129" s="490">
        <f t="shared" si="31"/>
        <v>1</v>
      </c>
      <c r="F129" s="490">
        <f t="shared" si="31"/>
        <v>1</v>
      </c>
      <c r="G129" s="490">
        <f t="shared" si="31"/>
        <v>0.5</v>
      </c>
      <c r="H129" s="420">
        <f t="shared" si="30"/>
        <v>2</v>
      </c>
      <c r="I129" s="261"/>
      <c r="J129" s="537" t="s">
        <v>2319</v>
      </c>
    </row>
    <row r="130" spans="1:11" ht="15.75" customHeight="1">
      <c r="A130" s="501"/>
      <c r="B130" s="501"/>
      <c r="C130" s="501"/>
      <c r="D130" s="501"/>
      <c r="E130" s="501"/>
      <c r="F130" s="501"/>
      <c r="G130" s="501"/>
      <c r="H130" s="276"/>
      <c r="I130" s="276"/>
      <c r="J130" s="276"/>
    </row>
    <row r="131" spans="1:11" ht="15.75" customHeight="1">
      <c r="A131" s="501"/>
      <c r="B131" s="501"/>
      <c r="C131" s="501"/>
      <c r="D131" s="501"/>
      <c r="E131" s="501"/>
      <c r="F131" s="501"/>
      <c r="G131" s="501"/>
      <c r="H131" s="276"/>
      <c r="I131" s="276"/>
      <c r="J131" s="276"/>
    </row>
    <row r="132" spans="1:11" ht="15.75" customHeight="1">
      <c r="A132" s="845" t="s">
        <v>2379</v>
      </c>
      <c r="B132" s="837"/>
      <c r="C132" s="837"/>
      <c r="D132" s="837"/>
      <c r="E132" s="837"/>
      <c r="F132" s="837"/>
      <c r="G132" s="837"/>
      <c r="H132" s="276"/>
      <c r="I132" s="276"/>
      <c r="J132" s="276"/>
    </row>
    <row r="133" spans="1:11" ht="15.75" customHeight="1">
      <c r="A133" s="532" t="s">
        <v>2309</v>
      </c>
      <c r="B133" s="532" t="s">
        <v>992</v>
      </c>
      <c r="C133" s="532" t="s">
        <v>2310</v>
      </c>
      <c r="D133" s="532" t="s">
        <v>994</v>
      </c>
      <c r="E133" s="532" t="s">
        <v>995</v>
      </c>
      <c r="F133" s="532" t="s">
        <v>996</v>
      </c>
      <c r="G133" s="532" t="s">
        <v>997</v>
      </c>
      <c r="H133" s="532" t="s">
        <v>2311</v>
      </c>
      <c r="I133" s="532" t="s">
        <v>2312</v>
      </c>
      <c r="J133" s="532" t="s">
        <v>2313</v>
      </c>
    </row>
    <row r="134" spans="1:11" ht="15.75" customHeight="1">
      <c r="A134" s="567" t="s">
        <v>2364</v>
      </c>
      <c r="B134" s="490">
        <v>1</v>
      </c>
      <c r="C134" s="490">
        <v>1</v>
      </c>
      <c r="D134" s="490">
        <v>1</v>
      </c>
      <c r="E134" s="490">
        <v>1</v>
      </c>
      <c r="F134" s="490">
        <v>1</v>
      </c>
      <c r="G134" s="490">
        <v>1</v>
      </c>
      <c r="H134" s="433">
        <f t="shared" ref="H134:H137" si="32">B134*(SUM(C134:F134)*G134)</f>
        <v>4</v>
      </c>
      <c r="I134" s="431" t="s">
        <v>2380</v>
      </c>
      <c r="J134" s="421" t="s">
        <v>2381</v>
      </c>
    </row>
    <row r="135" spans="1:11" ht="15.75" customHeight="1">
      <c r="A135" s="567" t="s">
        <v>2366</v>
      </c>
      <c r="B135" s="490">
        <v>1</v>
      </c>
      <c r="C135" s="490">
        <v>1</v>
      </c>
      <c r="D135" s="490">
        <v>1</v>
      </c>
      <c r="E135" s="490">
        <v>1</v>
      </c>
      <c r="F135" s="490">
        <v>1</v>
      </c>
      <c r="G135" s="490">
        <v>1</v>
      </c>
      <c r="H135" s="433">
        <f t="shared" si="32"/>
        <v>4</v>
      </c>
      <c r="I135" s="431" t="s">
        <v>2382</v>
      </c>
      <c r="J135" s="421" t="s">
        <v>2383</v>
      </c>
    </row>
    <row r="136" spans="1:11" ht="15.75" customHeight="1">
      <c r="A136" s="567" t="s">
        <v>2368</v>
      </c>
      <c r="B136" s="490">
        <v>1</v>
      </c>
      <c r="C136" s="490">
        <v>1</v>
      </c>
      <c r="D136" s="490">
        <v>1</v>
      </c>
      <c r="E136" s="490">
        <v>1</v>
      </c>
      <c r="F136" s="490">
        <v>1</v>
      </c>
      <c r="G136" s="490">
        <v>1</v>
      </c>
      <c r="H136" s="433">
        <f t="shared" si="32"/>
        <v>4</v>
      </c>
      <c r="I136" s="568" t="s">
        <v>2384</v>
      </c>
      <c r="J136" s="536" t="s">
        <v>2385</v>
      </c>
      <c r="K136" s="245" t="s">
        <v>2373</v>
      </c>
    </row>
    <row r="137" spans="1:11" ht="15.75" customHeight="1">
      <c r="A137" s="261" t="s">
        <v>2317</v>
      </c>
      <c r="B137" s="490">
        <f t="shared" ref="B137:G137" si="33">AVERAGE(B134:B136)</f>
        <v>1</v>
      </c>
      <c r="C137" s="490">
        <f t="shared" si="33"/>
        <v>1</v>
      </c>
      <c r="D137" s="490">
        <f t="shared" si="33"/>
        <v>1</v>
      </c>
      <c r="E137" s="490">
        <f t="shared" si="33"/>
        <v>1</v>
      </c>
      <c r="F137" s="490">
        <f t="shared" si="33"/>
        <v>1</v>
      </c>
      <c r="G137" s="490">
        <f t="shared" si="33"/>
        <v>1</v>
      </c>
      <c r="H137" s="420">
        <f t="shared" si="32"/>
        <v>4</v>
      </c>
      <c r="I137" s="261"/>
      <c r="J137" s="537" t="s">
        <v>2319</v>
      </c>
    </row>
    <row r="138" spans="1:11" ht="15.75" customHeight="1"/>
    <row r="139" spans="1:11" ht="15.75" customHeight="1"/>
    <row r="140" spans="1:11" ht="15.75" customHeight="1">
      <c r="A140" s="845" t="s">
        <v>2386</v>
      </c>
      <c r="B140" s="837"/>
      <c r="C140" s="837"/>
      <c r="D140" s="837"/>
      <c r="E140" s="837"/>
      <c r="F140" s="837"/>
      <c r="G140" s="837"/>
      <c r="H140" s="276"/>
      <c r="I140" s="276"/>
      <c r="J140" s="276"/>
    </row>
    <row r="141" spans="1:11" ht="15.75" customHeight="1">
      <c r="A141" s="532" t="s">
        <v>2309</v>
      </c>
      <c r="B141" s="532" t="s">
        <v>992</v>
      </c>
      <c r="C141" s="532" t="s">
        <v>2310</v>
      </c>
      <c r="D141" s="532" t="s">
        <v>994</v>
      </c>
      <c r="E141" s="532" t="s">
        <v>995</v>
      </c>
      <c r="F141" s="532" t="s">
        <v>996</v>
      </c>
      <c r="G141" s="532" t="s">
        <v>997</v>
      </c>
      <c r="H141" s="532" t="s">
        <v>2311</v>
      </c>
      <c r="I141" s="532" t="s">
        <v>2312</v>
      </c>
      <c r="J141" s="532" t="s">
        <v>2313</v>
      </c>
    </row>
    <row r="142" spans="1:11" ht="15.75" customHeight="1">
      <c r="A142" s="569" t="s">
        <v>2364</v>
      </c>
      <c r="B142" s="534">
        <v>1</v>
      </c>
      <c r="C142" s="534">
        <v>1</v>
      </c>
      <c r="D142" s="534">
        <v>1</v>
      </c>
      <c r="E142" s="534">
        <v>1</v>
      </c>
      <c r="F142" s="534">
        <v>1</v>
      </c>
      <c r="G142" s="534">
        <v>0.5</v>
      </c>
      <c r="H142" s="433">
        <f t="shared" ref="H142:H145" si="34">B142*(SUM(C142:F142)*G142)</f>
        <v>2</v>
      </c>
      <c r="I142" s="558"/>
      <c r="J142" s="554" t="s">
        <v>2387</v>
      </c>
    </row>
    <row r="143" spans="1:11" ht="15.75" customHeight="1">
      <c r="A143" s="567" t="s">
        <v>2366</v>
      </c>
      <c r="B143" s="534">
        <v>1</v>
      </c>
      <c r="C143" s="534">
        <v>1</v>
      </c>
      <c r="D143" s="534">
        <v>1</v>
      </c>
      <c r="E143" s="534">
        <v>1</v>
      </c>
      <c r="F143" s="534">
        <v>1</v>
      </c>
      <c r="G143" s="534">
        <v>0.5</v>
      </c>
      <c r="H143" s="433">
        <f t="shared" si="34"/>
        <v>2</v>
      </c>
      <c r="I143" s="570" t="s">
        <v>2388</v>
      </c>
      <c r="J143" s="564" t="s">
        <v>1087</v>
      </c>
    </row>
    <row r="144" spans="1:11" ht="15.75" customHeight="1">
      <c r="A144" s="567" t="s">
        <v>2368</v>
      </c>
      <c r="B144" s="534">
        <v>1</v>
      </c>
      <c r="C144" s="534">
        <v>1</v>
      </c>
      <c r="D144" s="534">
        <v>1</v>
      </c>
      <c r="E144" s="534">
        <v>1</v>
      </c>
      <c r="F144" s="534">
        <v>1</v>
      </c>
      <c r="G144" s="534">
        <v>0.5</v>
      </c>
      <c r="H144" s="433">
        <f t="shared" si="34"/>
        <v>2</v>
      </c>
      <c r="I144" s="563"/>
      <c r="J144" s="554" t="s">
        <v>2389</v>
      </c>
    </row>
    <row r="145" spans="1:10" ht="15.75" customHeight="1">
      <c r="A145" s="261" t="s">
        <v>2317</v>
      </c>
      <c r="B145" s="490">
        <f t="shared" ref="B145:G145" si="35">AVERAGE(B142:B144)</f>
        <v>1</v>
      </c>
      <c r="C145" s="490">
        <f t="shared" si="35"/>
        <v>1</v>
      </c>
      <c r="D145" s="490">
        <f t="shared" si="35"/>
        <v>1</v>
      </c>
      <c r="E145" s="490">
        <f t="shared" si="35"/>
        <v>1</v>
      </c>
      <c r="F145" s="490">
        <f t="shared" si="35"/>
        <v>1</v>
      </c>
      <c r="G145" s="490">
        <f t="shared" si="35"/>
        <v>0.5</v>
      </c>
      <c r="H145" s="420">
        <f t="shared" si="34"/>
        <v>2</v>
      </c>
      <c r="I145" s="261"/>
      <c r="J145" s="537" t="s">
        <v>2319</v>
      </c>
    </row>
    <row r="146" spans="1:10" ht="15.75" customHeight="1"/>
    <row r="147" spans="1:10" ht="15.75" customHeight="1"/>
    <row r="148" spans="1:10" ht="15.75" customHeight="1"/>
    <row r="149" spans="1:10" ht="15.75" customHeight="1">
      <c r="A149" s="567" t="s">
        <v>2366</v>
      </c>
      <c r="B149" s="90">
        <f>AVERAGEIF(A4:A145,A149,H4:H145)</f>
        <v>3</v>
      </c>
      <c r="C149" s="90">
        <f t="shared" ref="C149:C151" si="36">B149*6*25</f>
        <v>450</v>
      </c>
    </row>
    <row r="150" spans="1:10" ht="15.75" customHeight="1">
      <c r="A150" s="569" t="s">
        <v>2364</v>
      </c>
      <c r="B150" s="90">
        <f>AVERAGEIF(A4:A145,A150,H4:H145)</f>
        <v>2.8333333333333335</v>
      </c>
      <c r="C150" s="90">
        <f t="shared" si="36"/>
        <v>425</v>
      </c>
    </row>
    <row r="151" spans="1:10" ht="15.75" customHeight="1">
      <c r="A151" s="567" t="s">
        <v>2368</v>
      </c>
      <c r="B151" s="90">
        <f>AVERAGEIF(A4:A145,A151,H4:H145)</f>
        <v>2.3333333333333335</v>
      </c>
      <c r="C151" s="90">
        <f t="shared" si="36"/>
        <v>350</v>
      </c>
    </row>
    <row r="152" spans="1:10" ht="15.75" customHeight="1"/>
    <row r="153" spans="1:10" ht="15.75" customHeight="1"/>
    <row r="154" spans="1:10" ht="15.75" customHeight="1"/>
    <row r="155" spans="1:10" ht="15.75" customHeight="1"/>
    <row r="156" spans="1:10" ht="15.75" customHeight="1"/>
    <row r="157" spans="1:10" ht="15.75" customHeight="1"/>
    <row r="158" spans="1:10" ht="15.75" customHeight="1"/>
    <row r="159" spans="1:10" ht="15.75" customHeight="1"/>
    <row r="160" spans="1:1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sheetData>
  <mergeCells count="21">
    <mergeCell ref="I46:I47"/>
    <mergeCell ref="J46:J50"/>
    <mergeCell ref="I55:I56"/>
    <mergeCell ref="A2:G2"/>
    <mergeCell ref="A9:G9"/>
    <mergeCell ref="A16:G16"/>
    <mergeCell ref="A23:G23"/>
    <mergeCell ref="A30:G30"/>
    <mergeCell ref="A37:G37"/>
    <mergeCell ref="A44:G44"/>
    <mergeCell ref="A116:G116"/>
    <mergeCell ref="A124:G124"/>
    <mergeCell ref="A132:G132"/>
    <mergeCell ref="A140:G140"/>
    <mergeCell ref="A53:G53"/>
    <mergeCell ref="A63:G63"/>
    <mergeCell ref="A71:G72"/>
    <mergeCell ref="A80:G81"/>
    <mergeCell ref="A89:G90"/>
    <mergeCell ref="A99:G99"/>
    <mergeCell ref="A108:G108"/>
  </mergeCells>
  <hyperlinks>
    <hyperlink ref="J4" r:id="rId1" xr:uid="{00000000-0004-0000-0D00-000000000000}"/>
    <hyperlink ref="J11" r:id="rId2" xr:uid="{00000000-0004-0000-0D00-000001000000}"/>
    <hyperlink ref="J12" r:id="rId3" xr:uid="{00000000-0004-0000-0D00-000002000000}"/>
    <hyperlink ref="J32" r:id="rId4" xr:uid="{00000000-0004-0000-0D00-000003000000}"/>
    <hyperlink ref="J33" r:id="rId5" location="1" xr:uid="{00000000-0004-0000-0D00-000004000000}"/>
    <hyperlink ref="J39" r:id="rId6" xr:uid="{00000000-0004-0000-0D00-000005000000}"/>
    <hyperlink ref="J40" r:id="rId7" xr:uid="{00000000-0004-0000-0D00-000006000000}"/>
    <hyperlink ref="J46" r:id="rId8" xr:uid="{00000000-0004-0000-0D00-000007000000}"/>
    <hyperlink ref="J55" r:id="rId9" xr:uid="{00000000-0004-0000-0D00-000008000000}"/>
    <hyperlink ref="J56" r:id="rId10" xr:uid="{00000000-0004-0000-0D00-000009000000}"/>
    <hyperlink ref="J57" r:id="rId11" xr:uid="{00000000-0004-0000-0D00-00000A000000}"/>
    <hyperlink ref="J58" r:id="rId12" xr:uid="{00000000-0004-0000-0D00-00000B000000}"/>
    <hyperlink ref="J65" r:id="rId13" xr:uid="{00000000-0004-0000-0D00-00000C000000}"/>
    <hyperlink ref="J66" r:id="rId14" xr:uid="{00000000-0004-0000-0D00-00000D000000}"/>
    <hyperlink ref="J67" r:id="rId15" xr:uid="{00000000-0004-0000-0D00-00000E000000}"/>
    <hyperlink ref="J68" r:id="rId16" xr:uid="{00000000-0004-0000-0D00-00000F000000}"/>
    <hyperlink ref="J74" r:id="rId17" xr:uid="{00000000-0004-0000-0D00-000010000000}"/>
    <hyperlink ref="J75" r:id="rId18" xr:uid="{00000000-0004-0000-0D00-000011000000}"/>
    <hyperlink ref="J76" r:id="rId19" xr:uid="{00000000-0004-0000-0D00-000012000000}"/>
    <hyperlink ref="J77" r:id="rId20" xr:uid="{00000000-0004-0000-0D00-000013000000}"/>
    <hyperlink ref="J83" r:id="rId21" xr:uid="{00000000-0004-0000-0D00-000014000000}"/>
    <hyperlink ref="J84" r:id="rId22" xr:uid="{00000000-0004-0000-0D00-000015000000}"/>
    <hyperlink ref="J85" r:id="rId23" xr:uid="{00000000-0004-0000-0D00-000016000000}"/>
    <hyperlink ref="J86" r:id="rId24" xr:uid="{00000000-0004-0000-0D00-000017000000}"/>
    <hyperlink ref="J92" r:id="rId25" xr:uid="{00000000-0004-0000-0D00-000018000000}"/>
    <hyperlink ref="J93" r:id="rId26" xr:uid="{00000000-0004-0000-0D00-000019000000}"/>
    <hyperlink ref="J94" r:id="rId27" xr:uid="{00000000-0004-0000-0D00-00001A000000}"/>
    <hyperlink ref="J95" r:id="rId28" xr:uid="{00000000-0004-0000-0D00-00001B000000}"/>
    <hyperlink ref="I101" r:id="rId29" xr:uid="{00000000-0004-0000-0D00-00001C000000}"/>
    <hyperlink ref="I102" r:id="rId30" xr:uid="{00000000-0004-0000-0D00-00001D000000}"/>
    <hyperlink ref="I103" r:id="rId31" xr:uid="{00000000-0004-0000-0D00-00001E000000}"/>
    <hyperlink ref="J110" r:id="rId32" xr:uid="{00000000-0004-0000-0D00-00001F000000}"/>
    <hyperlink ref="J111" r:id="rId33" xr:uid="{00000000-0004-0000-0D00-000020000000}"/>
    <hyperlink ref="J112" r:id="rId34" xr:uid="{00000000-0004-0000-0D00-000021000000}"/>
    <hyperlink ref="J118" r:id="rId35" xr:uid="{00000000-0004-0000-0D00-000022000000}"/>
    <hyperlink ref="J119" r:id="rId36" xr:uid="{00000000-0004-0000-0D00-000023000000}"/>
    <hyperlink ref="J134" r:id="rId37" xr:uid="{00000000-0004-0000-0D00-000024000000}"/>
    <hyperlink ref="J135" r:id="rId38" xr:uid="{00000000-0004-0000-0D00-000025000000}"/>
    <hyperlink ref="J136" r:id="rId39" xr:uid="{00000000-0004-0000-0D00-000026000000}"/>
    <hyperlink ref="K136" r:id="rId40" xr:uid="{00000000-0004-0000-0D00-000027000000}"/>
    <hyperlink ref="J142" r:id="rId41" xr:uid="{00000000-0004-0000-0D00-000028000000}"/>
    <hyperlink ref="J143" r:id="rId42" xr:uid="{00000000-0004-0000-0D00-000029000000}"/>
    <hyperlink ref="J144" r:id="rId43" xr:uid="{00000000-0004-0000-0D00-00002A000000}"/>
  </hyperlink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2:J1000"/>
  <sheetViews>
    <sheetView workbookViewId="0"/>
  </sheetViews>
  <sheetFormatPr defaultColWidth="12.59765625" defaultRowHeight="15" customHeight="1"/>
  <cols>
    <col min="1" max="1" width="33.86328125" customWidth="1"/>
    <col min="2" max="2" width="8.59765625" customWidth="1"/>
    <col min="3" max="3" width="14.1328125" customWidth="1"/>
    <col min="4" max="4" width="8.1328125" customWidth="1"/>
    <col min="5" max="5" width="7.86328125" customWidth="1"/>
    <col min="6" max="6" width="7.3984375" customWidth="1"/>
    <col min="7" max="7" width="9.46484375" customWidth="1"/>
    <col min="8" max="8" width="9.73046875" customWidth="1"/>
    <col min="9" max="9" width="32.1328125" customWidth="1"/>
    <col min="10" max="10" width="17.73046875" customWidth="1"/>
    <col min="11" max="26" width="11.1328125" customWidth="1"/>
  </cols>
  <sheetData>
    <row r="2" spans="1:10" ht="13.9">
      <c r="A2" s="851" t="s">
        <v>2390</v>
      </c>
      <c r="B2" s="837"/>
      <c r="C2" s="837"/>
      <c r="D2" s="837"/>
      <c r="E2" s="837"/>
      <c r="F2" s="837"/>
      <c r="G2" s="837"/>
      <c r="H2" s="276"/>
      <c r="I2" s="276"/>
      <c r="J2" s="276"/>
    </row>
    <row r="3" spans="1:10" ht="23.25">
      <c r="A3" s="532" t="s">
        <v>2309</v>
      </c>
      <c r="B3" s="532" t="s">
        <v>992</v>
      </c>
      <c r="C3" s="532" t="s">
        <v>2310</v>
      </c>
      <c r="D3" s="532" t="s">
        <v>994</v>
      </c>
      <c r="E3" s="532" t="s">
        <v>995</v>
      </c>
      <c r="F3" s="532" t="s">
        <v>996</v>
      </c>
      <c r="G3" s="532" t="s">
        <v>997</v>
      </c>
      <c r="H3" s="532" t="s">
        <v>2311</v>
      </c>
      <c r="I3" s="532" t="s">
        <v>2312</v>
      </c>
      <c r="J3" s="532" t="s">
        <v>2313</v>
      </c>
    </row>
    <row r="4" spans="1:10" ht="12.75">
      <c r="A4" s="118" t="s">
        <v>2391</v>
      </c>
      <c r="B4" s="571">
        <v>1</v>
      </c>
      <c r="C4" s="571">
        <v>1</v>
      </c>
      <c r="D4" s="571">
        <v>1</v>
      </c>
      <c r="E4" s="571">
        <v>1</v>
      </c>
      <c r="F4" s="571">
        <v>1</v>
      </c>
      <c r="G4" s="571">
        <v>1</v>
      </c>
      <c r="H4" s="433">
        <f t="shared" ref="H4:H11" si="0">B4*(SUM(C4:F4)*G4)</f>
        <v>4</v>
      </c>
      <c r="I4" s="276" t="s">
        <v>2392</v>
      </c>
      <c r="J4" s="445" t="s">
        <v>2393</v>
      </c>
    </row>
    <row r="5" spans="1:10" ht="12.75">
      <c r="A5" s="118" t="s">
        <v>2394</v>
      </c>
      <c r="B5" s="571">
        <v>1</v>
      </c>
      <c r="C5" s="571">
        <v>1</v>
      </c>
      <c r="D5" s="571">
        <v>1</v>
      </c>
      <c r="E5" s="571">
        <v>1</v>
      </c>
      <c r="F5" s="571">
        <v>1</v>
      </c>
      <c r="G5" s="571">
        <v>1</v>
      </c>
      <c r="H5" s="433">
        <f t="shared" si="0"/>
        <v>4</v>
      </c>
      <c r="I5" s="276" t="s">
        <v>2395</v>
      </c>
      <c r="J5" s="445" t="s">
        <v>2396</v>
      </c>
    </row>
    <row r="6" spans="1:10" ht="12.75">
      <c r="A6" s="118" t="s">
        <v>2397</v>
      </c>
      <c r="B6" s="571">
        <v>1</v>
      </c>
      <c r="C6" s="571">
        <v>1</v>
      </c>
      <c r="D6" s="571">
        <v>1</v>
      </c>
      <c r="E6" s="571">
        <v>1</v>
      </c>
      <c r="F6" s="571">
        <v>1</v>
      </c>
      <c r="G6" s="571">
        <v>1</v>
      </c>
      <c r="H6" s="433">
        <f t="shared" si="0"/>
        <v>4</v>
      </c>
      <c r="I6" s="276" t="s">
        <v>2398</v>
      </c>
      <c r="J6" s="445" t="s">
        <v>2399</v>
      </c>
    </row>
    <row r="7" spans="1:10" ht="12.75">
      <c r="A7" s="118" t="s">
        <v>2400</v>
      </c>
      <c r="B7" s="571">
        <v>1</v>
      </c>
      <c r="C7" s="571">
        <v>1</v>
      </c>
      <c r="D7" s="571">
        <v>0</v>
      </c>
      <c r="E7" s="571">
        <v>1</v>
      </c>
      <c r="F7" s="571">
        <v>1</v>
      </c>
      <c r="G7" s="571">
        <v>1</v>
      </c>
      <c r="H7" s="433">
        <f t="shared" si="0"/>
        <v>3</v>
      </c>
      <c r="I7" s="276" t="s">
        <v>2401</v>
      </c>
      <c r="J7" s="445" t="s">
        <v>2402</v>
      </c>
    </row>
    <row r="8" spans="1:10" ht="12.75">
      <c r="A8" s="118" t="s">
        <v>2403</v>
      </c>
      <c r="B8" s="571">
        <v>1</v>
      </c>
      <c r="C8" s="571">
        <v>1</v>
      </c>
      <c r="D8" s="571">
        <v>1</v>
      </c>
      <c r="E8" s="571">
        <v>1</v>
      </c>
      <c r="F8" s="571">
        <v>0</v>
      </c>
      <c r="G8" s="571">
        <v>1</v>
      </c>
      <c r="H8" s="433">
        <f t="shared" si="0"/>
        <v>3</v>
      </c>
      <c r="I8" s="276" t="s">
        <v>2404</v>
      </c>
      <c r="J8" s="445" t="s">
        <v>2405</v>
      </c>
    </row>
    <row r="9" spans="1:10" ht="12.75">
      <c r="A9" s="118" t="s">
        <v>2406</v>
      </c>
      <c r="B9" s="571">
        <v>1</v>
      </c>
      <c r="C9" s="571">
        <v>1</v>
      </c>
      <c r="D9" s="571">
        <v>1</v>
      </c>
      <c r="E9" s="571">
        <v>1</v>
      </c>
      <c r="F9" s="571">
        <v>1</v>
      </c>
      <c r="G9" s="571">
        <v>1</v>
      </c>
      <c r="H9" s="433">
        <f t="shared" si="0"/>
        <v>4</v>
      </c>
      <c r="I9" s="276" t="s">
        <v>2407</v>
      </c>
      <c r="J9" s="445" t="s">
        <v>2408</v>
      </c>
    </row>
    <row r="10" spans="1:10" ht="12.75">
      <c r="A10" s="118" t="s">
        <v>2409</v>
      </c>
      <c r="B10" s="571">
        <v>1</v>
      </c>
      <c r="C10" s="571">
        <v>1</v>
      </c>
      <c r="D10" s="571">
        <v>1</v>
      </c>
      <c r="E10" s="571">
        <v>1</v>
      </c>
      <c r="F10" s="571">
        <v>1</v>
      </c>
      <c r="G10" s="571">
        <v>1</v>
      </c>
      <c r="H10" s="433">
        <f t="shared" si="0"/>
        <v>4</v>
      </c>
      <c r="I10" s="276" t="s">
        <v>2410</v>
      </c>
      <c r="J10" s="445" t="s">
        <v>2411</v>
      </c>
    </row>
    <row r="11" spans="1:10" ht="13.15">
      <c r="A11" s="572" t="s">
        <v>2317</v>
      </c>
      <c r="B11" s="573">
        <f t="shared" ref="B11:G11" si="1">AVERAGE(B4:B10)</f>
        <v>1</v>
      </c>
      <c r="C11" s="573">
        <f t="shared" si="1"/>
        <v>1</v>
      </c>
      <c r="D11" s="573">
        <f t="shared" si="1"/>
        <v>0.8571428571428571</v>
      </c>
      <c r="E11" s="573">
        <f t="shared" si="1"/>
        <v>1</v>
      </c>
      <c r="F11" s="573">
        <f t="shared" si="1"/>
        <v>0.8571428571428571</v>
      </c>
      <c r="G11" s="573">
        <f t="shared" si="1"/>
        <v>1</v>
      </c>
      <c r="H11" s="574">
        <f t="shared" si="0"/>
        <v>3.7142857142857144</v>
      </c>
      <c r="I11" s="575" t="s">
        <v>1377</v>
      </c>
      <c r="J11" s="575" t="s">
        <v>2319</v>
      </c>
    </row>
    <row r="13" spans="1:10" ht="13.9">
      <c r="A13" s="576" t="s">
        <v>2412</v>
      </c>
      <c r="B13" s="501"/>
      <c r="C13" s="501"/>
      <c r="D13" s="501"/>
      <c r="E13" s="501"/>
      <c r="F13" s="501"/>
      <c r="G13" s="501"/>
      <c r="H13" s="276"/>
      <c r="I13" s="276"/>
      <c r="J13" s="276"/>
    </row>
    <row r="14" spans="1:10" ht="23.25">
      <c r="A14" s="532" t="s">
        <v>2309</v>
      </c>
      <c r="B14" s="532" t="s">
        <v>992</v>
      </c>
      <c r="C14" s="532" t="s">
        <v>2310</v>
      </c>
      <c r="D14" s="532" t="s">
        <v>994</v>
      </c>
      <c r="E14" s="532" t="s">
        <v>995</v>
      </c>
      <c r="F14" s="532" t="s">
        <v>996</v>
      </c>
      <c r="G14" s="532" t="s">
        <v>997</v>
      </c>
      <c r="H14" s="532" t="s">
        <v>2311</v>
      </c>
      <c r="I14" s="532" t="s">
        <v>2312</v>
      </c>
      <c r="J14" s="532" t="s">
        <v>2313</v>
      </c>
    </row>
    <row r="15" spans="1:10" ht="12.75">
      <c r="A15" s="118" t="s">
        <v>2413</v>
      </c>
      <c r="B15" s="571">
        <v>1</v>
      </c>
      <c r="C15" s="571">
        <v>1</v>
      </c>
      <c r="D15" s="571">
        <v>1</v>
      </c>
      <c r="E15" s="571">
        <v>1</v>
      </c>
      <c r="F15" s="571">
        <v>1</v>
      </c>
      <c r="G15" s="571">
        <v>1</v>
      </c>
      <c r="H15" s="433">
        <f t="shared" ref="H15:H17" si="2">B15*(SUM(C15:F15)*G15)</f>
        <v>4</v>
      </c>
      <c r="I15" s="276" t="s">
        <v>2414</v>
      </c>
      <c r="J15" s="445" t="s">
        <v>2415</v>
      </c>
    </row>
    <row r="16" spans="1:10" ht="12.75">
      <c r="A16" s="118" t="s">
        <v>2416</v>
      </c>
      <c r="B16" s="571">
        <v>1</v>
      </c>
      <c r="C16" s="571">
        <v>1</v>
      </c>
      <c r="D16" s="571">
        <v>1</v>
      </c>
      <c r="E16" s="571">
        <v>1</v>
      </c>
      <c r="F16" s="571">
        <v>1</v>
      </c>
      <c r="G16" s="571">
        <v>1</v>
      </c>
      <c r="H16" s="433">
        <f t="shared" si="2"/>
        <v>4</v>
      </c>
      <c r="I16" s="276" t="s">
        <v>2417</v>
      </c>
      <c r="J16" s="445" t="s">
        <v>2418</v>
      </c>
    </row>
    <row r="17" spans="1:10" ht="13.15">
      <c r="A17" s="572" t="s">
        <v>2317</v>
      </c>
      <c r="B17" s="573">
        <f t="shared" ref="B17:G17" si="3">AVERAGE(B15:B16)</f>
        <v>1</v>
      </c>
      <c r="C17" s="573">
        <f t="shared" si="3"/>
        <v>1</v>
      </c>
      <c r="D17" s="573">
        <f t="shared" si="3"/>
        <v>1</v>
      </c>
      <c r="E17" s="573">
        <f t="shared" si="3"/>
        <v>1</v>
      </c>
      <c r="F17" s="573">
        <f t="shared" si="3"/>
        <v>1</v>
      </c>
      <c r="G17" s="573">
        <f t="shared" si="3"/>
        <v>1</v>
      </c>
      <c r="H17" s="574">
        <f t="shared" si="2"/>
        <v>4</v>
      </c>
      <c r="I17" s="575" t="s">
        <v>1380</v>
      </c>
      <c r="J17" s="575" t="s">
        <v>2319</v>
      </c>
    </row>
    <row r="19" spans="1:10" ht="13.9">
      <c r="A19" s="576" t="s">
        <v>2419</v>
      </c>
      <c r="B19" s="501"/>
      <c r="C19" s="501"/>
      <c r="D19" s="501"/>
      <c r="E19" s="501"/>
      <c r="F19" s="501"/>
      <c r="G19" s="501"/>
      <c r="H19" s="276"/>
      <c r="I19" s="276"/>
      <c r="J19" s="276"/>
    </row>
    <row r="20" spans="1:10" ht="23.25">
      <c r="A20" s="532" t="s">
        <v>2309</v>
      </c>
      <c r="B20" s="532" t="s">
        <v>992</v>
      </c>
      <c r="C20" s="532" t="s">
        <v>2310</v>
      </c>
      <c r="D20" s="532" t="s">
        <v>994</v>
      </c>
      <c r="E20" s="532" t="s">
        <v>995</v>
      </c>
      <c r="F20" s="532" t="s">
        <v>996</v>
      </c>
      <c r="G20" s="532" t="s">
        <v>997</v>
      </c>
      <c r="H20" s="532" t="s">
        <v>2311</v>
      </c>
      <c r="I20" s="532" t="s">
        <v>2312</v>
      </c>
      <c r="J20" s="532" t="s">
        <v>2313</v>
      </c>
    </row>
    <row r="21" spans="1:10" ht="15.75" customHeight="1">
      <c r="A21" s="118" t="s">
        <v>2391</v>
      </c>
      <c r="B21" s="571">
        <v>1</v>
      </c>
      <c r="C21" s="571">
        <v>1</v>
      </c>
      <c r="D21" s="571">
        <v>1</v>
      </c>
      <c r="E21" s="571">
        <v>1</v>
      </c>
      <c r="F21" s="571">
        <v>1</v>
      </c>
      <c r="G21" s="571">
        <v>1</v>
      </c>
      <c r="H21" s="433">
        <f t="shared" ref="H21:H28" si="4">B21*(SUM(C21:F21)*G21)</f>
        <v>4</v>
      </c>
      <c r="I21" s="276" t="s">
        <v>2392</v>
      </c>
      <c r="J21" s="445" t="s">
        <v>2420</v>
      </c>
    </row>
    <row r="22" spans="1:10" ht="15.75" customHeight="1">
      <c r="A22" s="118" t="s">
        <v>2394</v>
      </c>
      <c r="B22" s="571">
        <v>1</v>
      </c>
      <c r="C22" s="571">
        <v>1</v>
      </c>
      <c r="D22" s="571">
        <v>1</v>
      </c>
      <c r="E22" s="571">
        <v>1</v>
      </c>
      <c r="F22" s="571">
        <v>1</v>
      </c>
      <c r="G22" s="571">
        <v>1</v>
      </c>
      <c r="H22" s="433">
        <f t="shared" si="4"/>
        <v>4</v>
      </c>
      <c r="I22" s="276" t="s">
        <v>2395</v>
      </c>
      <c r="J22" s="445" t="s">
        <v>2421</v>
      </c>
    </row>
    <row r="23" spans="1:10" ht="15.75" customHeight="1">
      <c r="A23" s="118" t="s">
        <v>2397</v>
      </c>
      <c r="B23" s="571">
        <v>1</v>
      </c>
      <c r="C23" s="571">
        <v>1</v>
      </c>
      <c r="D23" s="571">
        <v>1</v>
      </c>
      <c r="E23" s="571">
        <v>1</v>
      </c>
      <c r="F23" s="571">
        <v>1</v>
      </c>
      <c r="G23" s="571">
        <v>1</v>
      </c>
      <c r="H23" s="433">
        <f t="shared" si="4"/>
        <v>4</v>
      </c>
      <c r="I23" s="276" t="s">
        <v>2398</v>
      </c>
      <c r="J23" s="445" t="s">
        <v>2422</v>
      </c>
    </row>
    <row r="24" spans="1:10" ht="15.75" customHeight="1">
      <c r="A24" s="118" t="s">
        <v>2400</v>
      </c>
      <c r="B24" s="571">
        <v>1</v>
      </c>
      <c r="C24" s="571">
        <v>1</v>
      </c>
      <c r="D24" s="571">
        <v>1</v>
      </c>
      <c r="E24" s="571">
        <v>1</v>
      </c>
      <c r="F24" s="571">
        <v>1</v>
      </c>
      <c r="G24" s="571">
        <v>1</v>
      </c>
      <c r="H24" s="433">
        <f t="shared" si="4"/>
        <v>4</v>
      </c>
      <c r="I24" s="276" t="s">
        <v>2423</v>
      </c>
      <c r="J24" s="445" t="s">
        <v>2424</v>
      </c>
    </row>
    <row r="25" spans="1:10" ht="15.75" customHeight="1">
      <c r="A25" s="118" t="s">
        <v>2403</v>
      </c>
      <c r="B25" s="571">
        <v>1</v>
      </c>
      <c r="C25" s="571">
        <v>1</v>
      </c>
      <c r="D25" s="571">
        <v>1</v>
      </c>
      <c r="E25" s="571">
        <v>1</v>
      </c>
      <c r="F25" s="571">
        <v>1</v>
      </c>
      <c r="G25" s="571">
        <v>1</v>
      </c>
      <c r="H25" s="433">
        <f t="shared" si="4"/>
        <v>4</v>
      </c>
      <c r="I25" s="276" t="s">
        <v>2425</v>
      </c>
      <c r="J25" s="445" t="s">
        <v>2426</v>
      </c>
    </row>
    <row r="26" spans="1:10" ht="15.75" customHeight="1">
      <c r="A26" s="118" t="s">
        <v>2406</v>
      </c>
      <c r="B26" s="571">
        <v>1</v>
      </c>
      <c r="C26" s="571">
        <v>1</v>
      </c>
      <c r="D26" s="571">
        <v>1</v>
      </c>
      <c r="E26" s="571">
        <v>1</v>
      </c>
      <c r="F26" s="571">
        <v>1</v>
      </c>
      <c r="G26" s="571">
        <v>1</v>
      </c>
      <c r="H26" s="433">
        <f t="shared" si="4"/>
        <v>4</v>
      </c>
      <c r="I26" s="276" t="s">
        <v>2407</v>
      </c>
      <c r="J26" s="445" t="s">
        <v>2427</v>
      </c>
    </row>
    <row r="27" spans="1:10" ht="15.75" customHeight="1">
      <c r="A27" s="118" t="s">
        <v>2409</v>
      </c>
      <c r="B27" s="571">
        <v>1</v>
      </c>
      <c r="C27" s="571">
        <v>1</v>
      </c>
      <c r="D27" s="571">
        <v>1</v>
      </c>
      <c r="E27" s="571">
        <v>1</v>
      </c>
      <c r="F27" s="571">
        <v>1</v>
      </c>
      <c r="G27" s="571">
        <v>1</v>
      </c>
      <c r="H27" s="433">
        <f t="shared" si="4"/>
        <v>4</v>
      </c>
      <c r="I27" s="276" t="s">
        <v>2410</v>
      </c>
      <c r="J27" s="445" t="s">
        <v>2428</v>
      </c>
    </row>
    <row r="28" spans="1:10" ht="15.75" customHeight="1">
      <c r="A28" s="572" t="s">
        <v>2317</v>
      </c>
      <c r="B28" s="573">
        <f t="shared" ref="B28:G28" si="5">AVERAGE(B21:B27)</f>
        <v>1</v>
      </c>
      <c r="C28" s="573">
        <f t="shared" si="5"/>
        <v>1</v>
      </c>
      <c r="D28" s="573">
        <f t="shared" si="5"/>
        <v>1</v>
      </c>
      <c r="E28" s="573">
        <f t="shared" si="5"/>
        <v>1</v>
      </c>
      <c r="F28" s="573">
        <f t="shared" si="5"/>
        <v>1</v>
      </c>
      <c r="G28" s="573">
        <f t="shared" si="5"/>
        <v>1</v>
      </c>
      <c r="H28" s="574">
        <f t="shared" si="4"/>
        <v>4</v>
      </c>
      <c r="I28" s="575" t="s">
        <v>1974</v>
      </c>
      <c r="J28" s="575" t="s">
        <v>2319</v>
      </c>
    </row>
    <row r="29" spans="1:10" ht="15.75" customHeight="1"/>
    <row r="30" spans="1:10" ht="15.75" customHeight="1">
      <c r="A30" s="576" t="s">
        <v>2429</v>
      </c>
      <c r="B30" s="501"/>
      <c r="C30" s="501"/>
      <c r="D30" s="501"/>
      <c r="E30" s="501"/>
      <c r="F30" s="501"/>
      <c r="G30" s="501"/>
      <c r="H30" s="276"/>
      <c r="I30" s="276"/>
      <c r="J30" s="276"/>
    </row>
    <row r="31" spans="1:10" ht="15.75" customHeight="1">
      <c r="A31" s="532" t="s">
        <v>2309</v>
      </c>
      <c r="B31" s="532" t="s">
        <v>992</v>
      </c>
      <c r="C31" s="532" t="s">
        <v>2310</v>
      </c>
      <c r="D31" s="532" t="s">
        <v>994</v>
      </c>
      <c r="E31" s="532" t="s">
        <v>995</v>
      </c>
      <c r="F31" s="532" t="s">
        <v>996</v>
      </c>
      <c r="G31" s="532" t="s">
        <v>997</v>
      </c>
      <c r="H31" s="532" t="s">
        <v>2311</v>
      </c>
      <c r="I31" s="532" t="s">
        <v>2312</v>
      </c>
      <c r="J31" s="532" t="s">
        <v>2313</v>
      </c>
    </row>
    <row r="32" spans="1:10" ht="15.75" customHeight="1">
      <c r="A32" s="118" t="s">
        <v>2413</v>
      </c>
      <c r="B32" s="571">
        <v>1</v>
      </c>
      <c r="C32" s="571">
        <v>1</v>
      </c>
      <c r="D32" s="571">
        <v>1</v>
      </c>
      <c r="E32" s="571">
        <v>1</v>
      </c>
      <c r="F32" s="571">
        <v>1</v>
      </c>
      <c r="G32" s="571">
        <v>1</v>
      </c>
      <c r="H32" s="433">
        <f t="shared" ref="H32:H34" si="6">B32*(SUM(C32:F32)*G32)</f>
        <v>4</v>
      </c>
      <c r="I32" s="276" t="s">
        <v>2414</v>
      </c>
      <c r="J32" s="445" t="s">
        <v>2430</v>
      </c>
    </row>
    <row r="33" spans="1:10" ht="15.75" customHeight="1">
      <c r="A33" s="118" t="s">
        <v>2416</v>
      </c>
      <c r="B33" s="571">
        <v>1</v>
      </c>
      <c r="C33" s="571">
        <v>1</v>
      </c>
      <c r="D33" s="571">
        <v>1</v>
      </c>
      <c r="E33" s="571">
        <v>1</v>
      </c>
      <c r="F33" s="571">
        <v>0</v>
      </c>
      <c r="G33" s="571">
        <v>1</v>
      </c>
      <c r="H33" s="433">
        <f t="shared" si="6"/>
        <v>3</v>
      </c>
      <c r="I33" s="276" t="s">
        <v>2431</v>
      </c>
      <c r="J33" s="445" t="s">
        <v>2432</v>
      </c>
    </row>
    <row r="34" spans="1:10" ht="15.75" customHeight="1">
      <c r="A34" s="572" t="s">
        <v>2317</v>
      </c>
      <c r="B34" s="573">
        <f t="shared" ref="B34:G34" si="7">AVERAGE(B32:B33)</f>
        <v>1</v>
      </c>
      <c r="C34" s="573">
        <f t="shared" si="7"/>
        <v>1</v>
      </c>
      <c r="D34" s="573">
        <f t="shared" si="7"/>
        <v>1</v>
      </c>
      <c r="E34" s="573">
        <f t="shared" si="7"/>
        <v>1</v>
      </c>
      <c r="F34" s="573">
        <f t="shared" si="7"/>
        <v>0.5</v>
      </c>
      <c r="G34" s="573">
        <f t="shared" si="7"/>
        <v>1</v>
      </c>
      <c r="H34" s="574">
        <f t="shared" si="6"/>
        <v>3.5</v>
      </c>
      <c r="I34" s="575" t="s">
        <v>1380</v>
      </c>
      <c r="J34" s="575" t="s">
        <v>2319</v>
      </c>
    </row>
    <row r="35" spans="1:10" ht="15.75" customHeight="1"/>
    <row r="36" spans="1:10" ht="15.75" customHeight="1">
      <c r="A36" s="576" t="s">
        <v>2433</v>
      </c>
      <c r="B36" s="501"/>
      <c r="C36" s="501"/>
      <c r="D36" s="501"/>
      <c r="E36" s="501"/>
      <c r="F36" s="501"/>
      <c r="G36" s="501"/>
      <c r="H36" s="276"/>
      <c r="I36" s="276"/>
      <c r="J36" s="276"/>
    </row>
    <row r="37" spans="1:10" ht="15.75" customHeight="1">
      <c r="A37" s="532" t="s">
        <v>2309</v>
      </c>
      <c r="B37" s="532" t="s">
        <v>992</v>
      </c>
      <c r="C37" s="532" t="s">
        <v>2310</v>
      </c>
      <c r="D37" s="532" t="s">
        <v>994</v>
      </c>
      <c r="E37" s="532" t="s">
        <v>995</v>
      </c>
      <c r="F37" s="532" t="s">
        <v>996</v>
      </c>
      <c r="G37" s="532" t="s">
        <v>997</v>
      </c>
      <c r="H37" s="532" t="s">
        <v>2311</v>
      </c>
      <c r="I37" s="532" t="s">
        <v>2312</v>
      </c>
      <c r="J37" s="532" t="s">
        <v>2313</v>
      </c>
    </row>
    <row r="38" spans="1:10" ht="15.75" customHeight="1">
      <c r="A38" s="118" t="s">
        <v>2434</v>
      </c>
      <c r="B38" s="571">
        <v>1</v>
      </c>
      <c r="C38" s="571">
        <v>1</v>
      </c>
      <c r="D38" s="571">
        <v>1</v>
      </c>
      <c r="E38" s="571">
        <v>1</v>
      </c>
      <c r="F38" s="571">
        <v>1</v>
      </c>
      <c r="G38" s="571">
        <v>1</v>
      </c>
      <c r="H38" s="433">
        <f t="shared" ref="H38:H41" si="8">B38*(SUM(C38:F38)*G38)</f>
        <v>4</v>
      </c>
      <c r="I38" s="276" t="s">
        <v>2414</v>
      </c>
      <c r="J38" s="445" t="s">
        <v>2435</v>
      </c>
    </row>
    <row r="39" spans="1:10" ht="15.75" customHeight="1">
      <c r="A39" s="118" t="s">
        <v>2436</v>
      </c>
      <c r="B39" s="571">
        <v>1</v>
      </c>
      <c r="C39" s="571">
        <v>1</v>
      </c>
      <c r="D39" s="571">
        <v>1</v>
      </c>
      <c r="E39" s="571">
        <v>1</v>
      </c>
      <c r="F39" s="571">
        <v>1</v>
      </c>
      <c r="G39" s="571">
        <v>1</v>
      </c>
      <c r="H39" s="433">
        <f t="shared" si="8"/>
        <v>4</v>
      </c>
      <c r="I39" s="276" t="s">
        <v>2417</v>
      </c>
      <c r="J39" s="445" t="s">
        <v>2437</v>
      </c>
    </row>
    <row r="40" spans="1:10" ht="15.75" customHeight="1">
      <c r="A40" s="118" t="s">
        <v>2438</v>
      </c>
      <c r="B40" s="571">
        <v>0</v>
      </c>
      <c r="C40" s="571">
        <v>0</v>
      </c>
      <c r="D40" s="571">
        <v>0</v>
      </c>
      <c r="E40" s="571">
        <v>0</v>
      </c>
      <c r="F40" s="571">
        <v>0</v>
      </c>
      <c r="G40" s="571">
        <v>0</v>
      </c>
      <c r="H40" s="433">
        <f t="shared" si="8"/>
        <v>0</v>
      </c>
      <c r="I40" s="276" t="s">
        <v>2439</v>
      </c>
      <c r="J40" s="445" t="s">
        <v>2440</v>
      </c>
    </row>
    <row r="41" spans="1:10" ht="15.75" customHeight="1">
      <c r="A41" s="577" t="s">
        <v>2317</v>
      </c>
      <c r="B41" s="578">
        <f t="shared" ref="B41:G41" si="9">AVERAGE(B38:B40)</f>
        <v>0.66666666666666663</v>
      </c>
      <c r="C41" s="578">
        <f t="shared" si="9"/>
        <v>0.66666666666666663</v>
      </c>
      <c r="D41" s="578">
        <f t="shared" si="9"/>
        <v>0.66666666666666663</v>
      </c>
      <c r="E41" s="578">
        <f t="shared" si="9"/>
        <v>0.66666666666666663</v>
      </c>
      <c r="F41" s="578">
        <f t="shared" si="9"/>
        <v>0.66666666666666663</v>
      </c>
      <c r="G41" s="578">
        <f t="shared" si="9"/>
        <v>0.66666666666666663</v>
      </c>
      <c r="H41" s="579">
        <f t="shared" si="8"/>
        <v>1.1851851851851851</v>
      </c>
      <c r="I41" s="852" t="s">
        <v>1471</v>
      </c>
      <c r="J41" s="853"/>
    </row>
    <row r="42" spans="1:10" ht="15.75" customHeight="1"/>
    <row r="43" spans="1:10" ht="15.75" customHeight="1">
      <c r="A43" s="576" t="s">
        <v>2441</v>
      </c>
      <c r="B43" s="501"/>
      <c r="C43" s="501"/>
      <c r="D43" s="501"/>
      <c r="E43" s="501"/>
      <c r="F43" s="501"/>
      <c r="G43" s="501"/>
      <c r="H43" s="276"/>
      <c r="I43" s="276"/>
      <c r="J43" s="276"/>
    </row>
    <row r="44" spans="1:10" ht="15.75" customHeight="1">
      <c r="A44" s="532" t="s">
        <v>2309</v>
      </c>
      <c r="B44" s="532" t="s">
        <v>992</v>
      </c>
      <c r="C44" s="532" t="s">
        <v>2310</v>
      </c>
      <c r="D44" s="532" t="s">
        <v>994</v>
      </c>
      <c r="E44" s="532" t="s">
        <v>995</v>
      </c>
      <c r="F44" s="532" t="s">
        <v>996</v>
      </c>
      <c r="G44" s="532" t="s">
        <v>997</v>
      </c>
      <c r="H44" s="532" t="s">
        <v>2311</v>
      </c>
      <c r="I44" s="532" t="s">
        <v>2312</v>
      </c>
      <c r="J44" s="532" t="s">
        <v>2313</v>
      </c>
    </row>
    <row r="45" spans="1:10" ht="15.75" customHeight="1">
      <c r="A45" s="118" t="s">
        <v>2442</v>
      </c>
      <c r="B45" s="580">
        <v>1</v>
      </c>
      <c r="C45" s="580">
        <v>1</v>
      </c>
      <c r="D45" s="580">
        <v>1</v>
      </c>
      <c r="E45" s="580">
        <v>1</v>
      </c>
      <c r="F45" s="580">
        <v>1</v>
      </c>
      <c r="G45" s="580">
        <v>1</v>
      </c>
      <c r="H45" s="433">
        <f t="shared" ref="H45:H59" si="10">B45*(SUM(C45:F45)*G45)</f>
        <v>4</v>
      </c>
      <c r="I45" s="457"/>
      <c r="J45" s="445" t="s">
        <v>2443</v>
      </c>
    </row>
    <row r="46" spans="1:10" ht="15.75" customHeight="1">
      <c r="A46" s="118" t="s">
        <v>2444</v>
      </c>
      <c r="B46" s="580">
        <v>1</v>
      </c>
      <c r="C46" s="580">
        <v>1</v>
      </c>
      <c r="D46" s="580">
        <v>1</v>
      </c>
      <c r="E46" s="580">
        <v>1</v>
      </c>
      <c r="F46" s="580">
        <v>1</v>
      </c>
      <c r="G46" s="580">
        <v>0.5</v>
      </c>
      <c r="H46" s="433">
        <f t="shared" si="10"/>
        <v>2</v>
      </c>
      <c r="I46" s="276" t="s">
        <v>2445</v>
      </c>
      <c r="J46" s="445" t="s">
        <v>2446</v>
      </c>
    </row>
    <row r="47" spans="1:10" ht="15.75" customHeight="1">
      <c r="A47" s="118" t="s">
        <v>2447</v>
      </c>
      <c r="B47" s="580">
        <v>0</v>
      </c>
      <c r="C47" s="580">
        <v>0</v>
      </c>
      <c r="D47" s="580">
        <v>0</v>
      </c>
      <c r="E47" s="580">
        <v>1</v>
      </c>
      <c r="F47" s="580">
        <v>1</v>
      </c>
      <c r="G47" s="580">
        <v>1</v>
      </c>
      <c r="H47" s="433">
        <f t="shared" si="10"/>
        <v>0</v>
      </c>
      <c r="I47" s="276" t="s">
        <v>2448</v>
      </c>
      <c r="J47" s="445" t="s">
        <v>2449</v>
      </c>
    </row>
    <row r="48" spans="1:10" ht="15.75" customHeight="1">
      <c r="A48" s="118" t="s">
        <v>2450</v>
      </c>
      <c r="B48" s="580">
        <v>1</v>
      </c>
      <c r="C48" s="580">
        <v>1</v>
      </c>
      <c r="D48" s="580">
        <v>1</v>
      </c>
      <c r="E48" s="580">
        <v>1</v>
      </c>
      <c r="F48" s="580">
        <v>0</v>
      </c>
      <c r="G48" s="580">
        <v>1</v>
      </c>
      <c r="H48" s="433">
        <f t="shared" si="10"/>
        <v>3</v>
      </c>
      <c r="I48" s="276" t="s">
        <v>2451</v>
      </c>
      <c r="J48" s="445" t="s">
        <v>2452</v>
      </c>
    </row>
    <row r="49" spans="1:10" ht="15.75" customHeight="1">
      <c r="A49" s="118" t="s">
        <v>2453</v>
      </c>
      <c r="B49" s="580">
        <v>1</v>
      </c>
      <c r="C49" s="580">
        <v>1</v>
      </c>
      <c r="D49" s="580">
        <v>1</v>
      </c>
      <c r="E49" s="580">
        <v>1</v>
      </c>
      <c r="F49" s="580">
        <v>0</v>
      </c>
      <c r="G49" s="580">
        <v>1</v>
      </c>
      <c r="H49" s="433">
        <f t="shared" si="10"/>
        <v>3</v>
      </c>
      <c r="I49" s="276" t="s">
        <v>2451</v>
      </c>
      <c r="J49" s="445" t="s">
        <v>2454</v>
      </c>
    </row>
    <row r="50" spans="1:10" ht="15.75" customHeight="1">
      <c r="A50" s="118" t="s">
        <v>2455</v>
      </c>
      <c r="B50" s="580">
        <v>1</v>
      </c>
      <c r="C50" s="580">
        <v>1</v>
      </c>
      <c r="D50" s="580">
        <v>1</v>
      </c>
      <c r="E50" s="580">
        <v>1</v>
      </c>
      <c r="F50" s="580">
        <v>0</v>
      </c>
      <c r="G50" s="580">
        <v>1</v>
      </c>
      <c r="H50" s="433">
        <f t="shared" si="10"/>
        <v>3</v>
      </c>
      <c r="I50" s="276" t="s">
        <v>2451</v>
      </c>
      <c r="J50" s="445" t="s">
        <v>2456</v>
      </c>
    </row>
    <row r="51" spans="1:10" ht="15.75" customHeight="1">
      <c r="A51" s="118" t="s">
        <v>2457</v>
      </c>
      <c r="B51" s="580">
        <v>1</v>
      </c>
      <c r="C51" s="580">
        <v>1</v>
      </c>
      <c r="D51" s="580">
        <v>1</v>
      </c>
      <c r="E51" s="580">
        <v>1</v>
      </c>
      <c r="F51" s="580">
        <v>1</v>
      </c>
      <c r="G51" s="580">
        <v>0.5</v>
      </c>
      <c r="H51" s="433">
        <f t="shared" si="10"/>
        <v>2</v>
      </c>
      <c r="I51" s="276" t="s">
        <v>2445</v>
      </c>
      <c r="J51" s="445" t="s">
        <v>2458</v>
      </c>
    </row>
    <row r="52" spans="1:10" ht="15.75" customHeight="1">
      <c r="A52" s="118" t="s">
        <v>2459</v>
      </c>
      <c r="B52" s="580">
        <v>1</v>
      </c>
      <c r="C52" s="580">
        <v>1</v>
      </c>
      <c r="D52" s="580">
        <v>1</v>
      </c>
      <c r="E52" s="580">
        <v>1</v>
      </c>
      <c r="F52" s="580">
        <v>1</v>
      </c>
      <c r="G52" s="580">
        <v>0.5</v>
      </c>
      <c r="H52" s="433">
        <f t="shared" si="10"/>
        <v>2</v>
      </c>
      <c r="I52" s="276" t="s">
        <v>2445</v>
      </c>
      <c r="J52" s="445" t="s">
        <v>2460</v>
      </c>
    </row>
    <row r="53" spans="1:10" ht="15.75" customHeight="1">
      <c r="A53" s="118" t="s">
        <v>2461</v>
      </c>
      <c r="B53" s="580">
        <v>1</v>
      </c>
      <c r="C53" s="580">
        <v>1</v>
      </c>
      <c r="D53" s="580">
        <v>1</v>
      </c>
      <c r="E53" s="580">
        <v>1</v>
      </c>
      <c r="F53" s="580">
        <v>1</v>
      </c>
      <c r="G53" s="580">
        <v>0.5</v>
      </c>
      <c r="H53" s="433">
        <f t="shared" si="10"/>
        <v>2</v>
      </c>
      <c r="I53" s="276" t="s">
        <v>2445</v>
      </c>
      <c r="J53" s="445" t="s">
        <v>2462</v>
      </c>
    </row>
    <row r="54" spans="1:10" ht="15.75" customHeight="1">
      <c r="A54" s="118" t="s">
        <v>2463</v>
      </c>
      <c r="B54" s="580">
        <v>1</v>
      </c>
      <c r="C54" s="580">
        <v>1</v>
      </c>
      <c r="D54" s="580">
        <v>1</v>
      </c>
      <c r="E54" s="580">
        <v>1</v>
      </c>
      <c r="F54" s="580">
        <v>1</v>
      </c>
      <c r="G54" s="580">
        <v>1</v>
      </c>
      <c r="H54" s="433">
        <f t="shared" si="10"/>
        <v>4</v>
      </c>
      <c r="I54" s="457"/>
      <c r="J54" s="445" t="s">
        <v>2464</v>
      </c>
    </row>
    <row r="55" spans="1:10" ht="15.75" customHeight="1">
      <c r="A55" s="118" t="s">
        <v>2465</v>
      </c>
      <c r="B55" s="580">
        <v>1</v>
      </c>
      <c r="C55" s="580">
        <v>1</v>
      </c>
      <c r="D55" s="580">
        <v>1</v>
      </c>
      <c r="E55" s="580">
        <v>1</v>
      </c>
      <c r="F55" s="580">
        <v>1</v>
      </c>
      <c r="G55" s="580">
        <v>0.5</v>
      </c>
      <c r="H55" s="433">
        <f t="shared" si="10"/>
        <v>2</v>
      </c>
      <c r="I55" s="276" t="s">
        <v>2445</v>
      </c>
      <c r="J55" s="445" t="s">
        <v>2466</v>
      </c>
    </row>
    <row r="56" spans="1:10" ht="15.75" customHeight="1">
      <c r="A56" s="118" t="s">
        <v>2467</v>
      </c>
      <c r="B56" s="580">
        <v>1</v>
      </c>
      <c r="C56" s="580">
        <v>1</v>
      </c>
      <c r="D56" s="580">
        <v>1</v>
      </c>
      <c r="E56" s="580">
        <v>1</v>
      </c>
      <c r="F56" s="580">
        <v>0</v>
      </c>
      <c r="G56" s="580">
        <v>1</v>
      </c>
      <c r="H56" s="433">
        <f t="shared" si="10"/>
        <v>3</v>
      </c>
      <c r="I56" s="276" t="s">
        <v>2451</v>
      </c>
      <c r="J56" s="445" t="s">
        <v>2468</v>
      </c>
    </row>
    <row r="57" spans="1:10" ht="15.75" customHeight="1">
      <c r="A57" s="118" t="s">
        <v>2469</v>
      </c>
      <c r="B57" s="580">
        <v>1</v>
      </c>
      <c r="C57" s="580">
        <v>1</v>
      </c>
      <c r="D57" s="580">
        <v>1</v>
      </c>
      <c r="E57" s="580">
        <v>1</v>
      </c>
      <c r="F57" s="580">
        <v>0.5</v>
      </c>
      <c r="G57" s="580">
        <v>1</v>
      </c>
      <c r="H57" s="433">
        <f t="shared" si="10"/>
        <v>3.5</v>
      </c>
      <c r="I57" s="276" t="s">
        <v>2470</v>
      </c>
      <c r="J57" s="445" t="s">
        <v>2471</v>
      </c>
    </row>
    <row r="58" spans="1:10" ht="15.75" customHeight="1">
      <c r="A58" s="118" t="s">
        <v>2472</v>
      </c>
      <c r="B58" s="580">
        <v>1</v>
      </c>
      <c r="C58" s="580">
        <v>1</v>
      </c>
      <c r="D58" s="580">
        <v>1</v>
      </c>
      <c r="E58" s="580">
        <v>1</v>
      </c>
      <c r="F58" s="580">
        <v>0</v>
      </c>
      <c r="G58" s="580">
        <v>1</v>
      </c>
      <c r="H58" s="433">
        <f t="shared" si="10"/>
        <v>3</v>
      </c>
      <c r="I58" s="276" t="s">
        <v>2451</v>
      </c>
      <c r="J58" s="445" t="s">
        <v>2473</v>
      </c>
    </row>
    <row r="59" spans="1:10" ht="15.75" customHeight="1">
      <c r="A59" s="577" t="s">
        <v>2317</v>
      </c>
      <c r="B59" s="578">
        <f t="shared" ref="B59:G59" si="11">AVERAGE(B45:B58)</f>
        <v>0.9285714285714286</v>
      </c>
      <c r="C59" s="578">
        <f t="shared" si="11"/>
        <v>0.9285714285714286</v>
      </c>
      <c r="D59" s="578">
        <f t="shared" si="11"/>
        <v>0.9285714285714286</v>
      </c>
      <c r="E59" s="578">
        <f t="shared" si="11"/>
        <v>1</v>
      </c>
      <c r="F59" s="578">
        <f t="shared" si="11"/>
        <v>0.6071428571428571</v>
      </c>
      <c r="G59" s="578">
        <f t="shared" si="11"/>
        <v>0.8214285714285714</v>
      </c>
      <c r="H59" s="579">
        <f t="shared" si="10"/>
        <v>2.6424016034985423</v>
      </c>
      <c r="I59" s="575" t="s">
        <v>1480</v>
      </c>
      <c r="J59" s="581" t="s">
        <v>2319</v>
      </c>
    </row>
    <row r="60" spans="1:10" ht="15.75" customHeight="1"/>
    <row r="61" spans="1:10" ht="15.75" customHeight="1">
      <c r="A61" s="576" t="s">
        <v>2474</v>
      </c>
      <c r="B61" s="501"/>
      <c r="C61" s="501"/>
      <c r="D61" s="501"/>
      <c r="E61" s="501"/>
      <c r="F61" s="501"/>
      <c r="G61" s="501"/>
      <c r="H61" s="276"/>
      <c r="I61" s="276"/>
      <c r="J61" s="276"/>
    </row>
    <row r="62" spans="1:10" ht="15.75" customHeight="1">
      <c r="A62" s="532" t="s">
        <v>2309</v>
      </c>
      <c r="B62" s="532" t="s">
        <v>992</v>
      </c>
      <c r="C62" s="532" t="s">
        <v>2310</v>
      </c>
      <c r="D62" s="532" t="s">
        <v>994</v>
      </c>
      <c r="E62" s="532" t="s">
        <v>995</v>
      </c>
      <c r="F62" s="532" t="s">
        <v>996</v>
      </c>
      <c r="G62" s="532" t="s">
        <v>997</v>
      </c>
      <c r="H62" s="532" t="s">
        <v>2311</v>
      </c>
      <c r="I62" s="532" t="s">
        <v>2312</v>
      </c>
      <c r="J62" s="532" t="s">
        <v>2313</v>
      </c>
    </row>
    <row r="63" spans="1:10" ht="15.75" customHeight="1">
      <c r="A63" s="118" t="s">
        <v>2442</v>
      </c>
      <c r="B63" s="580">
        <v>1</v>
      </c>
      <c r="C63" s="580">
        <v>1</v>
      </c>
      <c r="D63" s="580">
        <v>1</v>
      </c>
      <c r="E63" s="580">
        <v>1</v>
      </c>
      <c r="F63" s="580">
        <v>1</v>
      </c>
      <c r="G63" s="580">
        <v>1</v>
      </c>
      <c r="H63" s="433">
        <f t="shared" ref="H63:H77" si="12">B63*(SUM(C63:F63)*G63)</f>
        <v>4</v>
      </c>
      <c r="I63" s="457"/>
      <c r="J63" s="445" t="s">
        <v>2443</v>
      </c>
    </row>
    <row r="64" spans="1:10" ht="15.75" customHeight="1">
      <c r="A64" s="118" t="s">
        <v>2444</v>
      </c>
      <c r="B64" s="580">
        <v>1</v>
      </c>
      <c r="C64" s="580">
        <v>1</v>
      </c>
      <c r="D64" s="580">
        <v>1</v>
      </c>
      <c r="E64" s="580">
        <v>1</v>
      </c>
      <c r="F64" s="580">
        <v>1</v>
      </c>
      <c r="G64" s="580">
        <v>1</v>
      </c>
      <c r="H64" s="433">
        <f t="shared" si="12"/>
        <v>4</v>
      </c>
      <c r="I64" s="457"/>
      <c r="J64" s="445" t="s">
        <v>2446</v>
      </c>
    </row>
    <row r="65" spans="1:10" ht="15.75" customHeight="1">
      <c r="A65" s="118" t="s">
        <v>2447</v>
      </c>
      <c r="B65" s="580">
        <v>1</v>
      </c>
      <c r="C65" s="580">
        <v>1</v>
      </c>
      <c r="D65" s="580">
        <v>1</v>
      </c>
      <c r="E65" s="580">
        <v>1</v>
      </c>
      <c r="F65" s="580">
        <v>1</v>
      </c>
      <c r="G65" s="580">
        <v>1</v>
      </c>
      <c r="H65" s="433">
        <f t="shared" si="12"/>
        <v>4</v>
      </c>
      <c r="I65" s="276" t="s">
        <v>2475</v>
      </c>
      <c r="J65" s="445" t="s">
        <v>2449</v>
      </c>
    </row>
    <row r="66" spans="1:10" ht="15.75" customHeight="1">
      <c r="A66" s="118" t="s">
        <v>2450</v>
      </c>
      <c r="B66" s="580">
        <v>1</v>
      </c>
      <c r="C66" s="580">
        <v>1</v>
      </c>
      <c r="D66" s="580">
        <v>1</v>
      </c>
      <c r="E66" s="580">
        <v>1</v>
      </c>
      <c r="F66" s="580">
        <v>0</v>
      </c>
      <c r="G66" s="580">
        <v>1</v>
      </c>
      <c r="H66" s="433">
        <f t="shared" si="12"/>
        <v>3</v>
      </c>
      <c r="I66" s="276" t="s">
        <v>2451</v>
      </c>
      <c r="J66" s="445" t="s">
        <v>2476</v>
      </c>
    </row>
    <row r="67" spans="1:10" ht="15.75" customHeight="1">
      <c r="A67" s="118" t="s">
        <v>2453</v>
      </c>
      <c r="B67" s="580">
        <v>1</v>
      </c>
      <c r="C67" s="580">
        <v>1</v>
      </c>
      <c r="D67" s="580">
        <v>1</v>
      </c>
      <c r="E67" s="580">
        <v>1</v>
      </c>
      <c r="F67" s="580">
        <v>0</v>
      </c>
      <c r="G67" s="580">
        <v>1</v>
      </c>
      <c r="H67" s="433">
        <f t="shared" si="12"/>
        <v>3</v>
      </c>
      <c r="I67" s="276" t="s">
        <v>2451</v>
      </c>
      <c r="J67" s="445" t="s">
        <v>2477</v>
      </c>
    </row>
    <row r="68" spans="1:10" ht="15.75" customHeight="1">
      <c r="A68" s="118" t="s">
        <v>2455</v>
      </c>
      <c r="B68" s="580">
        <v>1</v>
      </c>
      <c r="C68" s="580">
        <v>1</v>
      </c>
      <c r="D68" s="580">
        <v>1</v>
      </c>
      <c r="E68" s="580">
        <v>1</v>
      </c>
      <c r="F68" s="580">
        <v>0</v>
      </c>
      <c r="G68" s="580">
        <v>1</v>
      </c>
      <c r="H68" s="433">
        <f t="shared" si="12"/>
        <v>3</v>
      </c>
      <c r="I68" s="276" t="s">
        <v>2451</v>
      </c>
      <c r="J68" s="445" t="s">
        <v>2478</v>
      </c>
    </row>
    <row r="69" spans="1:10" ht="15.75" customHeight="1">
      <c r="A69" s="118" t="s">
        <v>2457</v>
      </c>
      <c r="B69" s="580">
        <v>1</v>
      </c>
      <c r="C69" s="580">
        <v>1</v>
      </c>
      <c r="D69" s="580">
        <v>1</v>
      </c>
      <c r="E69" s="580">
        <v>1</v>
      </c>
      <c r="F69" s="580">
        <v>0</v>
      </c>
      <c r="G69" s="580">
        <v>1</v>
      </c>
      <c r="H69" s="433">
        <f t="shared" si="12"/>
        <v>3</v>
      </c>
      <c r="I69" s="276" t="s">
        <v>2451</v>
      </c>
      <c r="J69" s="445" t="s">
        <v>2458</v>
      </c>
    </row>
    <row r="70" spans="1:10" ht="15.75" customHeight="1">
      <c r="A70" s="118" t="s">
        <v>2459</v>
      </c>
      <c r="B70" s="580">
        <v>1</v>
      </c>
      <c r="C70" s="580">
        <v>1</v>
      </c>
      <c r="D70" s="580">
        <v>1</v>
      </c>
      <c r="E70" s="580">
        <v>1</v>
      </c>
      <c r="F70" s="580">
        <v>0</v>
      </c>
      <c r="G70" s="580">
        <v>1</v>
      </c>
      <c r="H70" s="433">
        <f t="shared" si="12"/>
        <v>3</v>
      </c>
      <c r="I70" s="276" t="s">
        <v>2451</v>
      </c>
      <c r="J70" s="445" t="s">
        <v>2479</v>
      </c>
    </row>
    <row r="71" spans="1:10" ht="15.75" customHeight="1">
      <c r="A71" s="118" t="s">
        <v>2461</v>
      </c>
      <c r="B71" s="580">
        <v>0</v>
      </c>
      <c r="C71" s="580">
        <v>0</v>
      </c>
      <c r="D71" s="580">
        <v>0</v>
      </c>
      <c r="E71" s="580">
        <v>0</v>
      </c>
      <c r="F71" s="580">
        <v>0</v>
      </c>
      <c r="G71" s="580">
        <v>0</v>
      </c>
      <c r="H71" s="433">
        <f t="shared" si="12"/>
        <v>0</v>
      </c>
      <c r="I71" s="276" t="s">
        <v>2480</v>
      </c>
      <c r="J71" s="457"/>
    </row>
    <row r="72" spans="1:10" ht="15.75" customHeight="1">
      <c r="A72" s="118" t="s">
        <v>2463</v>
      </c>
      <c r="B72" s="580">
        <v>1</v>
      </c>
      <c r="C72" s="580">
        <v>1</v>
      </c>
      <c r="D72" s="580">
        <v>1</v>
      </c>
      <c r="E72" s="580">
        <v>1</v>
      </c>
      <c r="F72" s="580">
        <v>0.5</v>
      </c>
      <c r="G72" s="580">
        <v>1</v>
      </c>
      <c r="H72" s="433">
        <f t="shared" si="12"/>
        <v>3.5</v>
      </c>
      <c r="I72" s="276" t="s">
        <v>2481</v>
      </c>
      <c r="J72" s="445" t="s">
        <v>2464</v>
      </c>
    </row>
    <row r="73" spans="1:10" ht="15.75" customHeight="1">
      <c r="A73" s="118" t="s">
        <v>2465</v>
      </c>
      <c r="B73" s="580">
        <v>0</v>
      </c>
      <c r="C73" s="580">
        <v>0</v>
      </c>
      <c r="D73" s="580">
        <v>0</v>
      </c>
      <c r="E73" s="580">
        <v>0</v>
      </c>
      <c r="F73" s="580">
        <v>0</v>
      </c>
      <c r="G73" s="580">
        <v>0</v>
      </c>
      <c r="H73" s="433">
        <f t="shared" si="12"/>
        <v>0</v>
      </c>
      <c r="I73" s="276" t="s">
        <v>2480</v>
      </c>
      <c r="J73" s="457"/>
    </row>
    <row r="74" spans="1:10" ht="15.75" customHeight="1">
      <c r="A74" s="118" t="s">
        <v>2467</v>
      </c>
      <c r="B74" s="580">
        <v>1</v>
      </c>
      <c r="C74" s="580">
        <v>1</v>
      </c>
      <c r="D74" s="580">
        <v>1</v>
      </c>
      <c r="E74" s="580">
        <v>1</v>
      </c>
      <c r="F74" s="580">
        <v>0</v>
      </c>
      <c r="G74" s="580">
        <v>1</v>
      </c>
      <c r="H74" s="433">
        <f t="shared" si="12"/>
        <v>3</v>
      </c>
      <c r="I74" s="276" t="s">
        <v>2451</v>
      </c>
      <c r="J74" s="445" t="s">
        <v>2482</v>
      </c>
    </row>
    <row r="75" spans="1:10" ht="15.75" customHeight="1">
      <c r="A75" s="118" t="s">
        <v>2469</v>
      </c>
      <c r="B75" s="580">
        <v>1</v>
      </c>
      <c r="C75" s="580">
        <v>1</v>
      </c>
      <c r="D75" s="580">
        <v>1</v>
      </c>
      <c r="E75" s="580">
        <v>1</v>
      </c>
      <c r="F75" s="580">
        <v>0.5</v>
      </c>
      <c r="G75" s="580">
        <v>1</v>
      </c>
      <c r="H75" s="433">
        <f t="shared" si="12"/>
        <v>3.5</v>
      </c>
      <c r="I75" s="276" t="s">
        <v>2481</v>
      </c>
      <c r="J75" s="445" t="s">
        <v>2483</v>
      </c>
    </row>
    <row r="76" spans="1:10" ht="15.75" customHeight="1">
      <c r="A76" s="118" t="s">
        <v>2472</v>
      </c>
      <c r="B76" s="580">
        <v>0</v>
      </c>
      <c r="C76" s="580">
        <v>0</v>
      </c>
      <c r="D76" s="580">
        <v>0</v>
      </c>
      <c r="E76" s="580">
        <v>0</v>
      </c>
      <c r="F76" s="580">
        <v>0</v>
      </c>
      <c r="G76" s="580">
        <v>0</v>
      </c>
      <c r="H76" s="433">
        <f t="shared" si="12"/>
        <v>0</v>
      </c>
      <c r="I76" s="276" t="s">
        <v>2480</v>
      </c>
      <c r="J76" s="457"/>
    </row>
    <row r="77" spans="1:10" ht="15.75" customHeight="1">
      <c r="A77" s="577" t="s">
        <v>2317</v>
      </c>
      <c r="B77" s="578">
        <f t="shared" ref="B77:G77" si="13">AVERAGE(B63:B76)</f>
        <v>0.7857142857142857</v>
      </c>
      <c r="C77" s="578">
        <f t="shared" si="13"/>
        <v>0.7857142857142857</v>
      </c>
      <c r="D77" s="578">
        <f t="shared" si="13"/>
        <v>0.7857142857142857</v>
      </c>
      <c r="E77" s="578">
        <f t="shared" si="13"/>
        <v>0.7857142857142857</v>
      </c>
      <c r="F77" s="578">
        <f t="shared" si="13"/>
        <v>0.2857142857142857</v>
      </c>
      <c r="G77" s="578">
        <f t="shared" si="13"/>
        <v>0.7857142857142857</v>
      </c>
      <c r="H77" s="579">
        <f t="shared" si="12"/>
        <v>1.6315597667638484</v>
      </c>
      <c r="I77" s="575"/>
      <c r="J77" s="581" t="s">
        <v>2319</v>
      </c>
    </row>
    <row r="78" spans="1:10" ht="15.75" customHeight="1"/>
    <row r="79" spans="1:10" ht="15.75" customHeight="1">
      <c r="A79" s="576" t="s">
        <v>2484</v>
      </c>
      <c r="B79" s="501"/>
      <c r="C79" s="501"/>
      <c r="D79" s="501"/>
      <c r="E79" s="501"/>
      <c r="F79" s="501"/>
      <c r="G79" s="501"/>
      <c r="H79" s="276"/>
      <c r="I79" s="276"/>
      <c r="J79" s="276"/>
    </row>
    <row r="80" spans="1:10" ht="15.75" customHeight="1">
      <c r="A80" s="532" t="s">
        <v>2309</v>
      </c>
      <c r="B80" s="532" t="s">
        <v>992</v>
      </c>
      <c r="C80" s="532" t="s">
        <v>2310</v>
      </c>
      <c r="D80" s="532" t="s">
        <v>994</v>
      </c>
      <c r="E80" s="532" t="s">
        <v>995</v>
      </c>
      <c r="F80" s="532" t="s">
        <v>996</v>
      </c>
      <c r="G80" s="532" t="s">
        <v>997</v>
      </c>
      <c r="H80" s="532" t="s">
        <v>2311</v>
      </c>
      <c r="I80" s="532" t="s">
        <v>2312</v>
      </c>
      <c r="J80" s="532" t="s">
        <v>2313</v>
      </c>
    </row>
    <row r="81" spans="1:10" ht="15.75" customHeight="1">
      <c r="A81" s="118" t="s">
        <v>2442</v>
      </c>
      <c r="B81" s="580">
        <v>1</v>
      </c>
      <c r="C81" s="580">
        <v>1</v>
      </c>
      <c r="D81" s="580">
        <v>1</v>
      </c>
      <c r="E81" s="580">
        <v>1</v>
      </c>
      <c r="F81" s="580">
        <v>1</v>
      </c>
      <c r="G81" s="580">
        <v>1</v>
      </c>
      <c r="H81" s="433">
        <f t="shared" ref="H81:H95" si="14">B81*(SUM(C81:F81)*G81)</f>
        <v>4</v>
      </c>
      <c r="I81" s="457"/>
      <c r="J81" s="445" t="s">
        <v>2485</v>
      </c>
    </row>
    <row r="82" spans="1:10" ht="15.75" customHeight="1">
      <c r="A82" s="118" t="s">
        <v>2444</v>
      </c>
      <c r="B82" s="580">
        <v>0</v>
      </c>
      <c r="C82" s="580">
        <v>0</v>
      </c>
      <c r="D82" s="580">
        <v>0</v>
      </c>
      <c r="E82" s="580">
        <v>0</v>
      </c>
      <c r="F82" s="580">
        <v>0</v>
      </c>
      <c r="G82" s="580">
        <v>0</v>
      </c>
      <c r="H82" s="433">
        <f t="shared" si="14"/>
        <v>0</v>
      </c>
      <c r="I82" s="276" t="s">
        <v>2486</v>
      </c>
      <c r="J82" s="445"/>
    </row>
    <row r="83" spans="1:10" ht="15.75" customHeight="1">
      <c r="A83" s="118" t="s">
        <v>2447</v>
      </c>
      <c r="B83" s="580">
        <v>1</v>
      </c>
      <c r="C83" s="580">
        <v>1</v>
      </c>
      <c r="D83" s="580">
        <v>1</v>
      </c>
      <c r="E83" s="580">
        <v>1</v>
      </c>
      <c r="F83" s="580">
        <v>1</v>
      </c>
      <c r="G83" s="580">
        <v>0.5</v>
      </c>
      <c r="H83" s="433">
        <f t="shared" si="14"/>
        <v>2</v>
      </c>
      <c r="I83" s="276" t="s">
        <v>2487</v>
      </c>
      <c r="J83" s="445" t="s">
        <v>2488</v>
      </c>
    </row>
    <row r="84" spans="1:10" ht="15.75" customHeight="1">
      <c r="A84" s="118" t="s">
        <v>2450</v>
      </c>
      <c r="B84" s="580">
        <v>1</v>
      </c>
      <c r="C84" s="580">
        <v>1</v>
      </c>
      <c r="D84" s="580">
        <v>1</v>
      </c>
      <c r="E84" s="580">
        <v>1</v>
      </c>
      <c r="F84" s="580">
        <v>1</v>
      </c>
      <c r="G84" s="580">
        <v>0.5</v>
      </c>
      <c r="H84" s="433">
        <f t="shared" si="14"/>
        <v>2</v>
      </c>
      <c r="I84" s="276" t="s">
        <v>2487</v>
      </c>
      <c r="J84" s="445" t="s">
        <v>2489</v>
      </c>
    </row>
    <row r="85" spans="1:10" ht="15.75" customHeight="1">
      <c r="A85" s="118" t="s">
        <v>2453</v>
      </c>
      <c r="B85" s="580">
        <v>1</v>
      </c>
      <c r="C85" s="580">
        <v>1</v>
      </c>
      <c r="D85" s="580">
        <v>1</v>
      </c>
      <c r="E85" s="580">
        <v>1</v>
      </c>
      <c r="F85" s="580">
        <v>1</v>
      </c>
      <c r="G85" s="580">
        <v>1</v>
      </c>
      <c r="H85" s="433">
        <f t="shared" si="14"/>
        <v>4</v>
      </c>
      <c r="I85" s="457"/>
      <c r="J85" s="445" t="s">
        <v>2490</v>
      </c>
    </row>
    <row r="86" spans="1:10" ht="15.75" customHeight="1">
      <c r="A86" s="118" t="s">
        <v>2455</v>
      </c>
      <c r="B86" s="580">
        <v>1</v>
      </c>
      <c r="C86" s="580">
        <v>1</v>
      </c>
      <c r="D86" s="580">
        <v>1</v>
      </c>
      <c r="E86" s="580">
        <v>1</v>
      </c>
      <c r="F86" s="580">
        <v>1</v>
      </c>
      <c r="G86" s="580">
        <v>1</v>
      </c>
      <c r="H86" s="433">
        <f t="shared" si="14"/>
        <v>4</v>
      </c>
      <c r="I86" s="457"/>
      <c r="J86" s="445" t="s">
        <v>2491</v>
      </c>
    </row>
    <row r="87" spans="1:10" ht="15.75" customHeight="1">
      <c r="A87" s="118" t="s">
        <v>2457</v>
      </c>
      <c r="B87" s="580">
        <v>1</v>
      </c>
      <c r="C87" s="580">
        <v>1</v>
      </c>
      <c r="D87" s="580">
        <v>1</v>
      </c>
      <c r="E87" s="580">
        <v>1</v>
      </c>
      <c r="F87" s="580">
        <v>0</v>
      </c>
      <c r="G87" s="580">
        <v>1</v>
      </c>
      <c r="H87" s="433">
        <f t="shared" si="14"/>
        <v>3</v>
      </c>
      <c r="I87" s="276" t="s">
        <v>2451</v>
      </c>
      <c r="J87" s="445" t="s">
        <v>2492</v>
      </c>
    </row>
    <row r="88" spans="1:10" ht="15.75" customHeight="1">
      <c r="A88" s="118" t="s">
        <v>2459</v>
      </c>
      <c r="B88" s="580">
        <v>1</v>
      </c>
      <c r="C88" s="580">
        <v>1</v>
      </c>
      <c r="D88" s="580">
        <v>1</v>
      </c>
      <c r="E88" s="580">
        <v>1</v>
      </c>
      <c r="F88" s="580">
        <v>1</v>
      </c>
      <c r="G88" s="580">
        <v>0</v>
      </c>
      <c r="H88" s="433">
        <f t="shared" si="14"/>
        <v>0</v>
      </c>
      <c r="I88" s="276" t="s">
        <v>2493</v>
      </c>
      <c r="J88" s="445" t="s">
        <v>2494</v>
      </c>
    </row>
    <row r="89" spans="1:10" ht="15.75" customHeight="1">
      <c r="A89" s="118" t="s">
        <v>2461</v>
      </c>
      <c r="B89" s="580">
        <v>0</v>
      </c>
      <c r="C89" s="580">
        <v>0</v>
      </c>
      <c r="D89" s="580">
        <v>0</v>
      </c>
      <c r="E89" s="580">
        <v>0</v>
      </c>
      <c r="F89" s="580">
        <v>0</v>
      </c>
      <c r="G89" s="580">
        <v>0</v>
      </c>
      <c r="H89" s="433">
        <f t="shared" si="14"/>
        <v>0</v>
      </c>
      <c r="I89" s="276" t="s">
        <v>2486</v>
      </c>
      <c r="J89" s="457"/>
    </row>
    <row r="90" spans="1:10" ht="15.75" customHeight="1">
      <c r="A90" s="118" t="s">
        <v>2463</v>
      </c>
      <c r="B90" s="580">
        <v>0</v>
      </c>
      <c r="C90" s="580">
        <v>0</v>
      </c>
      <c r="D90" s="580">
        <v>0</v>
      </c>
      <c r="E90" s="580">
        <v>0</v>
      </c>
      <c r="F90" s="580">
        <v>0</v>
      </c>
      <c r="G90" s="580">
        <v>0</v>
      </c>
      <c r="H90" s="433">
        <f t="shared" si="14"/>
        <v>0</v>
      </c>
      <c r="I90" s="276" t="s">
        <v>2486</v>
      </c>
      <c r="J90" s="457"/>
    </row>
    <row r="91" spans="1:10" ht="15.75" customHeight="1">
      <c r="A91" s="118" t="s">
        <v>2465</v>
      </c>
      <c r="B91" s="580">
        <v>0</v>
      </c>
      <c r="C91" s="580">
        <v>0</v>
      </c>
      <c r="D91" s="580">
        <v>0</v>
      </c>
      <c r="E91" s="580">
        <v>0</v>
      </c>
      <c r="F91" s="580">
        <v>0</v>
      </c>
      <c r="G91" s="580">
        <v>0</v>
      </c>
      <c r="H91" s="433">
        <f t="shared" si="14"/>
        <v>0</v>
      </c>
      <c r="I91" s="276" t="s">
        <v>2486</v>
      </c>
      <c r="J91" s="457"/>
    </row>
    <row r="92" spans="1:10" ht="15.75" customHeight="1">
      <c r="A92" s="118" t="s">
        <v>2467</v>
      </c>
      <c r="B92" s="580">
        <v>1</v>
      </c>
      <c r="C92" s="580">
        <v>1</v>
      </c>
      <c r="D92" s="580">
        <v>1</v>
      </c>
      <c r="E92" s="580">
        <v>1</v>
      </c>
      <c r="F92" s="580">
        <v>0</v>
      </c>
      <c r="G92" s="580">
        <v>1</v>
      </c>
      <c r="H92" s="433">
        <f t="shared" si="14"/>
        <v>3</v>
      </c>
      <c r="I92" s="276" t="s">
        <v>2451</v>
      </c>
      <c r="J92" s="445" t="s">
        <v>2495</v>
      </c>
    </row>
    <row r="93" spans="1:10" ht="15.75" customHeight="1">
      <c r="A93" s="118" t="s">
        <v>2469</v>
      </c>
      <c r="B93" s="580">
        <v>1</v>
      </c>
      <c r="C93" s="580">
        <v>1</v>
      </c>
      <c r="D93" s="580">
        <v>1</v>
      </c>
      <c r="E93" s="580">
        <v>1</v>
      </c>
      <c r="F93" s="580">
        <v>1</v>
      </c>
      <c r="G93" s="580">
        <v>1</v>
      </c>
      <c r="H93" s="433">
        <f t="shared" si="14"/>
        <v>4</v>
      </c>
      <c r="I93" s="457"/>
      <c r="J93" s="445" t="s">
        <v>2496</v>
      </c>
    </row>
    <row r="94" spans="1:10" ht="15.75" customHeight="1">
      <c r="A94" s="118" t="s">
        <v>2472</v>
      </c>
      <c r="B94" s="580">
        <v>1</v>
      </c>
      <c r="C94" s="580">
        <v>1</v>
      </c>
      <c r="D94" s="580">
        <v>1</v>
      </c>
      <c r="E94" s="580">
        <v>1</v>
      </c>
      <c r="F94" s="580">
        <v>0</v>
      </c>
      <c r="G94" s="580">
        <v>1</v>
      </c>
      <c r="H94" s="433">
        <f t="shared" si="14"/>
        <v>3</v>
      </c>
      <c r="I94" s="276" t="s">
        <v>2451</v>
      </c>
      <c r="J94" s="445" t="s">
        <v>2497</v>
      </c>
    </row>
    <row r="95" spans="1:10" ht="15.75" customHeight="1">
      <c r="A95" s="577" t="s">
        <v>2317</v>
      </c>
      <c r="B95" s="578">
        <f t="shared" ref="B95:G95" si="15">AVERAGE(B81:B94)</f>
        <v>0.7142857142857143</v>
      </c>
      <c r="C95" s="578">
        <f t="shared" si="15"/>
        <v>0.7142857142857143</v>
      </c>
      <c r="D95" s="578">
        <f t="shared" si="15"/>
        <v>0.7142857142857143</v>
      </c>
      <c r="E95" s="578">
        <f t="shared" si="15"/>
        <v>0.7142857142857143</v>
      </c>
      <c r="F95" s="578">
        <f t="shared" si="15"/>
        <v>0.5</v>
      </c>
      <c r="G95" s="578">
        <f t="shared" si="15"/>
        <v>0.5714285714285714</v>
      </c>
      <c r="H95" s="579">
        <f t="shared" si="14"/>
        <v>1.0787172011661808</v>
      </c>
      <c r="I95" s="575"/>
      <c r="J95" s="581" t="s">
        <v>2319</v>
      </c>
    </row>
    <row r="96" spans="1:10" ht="15.75" customHeight="1"/>
    <row r="97" spans="1:10" ht="15.75" customHeight="1">
      <c r="A97" s="576" t="s">
        <v>2498</v>
      </c>
      <c r="B97" s="501"/>
      <c r="C97" s="501"/>
      <c r="D97" s="501"/>
      <c r="E97" s="501"/>
      <c r="F97" s="501"/>
      <c r="G97" s="501"/>
      <c r="H97" s="276"/>
      <c r="I97" s="276"/>
      <c r="J97" s="276"/>
    </row>
    <row r="98" spans="1:10" ht="15.75" customHeight="1">
      <c r="A98" s="532" t="s">
        <v>2309</v>
      </c>
      <c r="B98" s="532" t="s">
        <v>992</v>
      </c>
      <c r="C98" s="532" t="s">
        <v>2310</v>
      </c>
      <c r="D98" s="532" t="s">
        <v>994</v>
      </c>
      <c r="E98" s="532" t="s">
        <v>995</v>
      </c>
      <c r="F98" s="532" t="s">
        <v>996</v>
      </c>
      <c r="G98" s="532" t="s">
        <v>997</v>
      </c>
      <c r="H98" s="532" t="s">
        <v>2311</v>
      </c>
      <c r="I98" s="532" t="s">
        <v>2312</v>
      </c>
      <c r="J98" s="532" t="s">
        <v>2313</v>
      </c>
    </row>
    <row r="99" spans="1:10" ht="15.75" customHeight="1">
      <c r="A99" s="118" t="s">
        <v>2442</v>
      </c>
      <c r="B99" s="580">
        <v>1</v>
      </c>
      <c r="C99" s="580">
        <v>1</v>
      </c>
      <c r="D99" s="580">
        <v>1</v>
      </c>
      <c r="E99" s="580">
        <v>1</v>
      </c>
      <c r="F99" s="580">
        <v>0.5</v>
      </c>
      <c r="G99" s="580">
        <v>0.5</v>
      </c>
      <c r="H99" s="433">
        <f t="shared" ref="H99:H113" si="16">B99*(SUM(C99:F99)*G99)</f>
        <v>1.75</v>
      </c>
      <c r="I99" s="276" t="s">
        <v>2499</v>
      </c>
      <c r="J99" s="445" t="s">
        <v>2500</v>
      </c>
    </row>
    <row r="100" spans="1:10" ht="15.75" customHeight="1">
      <c r="A100" s="118" t="s">
        <v>2444</v>
      </c>
      <c r="B100" s="580">
        <v>1</v>
      </c>
      <c r="C100" s="580">
        <v>1</v>
      </c>
      <c r="D100" s="580">
        <v>1</v>
      </c>
      <c r="E100" s="580">
        <v>1</v>
      </c>
      <c r="F100" s="580">
        <v>0.5</v>
      </c>
      <c r="G100" s="580">
        <v>0.5</v>
      </c>
      <c r="H100" s="433">
        <f t="shared" si="16"/>
        <v>1.75</v>
      </c>
      <c r="I100" s="276" t="s">
        <v>2501</v>
      </c>
      <c r="J100" s="445" t="s">
        <v>2502</v>
      </c>
    </row>
    <row r="101" spans="1:10" ht="15.75" customHeight="1">
      <c r="A101" s="118" t="s">
        <v>2447</v>
      </c>
      <c r="B101" s="580">
        <v>0</v>
      </c>
      <c r="C101" s="580">
        <v>0</v>
      </c>
      <c r="D101" s="580">
        <v>1</v>
      </c>
      <c r="E101" s="580">
        <v>1</v>
      </c>
      <c r="F101" s="580">
        <v>0</v>
      </c>
      <c r="G101" s="580">
        <v>0</v>
      </c>
      <c r="H101" s="433">
        <f t="shared" si="16"/>
        <v>0</v>
      </c>
      <c r="I101" s="276" t="s">
        <v>2486</v>
      </c>
      <c r="J101" s="457"/>
    </row>
    <row r="102" spans="1:10" ht="15.75" customHeight="1">
      <c r="A102" s="118" t="s">
        <v>2450</v>
      </c>
      <c r="B102" s="580">
        <v>1</v>
      </c>
      <c r="C102" s="580">
        <v>1</v>
      </c>
      <c r="D102" s="580">
        <v>1</v>
      </c>
      <c r="E102" s="580">
        <v>1</v>
      </c>
      <c r="F102" s="580">
        <v>0</v>
      </c>
      <c r="G102" s="580">
        <v>0.5</v>
      </c>
      <c r="H102" s="433">
        <f t="shared" si="16"/>
        <v>1.5</v>
      </c>
      <c r="I102" s="276" t="s">
        <v>2503</v>
      </c>
      <c r="J102" s="445" t="s">
        <v>2504</v>
      </c>
    </row>
    <row r="103" spans="1:10" ht="15.75" customHeight="1">
      <c r="A103" s="118" t="s">
        <v>2453</v>
      </c>
      <c r="B103" s="580">
        <v>1</v>
      </c>
      <c r="C103" s="580">
        <v>1</v>
      </c>
      <c r="D103" s="580">
        <v>1</v>
      </c>
      <c r="E103" s="580">
        <v>1</v>
      </c>
      <c r="F103" s="580">
        <v>0</v>
      </c>
      <c r="G103" s="580">
        <v>0.5</v>
      </c>
      <c r="H103" s="433">
        <f t="shared" si="16"/>
        <v>1.5</v>
      </c>
      <c r="I103" s="276" t="s">
        <v>2505</v>
      </c>
      <c r="J103" s="445" t="s">
        <v>2477</v>
      </c>
    </row>
    <row r="104" spans="1:10" ht="15.75" customHeight="1">
      <c r="A104" s="118" t="s">
        <v>2455</v>
      </c>
      <c r="B104" s="580">
        <v>1</v>
      </c>
      <c r="C104" s="580">
        <v>1</v>
      </c>
      <c r="D104" s="580">
        <v>1</v>
      </c>
      <c r="E104" s="580">
        <v>1</v>
      </c>
      <c r="F104" s="580">
        <v>0</v>
      </c>
      <c r="G104" s="580">
        <v>0.5</v>
      </c>
      <c r="H104" s="433">
        <f t="shared" si="16"/>
        <v>1.5</v>
      </c>
      <c r="I104" s="276" t="s">
        <v>2505</v>
      </c>
      <c r="J104" s="445" t="s">
        <v>2478</v>
      </c>
    </row>
    <row r="105" spans="1:10" ht="15.75" customHeight="1">
      <c r="A105" s="118" t="s">
        <v>2457</v>
      </c>
      <c r="B105" s="580">
        <v>1</v>
      </c>
      <c r="C105" s="580">
        <v>1</v>
      </c>
      <c r="D105" s="580">
        <v>1</v>
      </c>
      <c r="E105" s="580">
        <v>1</v>
      </c>
      <c r="F105" s="580">
        <v>0</v>
      </c>
      <c r="G105" s="580">
        <v>0.5</v>
      </c>
      <c r="H105" s="433">
        <f t="shared" si="16"/>
        <v>1.5</v>
      </c>
      <c r="I105" s="276" t="s">
        <v>2506</v>
      </c>
      <c r="J105" s="445" t="s">
        <v>2507</v>
      </c>
    </row>
    <row r="106" spans="1:10" ht="15.75" customHeight="1">
      <c r="A106" s="118" t="s">
        <v>2459</v>
      </c>
      <c r="B106" s="580">
        <v>1</v>
      </c>
      <c r="C106" s="580">
        <v>1</v>
      </c>
      <c r="D106" s="580">
        <v>1</v>
      </c>
      <c r="E106" s="580">
        <v>1</v>
      </c>
      <c r="F106" s="580">
        <v>0.5</v>
      </c>
      <c r="G106" s="580">
        <v>0.5</v>
      </c>
      <c r="H106" s="433">
        <f t="shared" si="16"/>
        <v>1.75</v>
      </c>
      <c r="I106" s="276" t="s">
        <v>2501</v>
      </c>
      <c r="J106" s="445" t="s">
        <v>2508</v>
      </c>
    </row>
    <row r="107" spans="1:10" ht="15.75" customHeight="1">
      <c r="A107" s="118" t="s">
        <v>2461</v>
      </c>
      <c r="B107" s="580">
        <v>1</v>
      </c>
      <c r="C107" s="580">
        <v>1</v>
      </c>
      <c r="D107" s="580">
        <v>1</v>
      </c>
      <c r="E107" s="580">
        <v>1</v>
      </c>
      <c r="F107" s="580">
        <v>1</v>
      </c>
      <c r="G107" s="580">
        <v>0.5</v>
      </c>
      <c r="H107" s="433">
        <f t="shared" si="16"/>
        <v>2</v>
      </c>
      <c r="I107" s="276" t="s">
        <v>2509</v>
      </c>
      <c r="J107" s="445" t="s">
        <v>2510</v>
      </c>
    </row>
    <row r="108" spans="1:10" ht="15.75" customHeight="1">
      <c r="A108" s="118" t="s">
        <v>2463</v>
      </c>
      <c r="B108" s="580">
        <v>1</v>
      </c>
      <c r="C108" s="580">
        <v>1</v>
      </c>
      <c r="D108" s="580">
        <v>1</v>
      </c>
      <c r="E108" s="580">
        <v>1</v>
      </c>
      <c r="F108" s="580">
        <v>0.5</v>
      </c>
      <c r="G108" s="580">
        <v>0.5</v>
      </c>
      <c r="H108" s="433">
        <f t="shared" si="16"/>
        <v>1.75</v>
      </c>
      <c r="I108" s="276" t="s">
        <v>2501</v>
      </c>
      <c r="J108" s="445" t="s">
        <v>2464</v>
      </c>
    </row>
    <row r="109" spans="1:10" ht="15.75" customHeight="1">
      <c r="A109" s="118" t="s">
        <v>2465</v>
      </c>
      <c r="B109" s="580">
        <v>1</v>
      </c>
      <c r="C109" s="580">
        <v>1</v>
      </c>
      <c r="D109" s="580">
        <v>1</v>
      </c>
      <c r="E109" s="580">
        <v>1</v>
      </c>
      <c r="F109" s="580">
        <v>0.5</v>
      </c>
      <c r="G109" s="580">
        <v>0.5</v>
      </c>
      <c r="H109" s="433">
        <f t="shared" si="16"/>
        <v>1.75</v>
      </c>
      <c r="I109" s="276" t="s">
        <v>2501</v>
      </c>
      <c r="J109" s="445" t="s">
        <v>2466</v>
      </c>
    </row>
    <row r="110" spans="1:10" ht="15.75" customHeight="1">
      <c r="A110" s="118" t="s">
        <v>2467</v>
      </c>
      <c r="B110" s="580">
        <v>1</v>
      </c>
      <c r="C110" s="580">
        <v>1</v>
      </c>
      <c r="D110" s="580">
        <v>1</v>
      </c>
      <c r="E110" s="580">
        <v>1</v>
      </c>
      <c r="F110" s="580">
        <v>0</v>
      </c>
      <c r="G110" s="580">
        <v>0.5</v>
      </c>
      <c r="H110" s="433">
        <f t="shared" si="16"/>
        <v>1.5</v>
      </c>
      <c r="I110" s="276" t="s">
        <v>2506</v>
      </c>
      <c r="J110" s="445" t="s">
        <v>2511</v>
      </c>
    </row>
    <row r="111" spans="1:10" ht="15.75" customHeight="1">
      <c r="A111" s="118" t="s">
        <v>2469</v>
      </c>
      <c r="B111" s="580">
        <v>1</v>
      </c>
      <c r="C111" s="580">
        <v>1</v>
      </c>
      <c r="D111" s="580">
        <v>1</v>
      </c>
      <c r="E111" s="580">
        <v>1</v>
      </c>
      <c r="F111" s="580">
        <v>0.5</v>
      </c>
      <c r="G111" s="580">
        <v>0.5</v>
      </c>
      <c r="H111" s="433">
        <f t="shared" si="16"/>
        <v>1.75</v>
      </c>
      <c r="I111" s="276" t="s">
        <v>2499</v>
      </c>
      <c r="J111" s="445" t="s">
        <v>2483</v>
      </c>
    </row>
    <row r="112" spans="1:10" ht="15.75" customHeight="1">
      <c r="A112" s="118" t="s">
        <v>2472</v>
      </c>
      <c r="B112" s="580">
        <v>1</v>
      </c>
      <c r="C112" s="580">
        <v>1</v>
      </c>
      <c r="D112" s="580">
        <v>1</v>
      </c>
      <c r="E112" s="580">
        <v>1</v>
      </c>
      <c r="F112" s="580">
        <v>0</v>
      </c>
      <c r="G112" s="580">
        <v>0.5</v>
      </c>
      <c r="H112" s="433">
        <f t="shared" si="16"/>
        <v>1.5</v>
      </c>
      <c r="I112" s="276" t="s">
        <v>2506</v>
      </c>
      <c r="J112" s="445" t="s">
        <v>2512</v>
      </c>
    </row>
    <row r="113" spans="1:10" ht="15.75" customHeight="1">
      <c r="A113" s="577" t="s">
        <v>2317</v>
      </c>
      <c r="B113" s="578">
        <f t="shared" ref="B113:G113" si="17">AVERAGE(B99:B112)</f>
        <v>0.9285714285714286</v>
      </c>
      <c r="C113" s="578">
        <f t="shared" si="17"/>
        <v>0.9285714285714286</v>
      </c>
      <c r="D113" s="578">
        <f t="shared" si="17"/>
        <v>1</v>
      </c>
      <c r="E113" s="578">
        <f t="shared" si="17"/>
        <v>1</v>
      </c>
      <c r="F113" s="578">
        <f t="shared" si="17"/>
        <v>0.2857142857142857</v>
      </c>
      <c r="G113" s="578">
        <f t="shared" si="17"/>
        <v>0.4642857142857143</v>
      </c>
      <c r="H113" s="579">
        <f t="shared" si="16"/>
        <v>1.385750728862974</v>
      </c>
      <c r="I113" s="575"/>
      <c r="J113" s="581" t="s">
        <v>2319</v>
      </c>
    </row>
    <row r="114" spans="1:10" ht="15.75" customHeight="1"/>
    <row r="115" spans="1:10" ht="15.75" customHeight="1">
      <c r="A115" s="576" t="s">
        <v>2513</v>
      </c>
      <c r="B115" s="501"/>
      <c r="C115" s="501"/>
      <c r="D115" s="501"/>
      <c r="E115" s="501"/>
      <c r="F115" s="501"/>
      <c r="G115" s="501"/>
      <c r="H115" s="276"/>
      <c r="I115" s="276"/>
      <c r="J115" s="276"/>
    </row>
    <row r="116" spans="1:10" ht="15.75" customHeight="1">
      <c r="A116" s="532" t="s">
        <v>2309</v>
      </c>
      <c r="B116" s="532" t="s">
        <v>992</v>
      </c>
      <c r="C116" s="532" t="s">
        <v>2310</v>
      </c>
      <c r="D116" s="532" t="s">
        <v>994</v>
      </c>
      <c r="E116" s="532" t="s">
        <v>995</v>
      </c>
      <c r="F116" s="532" t="s">
        <v>996</v>
      </c>
      <c r="G116" s="532" t="s">
        <v>997</v>
      </c>
      <c r="H116" s="532" t="s">
        <v>2311</v>
      </c>
      <c r="I116" s="532" t="s">
        <v>2312</v>
      </c>
      <c r="J116" s="532" t="s">
        <v>2313</v>
      </c>
    </row>
    <row r="117" spans="1:10" ht="15.75" customHeight="1">
      <c r="A117" s="118" t="s">
        <v>2442</v>
      </c>
      <c r="B117" s="580">
        <v>1</v>
      </c>
      <c r="C117" s="580">
        <v>1</v>
      </c>
      <c r="D117" s="580">
        <v>1</v>
      </c>
      <c r="E117" s="580">
        <v>1</v>
      </c>
      <c r="F117" s="580">
        <v>1</v>
      </c>
      <c r="G117" s="580">
        <v>1</v>
      </c>
      <c r="H117" s="433">
        <f t="shared" ref="H117:H131" si="18">B117*(SUM(C117:F117)*G117)</f>
        <v>4</v>
      </c>
      <c r="I117" s="276" t="s">
        <v>2514</v>
      </c>
      <c r="J117" s="582" t="s">
        <v>2443</v>
      </c>
    </row>
    <row r="118" spans="1:10" ht="15.75" customHeight="1">
      <c r="A118" s="118" t="s">
        <v>2444</v>
      </c>
      <c r="B118" s="580">
        <v>0</v>
      </c>
      <c r="C118" s="580">
        <v>0</v>
      </c>
      <c r="D118" s="580">
        <v>0</v>
      </c>
      <c r="E118" s="580">
        <v>0</v>
      </c>
      <c r="F118" s="580">
        <v>0</v>
      </c>
      <c r="G118" s="580">
        <v>0</v>
      </c>
      <c r="H118" s="433">
        <f t="shared" si="18"/>
        <v>0</v>
      </c>
      <c r="I118" s="276" t="s">
        <v>2515</v>
      </c>
      <c r="J118" s="445"/>
    </row>
    <row r="119" spans="1:10" ht="15.75" customHeight="1">
      <c r="A119" s="118" t="s">
        <v>2447</v>
      </c>
      <c r="B119" s="580">
        <v>0</v>
      </c>
      <c r="C119" s="580">
        <v>0</v>
      </c>
      <c r="D119" s="580">
        <v>0</v>
      </c>
      <c r="E119" s="580">
        <v>0</v>
      </c>
      <c r="F119" s="580">
        <v>0</v>
      </c>
      <c r="G119" s="580">
        <v>0</v>
      </c>
      <c r="H119" s="433">
        <f t="shared" si="18"/>
        <v>0</v>
      </c>
      <c r="I119" s="276" t="s">
        <v>2515</v>
      </c>
      <c r="J119" s="445"/>
    </row>
    <row r="120" spans="1:10" ht="15.75" customHeight="1">
      <c r="A120" s="118" t="s">
        <v>2450</v>
      </c>
      <c r="B120" s="580">
        <v>0</v>
      </c>
      <c r="C120" s="580">
        <v>0</v>
      </c>
      <c r="D120" s="580">
        <v>0</v>
      </c>
      <c r="E120" s="580">
        <v>0</v>
      </c>
      <c r="F120" s="580">
        <v>0</v>
      </c>
      <c r="G120" s="580">
        <v>0</v>
      </c>
      <c r="H120" s="433">
        <f t="shared" si="18"/>
        <v>0</v>
      </c>
      <c r="I120" s="276" t="s">
        <v>2515</v>
      </c>
      <c r="J120" s="445"/>
    </row>
    <row r="121" spans="1:10" ht="15.75" customHeight="1">
      <c r="A121" s="118" t="s">
        <v>2453</v>
      </c>
      <c r="B121" s="580">
        <v>1</v>
      </c>
      <c r="C121" s="580">
        <v>1</v>
      </c>
      <c r="D121" s="580">
        <v>1</v>
      </c>
      <c r="E121" s="580">
        <v>1</v>
      </c>
      <c r="F121" s="580">
        <v>1</v>
      </c>
      <c r="G121" s="580">
        <v>0.5</v>
      </c>
      <c r="H121" s="433">
        <f t="shared" si="18"/>
        <v>2</v>
      </c>
      <c r="I121" s="443" t="s">
        <v>2516</v>
      </c>
      <c r="J121" s="445" t="s">
        <v>2477</v>
      </c>
    </row>
    <row r="122" spans="1:10" ht="15.75" customHeight="1">
      <c r="A122" s="118" t="s">
        <v>2455</v>
      </c>
      <c r="B122" s="580">
        <v>1</v>
      </c>
      <c r="C122" s="580">
        <v>1</v>
      </c>
      <c r="D122" s="580">
        <v>1</v>
      </c>
      <c r="E122" s="580">
        <v>1</v>
      </c>
      <c r="F122" s="580">
        <v>1</v>
      </c>
      <c r="G122" s="580">
        <v>0.5</v>
      </c>
      <c r="H122" s="433">
        <f t="shared" si="18"/>
        <v>2</v>
      </c>
      <c r="I122" s="443" t="s">
        <v>2516</v>
      </c>
      <c r="J122" s="445" t="s">
        <v>2478</v>
      </c>
    </row>
    <row r="123" spans="1:10" ht="15.75" customHeight="1">
      <c r="A123" s="118" t="s">
        <v>2457</v>
      </c>
      <c r="B123" s="580">
        <v>1</v>
      </c>
      <c r="C123" s="580">
        <v>1</v>
      </c>
      <c r="D123" s="580">
        <v>1</v>
      </c>
      <c r="E123" s="580">
        <v>1</v>
      </c>
      <c r="F123" s="580">
        <v>1</v>
      </c>
      <c r="G123" s="580">
        <v>1</v>
      </c>
      <c r="H123" s="433">
        <f t="shared" si="18"/>
        <v>4</v>
      </c>
      <c r="I123" s="457"/>
      <c r="J123" s="445" t="s">
        <v>2517</v>
      </c>
    </row>
    <row r="124" spans="1:10" ht="15.75" customHeight="1">
      <c r="A124" s="118" t="s">
        <v>2459</v>
      </c>
      <c r="B124" s="580">
        <v>1</v>
      </c>
      <c r="C124" s="580">
        <v>1</v>
      </c>
      <c r="D124" s="580">
        <v>1</v>
      </c>
      <c r="E124" s="580">
        <v>1</v>
      </c>
      <c r="F124" s="580">
        <v>1</v>
      </c>
      <c r="G124" s="580">
        <v>1</v>
      </c>
      <c r="H124" s="433">
        <f t="shared" si="18"/>
        <v>4</v>
      </c>
      <c r="I124" s="457"/>
      <c r="J124" s="445" t="s">
        <v>2479</v>
      </c>
    </row>
    <row r="125" spans="1:10" ht="15.75" customHeight="1">
      <c r="A125" s="118" t="s">
        <v>2461</v>
      </c>
      <c r="B125" s="580">
        <v>0</v>
      </c>
      <c r="C125" s="580">
        <v>0</v>
      </c>
      <c r="D125" s="580">
        <v>0</v>
      </c>
      <c r="E125" s="580">
        <v>0</v>
      </c>
      <c r="F125" s="580">
        <v>0</v>
      </c>
      <c r="G125" s="580">
        <v>0</v>
      </c>
      <c r="H125" s="433">
        <f t="shared" si="18"/>
        <v>0</v>
      </c>
      <c r="I125" s="276" t="s">
        <v>2515</v>
      </c>
      <c r="J125" s="445"/>
    </row>
    <row r="126" spans="1:10" ht="15.75" customHeight="1">
      <c r="A126" s="118" t="s">
        <v>2463</v>
      </c>
      <c r="B126" s="580">
        <v>0</v>
      </c>
      <c r="C126" s="580">
        <v>0</v>
      </c>
      <c r="D126" s="580">
        <v>0</v>
      </c>
      <c r="E126" s="580">
        <v>0</v>
      </c>
      <c r="F126" s="580">
        <v>0</v>
      </c>
      <c r="G126" s="580">
        <v>0</v>
      </c>
      <c r="H126" s="433">
        <f t="shared" si="18"/>
        <v>0</v>
      </c>
      <c r="I126" s="276" t="s">
        <v>2515</v>
      </c>
      <c r="J126" s="445"/>
    </row>
    <row r="127" spans="1:10" ht="15.75" customHeight="1">
      <c r="A127" s="118" t="s">
        <v>2465</v>
      </c>
      <c r="B127" s="580">
        <v>0</v>
      </c>
      <c r="C127" s="580">
        <v>0</v>
      </c>
      <c r="D127" s="580">
        <v>0</v>
      </c>
      <c r="E127" s="580">
        <v>0</v>
      </c>
      <c r="F127" s="580">
        <v>0</v>
      </c>
      <c r="G127" s="580">
        <v>0</v>
      </c>
      <c r="H127" s="433">
        <f t="shared" si="18"/>
        <v>0</v>
      </c>
      <c r="I127" s="276" t="s">
        <v>2515</v>
      </c>
      <c r="J127" s="445"/>
    </row>
    <row r="128" spans="1:10" ht="15.75" customHeight="1">
      <c r="A128" s="118" t="s">
        <v>2467</v>
      </c>
      <c r="B128" s="580">
        <v>1</v>
      </c>
      <c r="C128" s="580">
        <v>1</v>
      </c>
      <c r="D128" s="580">
        <v>1</v>
      </c>
      <c r="E128" s="580">
        <v>1</v>
      </c>
      <c r="F128" s="580">
        <v>1</v>
      </c>
      <c r="G128" s="580">
        <v>1</v>
      </c>
      <c r="H128" s="433">
        <f t="shared" si="18"/>
        <v>4</v>
      </c>
      <c r="I128" s="276" t="s">
        <v>2518</v>
      </c>
      <c r="J128" s="445" t="s">
        <v>2519</v>
      </c>
    </row>
    <row r="129" spans="1:10" ht="15.75" customHeight="1">
      <c r="A129" s="118" t="s">
        <v>2469</v>
      </c>
      <c r="B129" s="580">
        <v>1</v>
      </c>
      <c r="C129" s="580">
        <v>1</v>
      </c>
      <c r="D129" s="580">
        <v>1</v>
      </c>
      <c r="E129" s="580">
        <v>1</v>
      </c>
      <c r="F129" s="580">
        <v>1</v>
      </c>
      <c r="G129" s="580">
        <v>1</v>
      </c>
      <c r="H129" s="433">
        <f t="shared" si="18"/>
        <v>4</v>
      </c>
      <c r="I129" s="276" t="s">
        <v>2518</v>
      </c>
      <c r="J129" s="445" t="s">
        <v>2520</v>
      </c>
    </row>
    <row r="130" spans="1:10" ht="15.75" customHeight="1">
      <c r="A130" s="118" t="s">
        <v>2472</v>
      </c>
      <c r="B130" s="580">
        <v>1</v>
      </c>
      <c r="C130" s="580">
        <v>1</v>
      </c>
      <c r="D130" s="580">
        <v>1</v>
      </c>
      <c r="E130" s="580">
        <v>1</v>
      </c>
      <c r="F130" s="580">
        <v>1</v>
      </c>
      <c r="G130" s="580">
        <v>1</v>
      </c>
      <c r="H130" s="433">
        <f t="shared" si="18"/>
        <v>4</v>
      </c>
      <c r="I130" s="276" t="s">
        <v>2521</v>
      </c>
      <c r="J130" s="445" t="s">
        <v>2522</v>
      </c>
    </row>
    <row r="131" spans="1:10" ht="15.75" customHeight="1">
      <c r="A131" s="577" t="s">
        <v>2317</v>
      </c>
      <c r="B131" s="578">
        <f t="shared" ref="B131:G131" si="19">AVERAGE(B117:B130)</f>
        <v>0.5714285714285714</v>
      </c>
      <c r="C131" s="578">
        <f t="shared" si="19"/>
        <v>0.5714285714285714</v>
      </c>
      <c r="D131" s="578">
        <f t="shared" si="19"/>
        <v>0.5714285714285714</v>
      </c>
      <c r="E131" s="578">
        <f t="shared" si="19"/>
        <v>0.5714285714285714</v>
      </c>
      <c r="F131" s="578">
        <f t="shared" si="19"/>
        <v>0.5714285714285714</v>
      </c>
      <c r="G131" s="578">
        <f t="shared" si="19"/>
        <v>0.5</v>
      </c>
      <c r="H131" s="579">
        <f t="shared" si="18"/>
        <v>0.65306122448979587</v>
      </c>
      <c r="I131" s="575"/>
      <c r="J131" s="581" t="s">
        <v>2319</v>
      </c>
    </row>
    <row r="132" spans="1:10" ht="15.75" customHeight="1"/>
    <row r="133" spans="1:10" ht="15.75" customHeight="1">
      <c r="A133" s="576" t="s">
        <v>2523</v>
      </c>
      <c r="B133" s="501"/>
      <c r="C133" s="501"/>
      <c r="D133" s="501"/>
      <c r="E133" s="501"/>
      <c r="F133" s="501"/>
      <c r="G133" s="501"/>
      <c r="H133" s="276"/>
      <c r="I133" s="276"/>
      <c r="J133" s="276"/>
    </row>
    <row r="134" spans="1:10" ht="15.75" customHeight="1">
      <c r="A134" s="532" t="s">
        <v>2524</v>
      </c>
      <c r="B134" s="532" t="s">
        <v>992</v>
      </c>
      <c r="C134" s="532" t="s">
        <v>2310</v>
      </c>
      <c r="D134" s="532" t="s">
        <v>994</v>
      </c>
      <c r="E134" s="532" t="s">
        <v>995</v>
      </c>
      <c r="F134" s="532" t="s">
        <v>996</v>
      </c>
      <c r="G134" s="532" t="s">
        <v>997</v>
      </c>
      <c r="H134" s="532" t="s">
        <v>2311</v>
      </c>
      <c r="I134" s="532" t="s">
        <v>2312</v>
      </c>
      <c r="J134" s="532" t="s">
        <v>2313</v>
      </c>
    </row>
    <row r="135" spans="1:10" ht="15.75" customHeight="1">
      <c r="A135" s="118" t="s">
        <v>2525</v>
      </c>
      <c r="B135" s="580">
        <v>1</v>
      </c>
      <c r="C135" s="580">
        <v>1</v>
      </c>
      <c r="D135" s="580">
        <v>1</v>
      </c>
      <c r="E135" s="580">
        <v>1</v>
      </c>
      <c r="F135" s="580">
        <v>1</v>
      </c>
      <c r="G135" s="580">
        <v>1</v>
      </c>
      <c r="H135" s="433">
        <f t="shared" ref="H135:H140" si="20">B135*(SUM(C135:F135)*G135)</f>
        <v>4</v>
      </c>
      <c r="I135" s="276" t="s">
        <v>2526</v>
      </c>
      <c r="J135" s="445" t="s">
        <v>2527</v>
      </c>
    </row>
    <row r="136" spans="1:10" ht="15.75" customHeight="1">
      <c r="A136" s="118" t="s">
        <v>2525</v>
      </c>
      <c r="B136" s="580">
        <v>1</v>
      </c>
      <c r="C136" s="580">
        <v>1</v>
      </c>
      <c r="D136" s="580">
        <v>1</v>
      </c>
      <c r="E136" s="580">
        <v>1</v>
      </c>
      <c r="F136" s="580">
        <v>1</v>
      </c>
      <c r="G136" s="580">
        <v>1</v>
      </c>
      <c r="H136" s="433">
        <f t="shared" si="20"/>
        <v>4</v>
      </c>
      <c r="I136" s="276" t="s">
        <v>2528</v>
      </c>
      <c r="J136" s="445" t="s">
        <v>2529</v>
      </c>
    </row>
    <row r="137" spans="1:10" ht="15.75" customHeight="1">
      <c r="A137" s="118" t="s">
        <v>2000</v>
      </c>
      <c r="B137" s="580">
        <v>1</v>
      </c>
      <c r="C137" s="580">
        <v>1</v>
      </c>
      <c r="D137" s="580">
        <v>1</v>
      </c>
      <c r="E137" s="580">
        <v>1</v>
      </c>
      <c r="F137" s="580">
        <v>1</v>
      </c>
      <c r="G137" s="580">
        <v>1</v>
      </c>
      <c r="H137" s="433">
        <f t="shared" si="20"/>
        <v>4</v>
      </c>
      <c r="I137" s="276" t="s">
        <v>2526</v>
      </c>
      <c r="J137" s="445" t="s">
        <v>2530</v>
      </c>
    </row>
    <row r="138" spans="1:10" ht="15.75" customHeight="1">
      <c r="A138" s="118" t="s">
        <v>1502</v>
      </c>
      <c r="B138" s="580">
        <v>1</v>
      </c>
      <c r="C138" s="580">
        <v>1</v>
      </c>
      <c r="D138" s="580">
        <v>1</v>
      </c>
      <c r="E138" s="580">
        <v>1</v>
      </c>
      <c r="F138" s="580">
        <v>1</v>
      </c>
      <c r="G138" s="580">
        <v>1</v>
      </c>
      <c r="H138" s="433">
        <f t="shared" si="20"/>
        <v>4</v>
      </c>
      <c r="I138" s="276" t="s">
        <v>2526</v>
      </c>
      <c r="J138" s="445" t="s">
        <v>2531</v>
      </c>
    </row>
    <row r="139" spans="1:10" ht="15.75" customHeight="1">
      <c r="A139" s="118" t="s">
        <v>602</v>
      </c>
      <c r="B139" s="580">
        <v>1</v>
      </c>
      <c r="C139" s="580">
        <v>1</v>
      </c>
      <c r="D139" s="580">
        <v>1</v>
      </c>
      <c r="E139" s="580">
        <v>1</v>
      </c>
      <c r="F139" s="580">
        <v>1</v>
      </c>
      <c r="G139" s="580">
        <v>1</v>
      </c>
      <c r="H139" s="433">
        <f t="shared" si="20"/>
        <v>4</v>
      </c>
      <c r="I139" s="276" t="s">
        <v>2526</v>
      </c>
      <c r="J139" s="445" t="s">
        <v>2532</v>
      </c>
    </row>
    <row r="140" spans="1:10" ht="15.75" customHeight="1">
      <c r="A140" s="577" t="s">
        <v>2317</v>
      </c>
      <c r="B140" s="578">
        <f t="shared" ref="B140:G140" si="21">AVERAGE(B135:B139)</f>
        <v>1</v>
      </c>
      <c r="C140" s="578">
        <f t="shared" si="21"/>
        <v>1</v>
      </c>
      <c r="D140" s="578">
        <f t="shared" si="21"/>
        <v>1</v>
      </c>
      <c r="E140" s="578">
        <f t="shared" si="21"/>
        <v>1</v>
      </c>
      <c r="F140" s="578">
        <f t="shared" si="21"/>
        <v>1</v>
      </c>
      <c r="G140" s="578">
        <f t="shared" si="21"/>
        <v>1</v>
      </c>
      <c r="H140" s="579">
        <f t="shared" si="20"/>
        <v>4</v>
      </c>
      <c r="I140" s="575"/>
      <c r="J140" s="581" t="s">
        <v>2319</v>
      </c>
    </row>
    <row r="141" spans="1:10" ht="15.75" customHeight="1"/>
    <row r="142" spans="1:10" ht="15.75" customHeight="1">
      <c r="A142" s="576" t="s">
        <v>2533</v>
      </c>
      <c r="B142" s="501"/>
      <c r="C142" s="501"/>
      <c r="D142" s="501"/>
      <c r="E142" s="501"/>
      <c r="F142" s="501"/>
      <c r="G142" s="501"/>
      <c r="H142" s="276"/>
      <c r="I142" s="276"/>
      <c r="J142" s="276"/>
    </row>
    <row r="143" spans="1:10" ht="15.75" customHeight="1">
      <c r="A143" s="532" t="s">
        <v>2524</v>
      </c>
      <c r="B143" s="532" t="s">
        <v>992</v>
      </c>
      <c r="C143" s="532" t="s">
        <v>2310</v>
      </c>
      <c r="D143" s="532" t="s">
        <v>994</v>
      </c>
      <c r="E143" s="532" t="s">
        <v>995</v>
      </c>
      <c r="F143" s="532" t="s">
        <v>996</v>
      </c>
      <c r="G143" s="532" t="s">
        <v>997</v>
      </c>
      <c r="H143" s="532" t="s">
        <v>2311</v>
      </c>
      <c r="I143" s="532" t="s">
        <v>2312</v>
      </c>
      <c r="J143" s="532" t="s">
        <v>2313</v>
      </c>
    </row>
    <row r="144" spans="1:10" ht="15.75" customHeight="1">
      <c r="A144" s="118" t="s">
        <v>2525</v>
      </c>
      <c r="B144" s="580">
        <v>1</v>
      </c>
      <c r="C144" s="580">
        <v>1</v>
      </c>
      <c r="D144" s="580">
        <v>1</v>
      </c>
      <c r="E144" s="580">
        <v>1</v>
      </c>
      <c r="F144" s="580">
        <v>1</v>
      </c>
      <c r="G144" s="580">
        <v>1</v>
      </c>
      <c r="H144" s="433">
        <f t="shared" ref="H144:H146" si="22">B144*(SUM(C144:F144)*G144)</f>
        <v>4</v>
      </c>
      <c r="I144" s="276" t="s">
        <v>2534</v>
      </c>
      <c r="J144" s="445" t="s">
        <v>2535</v>
      </c>
    </row>
    <row r="145" spans="1:10" ht="15.75" customHeight="1">
      <c r="A145" s="118" t="s">
        <v>2536</v>
      </c>
      <c r="B145" s="580">
        <v>1</v>
      </c>
      <c r="C145" s="580">
        <v>1</v>
      </c>
      <c r="D145" s="580">
        <v>1</v>
      </c>
      <c r="E145" s="580">
        <v>1</v>
      </c>
      <c r="F145" s="580">
        <v>1</v>
      </c>
      <c r="G145" s="580">
        <v>1</v>
      </c>
      <c r="H145" s="433">
        <f t="shared" si="22"/>
        <v>4</v>
      </c>
      <c r="I145" s="276" t="s">
        <v>2537</v>
      </c>
      <c r="J145" s="445" t="s">
        <v>2538</v>
      </c>
    </row>
    <row r="146" spans="1:10" ht="15.75" customHeight="1">
      <c r="A146" s="577" t="s">
        <v>2317</v>
      </c>
      <c r="B146" s="578">
        <f t="shared" ref="B146:G146" si="23">AVERAGE(B144:B145)</f>
        <v>1</v>
      </c>
      <c r="C146" s="578">
        <f t="shared" si="23"/>
        <v>1</v>
      </c>
      <c r="D146" s="578">
        <f t="shared" si="23"/>
        <v>1</v>
      </c>
      <c r="E146" s="578">
        <f t="shared" si="23"/>
        <v>1</v>
      </c>
      <c r="F146" s="578">
        <f t="shared" si="23"/>
        <v>1</v>
      </c>
      <c r="G146" s="578">
        <f t="shared" si="23"/>
        <v>1</v>
      </c>
      <c r="H146" s="579">
        <f t="shared" si="22"/>
        <v>4</v>
      </c>
      <c r="I146" s="575"/>
      <c r="J146" s="581" t="s">
        <v>2319</v>
      </c>
    </row>
    <row r="147" spans="1:10" ht="15.75" customHeight="1"/>
    <row r="148" spans="1:10" ht="15.75" customHeight="1">
      <c r="A148" s="583" t="s">
        <v>2539</v>
      </c>
      <c r="B148" s="501"/>
      <c r="C148" s="501"/>
      <c r="D148" s="501"/>
      <c r="E148" s="501"/>
      <c r="F148" s="501"/>
      <c r="G148" s="501"/>
      <c r="H148" s="276"/>
      <c r="I148" s="276"/>
      <c r="J148" s="276"/>
    </row>
    <row r="149" spans="1:10" ht="15.75" customHeight="1">
      <c r="A149" s="532" t="s">
        <v>2524</v>
      </c>
      <c r="B149" s="532" t="s">
        <v>992</v>
      </c>
      <c r="C149" s="532" t="s">
        <v>2310</v>
      </c>
      <c r="D149" s="532" t="s">
        <v>994</v>
      </c>
      <c r="E149" s="532" t="s">
        <v>995</v>
      </c>
      <c r="F149" s="532" t="s">
        <v>996</v>
      </c>
      <c r="G149" s="532" t="s">
        <v>997</v>
      </c>
      <c r="H149" s="532" t="s">
        <v>2311</v>
      </c>
      <c r="I149" s="532" t="s">
        <v>2312</v>
      </c>
      <c r="J149" s="532" t="s">
        <v>2313</v>
      </c>
    </row>
    <row r="150" spans="1:10" ht="15.75" customHeight="1">
      <c r="A150" s="112" t="s">
        <v>602</v>
      </c>
      <c r="B150" s="580">
        <v>1</v>
      </c>
      <c r="C150" s="580">
        <v>1</v>
      </c>
      <c r="D150" s="580">
        <v>1</v>
      </c>
      <c r="E150" s="580">
        <v>1</v>
      </c>
      <c r="F150" s="580">
        <v>1</v>
      </c>
      <c r="G150" s="580">
        <v>1</v>
      </c>
      <c r="H150" s="433">
        <f t="shared" ref="H150:H151" si="24">B150*(SUM(C150:F150)*G150)</f>
        <v>4</v>
      </c>
      <c r="I150" s="112" t="s">
        <v>2540</v>
      </c>
      <c r="J150" s="245" t="s">
        <v>2541</v>
      </c>
    </row>
    <row r="151" spans="1:10" ht="15.75" customHeight="1">
      <c r="A151" s="112" t="s">
        <v>2039</v>
      </c>
      <c r="B151" s="580">
        <v>1</v>
      </c>
      <c r="C151" s="580">
        <v>1</v>
      </c>
      <c r="D151" s="580">
        <v>1</v>
      </c>
      <c r="E151" s="580">
        <v>1</v>
      </c>
      <c r="F151" s="580">
        <v>1</v>
      </c>
      <c r="G151" s="580">
        <v>1</v>
      </c>
      <c r="H151" s="433">
        <f t="shared" si="24"/>
        <v>4</v>
      </c>
      <c r="I151" s="112" t="s">
        <v>2542</v>
      </c>
      <c r="J151" s="245" t="s">
        <v>2543</v>
      </c>
    </row>
    <row r="152" spans="1:10" ht="15.75" customHeight="1">
      <c r="A152" s="112" t="s">
        <v>352</v>
      </c>
      <c r="B152" s="580">
        <v>0</v>
      </c>
      <c r="C152" s="580">
        <v>0</v>
      </c>
      <c r="D152" s="580">
        <v>0</v>
      </c>
      <c r="E152" s="580">
        <v>0</v>
      </c>
      <c r="F152" s="580">
        <v>0</v>
      </c>
      <c r="G152" s="580">
        <v>0</v>
      </c>
      <c r="H152" s="580">
        <v>0</v>
      </c>
      <c r="I152" s="112" t="s">
        <v>2544</v>
      </c>
    </row>
    <row r="153" spans="1:10" ht="15.75" customHeight="1">
      <c r="A153" s="112" t="s">
        <v>42</v>
      </c>
      <c r="B153" s="580">
        <v>0</v>
      </c>
      <c r="C153" s="580">
        <v>0</v>
      </c>
      <c r="D153" s="580">
        <v>0</v>
      </c>
      <c r="E153" s="580">
        <v>0</v>
      </c>
      <c r="F153" s="580">
        <v>0</v>
      </c>
      <c r="G153" s="580">
        <v>0</v>
      </c>
      <c r="H153" s="580">
        <v>0</v>
      </c>
      <c r="I153" s="112" t="s">
        <v>2544</v>
      </c>
    </row>
    <row r="154" spans="1:10" ht="15.75" customHeight="1">
      <c r="A154" s="577" t="s">
        <v>2317</v>
      </c>
      <c r="B154" s="578">
        <f t="shared" ref="B154:H154" si="25">AVERAGE(B150:B153)</f>
        <v>0.5</v>
      </c>
      <c r="C154" s="578">
        <f t="shared" si="25"/>
        <v>0.5</v>
      </c>
      <c r="D154" s="578">
        <f t="shared" si="25"/>
        <v>0.5</v>
      </c>
      <c r="E154" s="578">
        <f t="shared" si="25"/>
        <v>0.5</v>
      </c>
      <c r="F154" s="578">
        <f t="shared" si="25"/>
        <v>0.5</v>
      </c>
      <c r="G154" s="578">
        <f t="shared" si="25"/>
        <v>0.5</v>
      </c>
      <c r="H154" s="578">
        <f t="shared" si="25"/>
        <v>2</v>
      </c>
      <c r="I154" s="575"/>
      <c r="J154" s="581" t="s">
        <v>2319</v>
      </c>
    </row>
    <row r="155" spans="1:10" ht="15.75" customHeight="1"/>
    <row r="156" spans="1:10" ht="15.75" customHeight="1"/>
    <row r="157" spans="1:10" ht="15.75" customHeight="1"/>
    <row r="158" spans="1:10" ht="15.75" customHeight="1">
      <c r="A158" s="112" t="s">
        <v>42</v>
      </c>
      <c r="B158" s="90">
        <f>(H135+H144+H153)/3</f>
        <v>2.6666666666666665</v>
      </c>
      <c r="C158" s="90">
        <f t="shared" ref="C158:C159" si="26">B158*6*25</f>
        <v>400</v>
      </c>
    </row>
    <row r="159" spans="1:10" ht="15.75" customHeight="1">
      <c r="A159" s="112" t="s">
        <v>352</v>
      </c>
      <c r="B159" s="90">
        <f>(H152+H145+H137)/3</f>
        <v>2.6666666666666665</v>
      </c>
      <c r="C159" s="90">
        <f t="shared" si="26"/>
        <v>400</v>
      </c>
    </row>
    <row r="160" spans="1:1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G2"/>
    <mergeCell ref="I41:J41"/>
  </mergeCells>
  <hyperlinks>
    <hyperlink ref="J4" r:id="rId1" xr:uid="{00000000-0004-0000-0E00-000000000000}"/>
    <hyperlink ref="J5" r:id="rId2" xr:uid="{00000000-0004-0000-0E00-000001000000}"/>
    <hyperlink ref="J6" r:id="rId3" xr:uid="{00000000-0004-0000-0E00-000002000000}"/>
    <hyperlink ref="J7" r:id="rId4" xr:uid="{00000000-0004-0000-0E00-000003000000}"/>
    <hyperlink ref="J8" r:id="rId5" xr:uid="{00000000-0004-0000-0E00-000004000000}"/>
    <hyperlink ref="J9" r:id="rId6" xr:uid="{00000000-0004-0000-0E00-000005000000}"/>
    <hyperlink ref="J10" r:id="rId7" xr:uid="{00000000-0004-0000-0E00-000006000000}"/>
    <hyperlink ref="J15" r:id="rId8" xr:uid="{00000000-0004-0000-0E00-000007000000}"/>
    <hyperlink ref="J16" r:id="rId9" xr:uid="{00000000-0004-0000-0E00-000008000000}"/>
    <hyperlink ref="J21" r:id="rId10" xr:uid="{00000000-0004-0000-0E00-000009000000}"/>
    <hyperlink ref="J22" r:id="rId11" xr:uid="{00000000-0004-0000-0E00-00000A000000}"/>
    <hyperlink ref="J23" r:id="rId12" xr:uid="{00000000-0004-0000-0E00-00000B000000}"/>
    <hyperlink ref="J24" r:id="rId13" xr:uid="{00000000-0004-0000-0E00-00000C000000}"/>
    <hyperlink ref="J25" r:id="rId14" xr:uid="{00000000-0004-0000-0E00-00000D000000}"/>
    <hyperlink ref="J26" r:id="rId15" xr:uid="{00000000-0004-0000-0E00-00000E000000}"/>
    <hyperlink ref="J27" r:id="rId16" xr:uid="{00000000-0004-0000-0E00-00000F000000}"/>
    <hyperlink ref="J32" r:id="rId17" xr:uid="{00000000-0004-0000-0E00-000010000000}"/>
    <hyperlink ref="J33" r:id="rId18" xr:uid="{00000000-0004-0000-0E00-000011000000}"/>
    <hyperlink ref="J38" r:id="rId19" xr:uid="{00000000-0004-0000-0E00-000012000000}"/>
    <hyperlink ref="J39" r:id="rId20" xr:uid="{00000000-0004-0000-0E00-000013000000}"/>
    <hyperlink ref="J40" r:id="rId21" xr:uid="{00000000-0004-0000-0E00-000014000000}"/>
    <hyperlink ref="J45" r:id="rId22" xr:uid="{00000000-0004-0000-0E00-000015000000}"/>
    <hyperlink ref="J46" r:id="rId23" xr:uid="{00000000-0004-0000-0E00-000016000000}"/>
    <hyperlink ref="J47" r:id="rId24" xr:uid="{00000000-0004-0000-0E00-000017000000}"/>
    <hyperlink ref="J48" r:id="rId25" xr:uid="{00000000-0004-0000-0E00-000018000000}"/>
    <hyperlink ref="J49" r:id="rId26" xr:uid="{00000000-0004-0000-0E00-000019000000}"/>
    <hyperlink ref="J50" r:id="rId27" xr:uid="{00000000-0004-0000-0E00-00001A000000}"/>
    <hyperlink ref="J51" r:id="rId28" xr:uid="{00000000-0004-0000-0E00-00001B000000}"/>
    <hyperlink ref="J52" r:id="rId29" xr:uid="{00000000-0004-0000-0E00-00001C000000}"/>
    <hyperlink ref="J53" r:id="rId30" xr:uid="{00000000-0004-0000-0E00-00001D000000}"/>
    <hyperlink ref="J54" r:id="rId31" xr:uid="{00000000-0004-0000-0E00-00001E000000}"/>
    <hyperlink ref="J55" r:id="rId32" xr:uid="{00000000-0004-0000-0E00-00001F000000}"/>
    <hyperlink ref="J56" r:id="rId33" xr:uid="{00000000-0004-0000-0E00-000020000000}"/>
    <hyperlink ref="J57" r:id="rId34" xr:uid="{00000000-0004-0000-0E00-000021000000}"/>
    <hyperlink ref="J58" r:id="rId35" xr:uid="{00000000-0004-0000-0E00-000022000000}"/>
    <hyperlink ref="J63" r:id="rId36" xr:uid="{00000000-0004-0000-0E00-000023000000}"/>
    <hyperlink ref="J64" r:id="rId37" xr:uid="{00000000-0004-0000-0E00-000024000000}"/>
    <hyperlink ref="J65" r:id="rId38" xr:uid="{00000000-0004-0000-0E00-000025000000}"/>
    <hyperlink ref="J66" r:id="rId39" xr:uid="{00000000-0004-0000-0E00-000026000000}"/>
    <hyperlink ref="J67" r:id="rId40" xr:uid="{00000000-0004-0000-0E00-000027000000}"/>
    <hyperlink ref="J68" r:id="rId41" xr:uid="{00000000-0004-0000-0E00-000028000000}"/>
    <hyperlink ref="J69" r:id="rId42" xr:uid="{00000000-0004-0000-0E00-000029000000}"/>
    <hyperlink ref="J70" r:id="rId43" xr:uid="{00000000-0004-0000-0E00-00002A000000}"/>
    <hyperlink ref="J72" r:id="rId44" xr:uid="{00000000-0004-0000-0E00-00002B000000}"/>
    <hyperlink ref="J74" r:id="rId45" xr:uid="{00000000-0004-0000-0E00-00002C000000}"/>
    <hyperlink ref="J75" r:id="rId46" xr:uid="{00000000-0004-0000-0E00-00002D000000}"/>
    <hyperlink ref="J81" r:id="rId47" xr:uid="{00000000-0004-0000-0E00-00002E000000}"/>
    <hyperlink ref="J83" r:id="rId48" xr:uid="{00000000-0004-0000-0E00-00002F000000}"/>
    <hyperlink ref="J84" r:id="rId49" xr:uid="{00000000-0004-0000-0E00-000030000000}"/>
    <hyperlink ref="J85" r:id="rId50" xr:uid="{00000000-0004-0000-0E00-000031000000}"/>
    <hyperlink ref="J86" r:id="rId51" xr:uid="{00000000-0004-0000-0E00-000032000000}"/>
    <hyperlink ref="J87" r:id="rId52" xr:uid="{00000000-0004-0000-0E00-000033000000}"/>
    <hyperlink ref="J88" r:id="rId53" xr:uid="{00000000-0004-0000-0E00-000034000000}"/>
    <hyperlink ref="J92" r:id="rId54" xr:uid="{00000000-0004-0000-0E00-000035000000}"/>
    <hyperlink ref="J93" r:id="rId55" xr:uid="{00000000-0004-0000-0E00-000036000000}"/>
    <hyperlink ref="J94" r:id="rId56" xr:uid="{00000000-0004-0000-0E00-000037000000}"/>
    <hyperlink ref="J99" r:id="rId57" xr:uid="{00000000-0004-0000-0E00-000038000000}"/>
    <hyperlink ref="J100" r:id="rId58" xr:uid="{00000000-0004-0000-0E00-000039000000}"/>
    <hyperlink ref="J102" r:id="rId59" xr:uid="{00000000-0004-0000-0E00-00003A000000}"/>
    <hyperlink ref="J103" r:id="rId60" xr:uid="{00000000-0004-0000-0E00-00003B000000}"/>
    <hyperlink ref="J104" r:id="rId61" xr:uid="{00000000-0004-0000-0E00-00003C000000}"/>
    <hyperlink ref="J105" r:id="rId62" xr:uid="{00000000-0004-0000-0E00-00003D000000}"/>
    <hyperlink ref="J106" r:id="rId63" xr:uid="{00000000-0004-0000-0E00-00003E000000}"/>
    <hyperlink ref="J107" r:id="rId64" xr:uid="{00000000-0004-0000-0E00-00003F000000}"/>
    <hyperlink ref="J108" r:id="rId65" xr:uid="{00000000-0004-0000-0E00-000040000000}"/>
    <hyperlink ref="J109" r:id="rId66" xr:uid="{00000000-0004-0000-0E00-000041000000}"/>
    <hyperlink ref="J110" r:id="rId67" xr:uid="{00000000-0004-0000-0E00-000042000000}"/>
    <hyperlink ref="J111" r:id="rId68" xr:uid="{00000000-0004-0000-0E00-000043000000}"/>
    <hyperlink ref="J112" r:id="rId69" xr:uid="{00000000-0004-0000-0E00-000044000000}"/>
    <hyperlink ref="J117" r:id="rId70" xr:uid="{00000000-0004-0000-0E00-000045000000}"/>
    <hyperlink ref="J121" r:id="rId71" xr:uid="{00000000-0004-0000-0E00-000046000000}"/>
    <hyperlink ref="J122" r:id="rId72" xr:uid="{00000000-0004-0000-0E00-000047000000}"/>
    <hyperlink ref="J123" r:id="rId73" xr:uid="{00000000-0004-0000-0E00-000048000000}"/>
    <hyperlink ref="J124" r:id="rId74" xr:uid="{00000000-0004-0000-0E00-000049000000}"/>
    <hyperlink ref="J128" r:id="rId75" xr:uid="{00000000-0004-0000-0E00-00004A000000}"/>
    <hyperlink ref="J129" r:id="rId76" xr:uid="{00000000-0004-0000-0E00-00004B000000}"/>
    <hyperlink ref="J130" r:id="rId77" xr:uid="{00000000-0004-0000-0E00-00004C000000}"/>
    <hyperlink ref="J135" r:id="rId78" xr:uid="{00000000-0004-0000-0E00-00004D000000}"/>
    <hyperlink ref="J136" r:id="rId79" xr:uid="{00000000-0004-0000-0E00-00004E000000}"/>
    <hyperlink ref="J137" r:id="rId80" xr:uid="{00000000-0004-0000-0E00-00004F000000}"/>
    <hyperlink ref="J138" r:id="rId81" xr:uid="{00000000-0004-0000-0E00-000050000000}"/>
    <hyperlink ref="J139" r:id="rId82" xr:uid="{00000000-0004-0000-0E00-000051000000}"/>
    <hyperlink ref="J144" r:id="rId83" xr:uid="{00000000-0004-0000-0E00-000052000000}"/>
    <hyperlink ref="J145" r:id="rId84" xr:uid="{00000000-0004-0000-0E00-000053000000}"/>
    <hyperlink ref="J150" r:id="rId85" xr:uid="{00000000-0004-0000-0E00-000054000000}"/>
    <hyperlink ref="J151" r:id="rId86" xr:uid="{00000000-0004-0000-0E00-000055000000}"/>
  </hyperlink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2:J1000"/>
  <sheetViews>
    <sheetView workbookViewId="0"/>
  </sheetViews>
  <sheetFormatPr defaultColWidth="12.59765625" defaultRowHeight="15" customHeight="1"/>
  <cols>
    <col min="1" max="1" width="13.46484375" customWidth="1"/>
    <col min="2" max="2" width="8.59765625" customWidth="1"/>
    <col min="3" max="3" width="8.46484375" customWidth="1"/>
    <col min="4" max="4" width="8.1328125" customWidth="1"/>
    <col min="5" max="5" width="7.86328125" customWidth="1"/>
    <col min="6" max="6" width="7.3984375" customWidth="1"/>
    <col min="7" max="7" width="9.46484375" customWidth="1"/>
    <col min="8" max="8" width="9.73046875" customWidth="1"/>
    <col min="9" max="9" width="32.1328125" customWidth="1"/>
    <col min="10" max="10" width="17.73046875" customWidth="1"/>
    <col min="11" max="26" width="11.1328125" customWidth="1"/>
  </cols>
  <sheetData>
    <row r="2" spans="1:10" ht="13.9">
      <c r="A2" s="851" t="s">
        <v>2545</v>
      </c>
      <c r="B2" s="837"/>
      <c r="C2" s="837"/>
      <c r="D2" s="837"/>
      <c r="E2" s="837"/>
      <c r="F2" s="837"/>
      <c r="G2" s="837"/>
      <c r="H2" s="276"/>
      <c r="I2" s="276"/>
      <c r="J2" s="276"/>
    </row>
    <row r="3" spans="1:10" ht="23.25">
      <c r="A3" s="532" t="s">
        <v>2309</v>
      </c>
      <c r="B3" s="532" t="s">
        <v>992</v>
      </c>
      <c r="C3" s="532" t="s">
        <v>2310</v>
      </c>
      <c r="D3" s="532" t="s">
        <v>994</v>
      </c>
      <c r="E3" s="532" t="s">
        <v>995</v>
      </c>
      <c r="F3" s="532" t="s">
        <v>996</v>
      </c>
      <c r="G3" s="532" t="s">
        <v>997</v>
      </c>
      <c r="H3" s="532" t="s">
        <v>2311</v>
      </c>
      <c r="I3" s="532" t="s">
        <v>2312</v>
      </c>
      <c r="J3" s="532" t="s">
        <v>2313</v>
      </c>
    </row>
    <row r="4" spans="1:10" ht="12.75">
      <c r="A4" s="276" t="s">
        <v>2546</v>
      </c>
      <c r="B4" s="490">
        <v>1</v>
      </c>
      <c r="C4" s="490">
        <v>1</v>
      </c>
      <c r="D4" s="490">
        <v>1</v>
      </c>
      <c r="E4" s="490">
        <v>1</v>
      </c>
      <c r="F4" s="490">
        <v>1</v>
      </c>
      <c r="G4" s="490">
        <v>1</v>
      </c>
      <c r="H4" s="433">
        <f t="shared" ref="H4:H6" si="0">B4*(SUM(C4:F4)*G4)</f>
        <v>4</v>
      </c>
      <c r="I4" s="497" t="s">
        <v>2547</v>
      </c>
      <c r="J4" s="445" t="s">
        <v>2548</v>
      </c>
    </row>
    <row r="5" spans="1:10" ht="12.75">
      <c r="A5" s="276" t="s">
        <v>2549</v>
      </c>
      <c r="B5" s="490">
        <v>1</v>
      </c>
      <c r="C5" s="490">
        <v>1</v>
      </c>
      <c r="D5" s="490">
        <v>1</v>
      </c>
      <c r="E5" s="490">
        <v>1</v>
      </c>
      <c r="F5" s="490">
        <v>1</v>
      </c>
      <c r="G5" s="490">
        <v>1</v>
      </c>
      <c r="H5" s="433">
        <f t="shared" si="0"/>
        <v>4</v>
      </c>
      <c r="I5" s="497"/>
      <c r="J5" s="445" t="s">
        <v>2550</v>
      </c>
    </row>
    <row r="6" spans="1:10" ht="25.5">
      <c r="A6" s="261" t="s">
        <v>2317</v>
      </c>
      <c r="B6" s="490">
        <f t="shared" ref="B6:G6" si="1">AVERAGE(B4:B5)</f>
        <v>1</v>
      </c>
      <c r="C6" s="490">
        <f t="shared" si="1"/>
        <v>1</v>
      </c>
      <c r="D6" s="490">
        <f t="shared" si="1"/>
        <v>1</v>
      </c>
      <c r="E6" s="490">
        <f t="shared" si="1"/>
        <v>1</v>
      </c>
      <c r="F6" s="490">
        <f t="shared" si="1"/>
        <v>1</v>
      </c>
      <c r="G6" s="490">
        <f t="shared" si="1"/>
        <v>1</v>
      </c>
      <c r="H6" s="420">
        <f t="shared" si="0"/>
        <v>4</v>
      </c>
      <c r="I6" s="261"/>
      <c r="J6" s="537" t="s">
        <v>2319</v>
      </c>
    </row>
    <row r="9" spans="1:10" ht="13.9">
      <c r="A9" s="851" t="s">
        <v>2551</v>
      </c>
      <c r="B9" s="837"/>
      <c r="C9" s="837"/>
      <c r="D9" s="837"/>
      <c r="E9" s="837"/>
      <c r="F9" s="837"/>
      <c r="G9" s="837"/>
      <c r="H9" s="276"/>
      <c r="I9" s="276"/>
      <c r="J9" s="276"/>
    </row>
    <row r="10" spans="1:10" ht="23.25">
      <c r="A10" s="532" t="s">
        <v>2321</v>
      </c>
      <c r="B10" s="532" t="s">
        <v>992</v>
      </c>
      <c r="C10" s="532" t="s">
        <v>2310</v>
      </c>
      <c r="D10" s="532" t="s">
        <v>994</v>
      </c>
      <c r="E10" s="532" t="s">
        <v>995</v>
      </c>
      <c r="F10" s="532" t="s">
        <v>996</v>
      </c>
      <c r="G10" s="532" t="s">
        <v>997</v>
      </c>
      <c r="H10" s="532" t="s">
        <v>2322</v>
      </c>
      <c r="I10" s="532" t="s">
        <v>2312</v>
      </c>
      <c r="J10" s="532" t="s">
        <v>2313</v>
      </c>
    </row>
    <row r="11" spans="1:10" ht="12.75">
      <c r="A11" s="276" t="s">
        <v>2552</v>
      </c>
      <c r="B11" s="490">
        <v>1</v>
      </c>
      <c r="C11" s="490">
        <v>1</v>
      </c>
      <c r="D11" s="490">
        <v>1</v>
      </c>
      <c r="E11" s="490">
        <v>1</v>
      </c>
      <c r="F11" s="490">
        <v>1</v>
      </c>
      <c r="G11" s="490">
        <v>1</v>
      </c>
      <c r="H11" s="433">
        <f t="shared" ref="H11:H14" si="2">B11*(SUM(C11:F11)*G11)</f>
        <v>4</v>
      </c>
      <c r="I11" s="497" t="s">
        <v>2547</v>
      </c>
      <c r="J11" s="445" t="s">
        <v>2550</v>
      </c>
    </row>
    <row r="12" spans="1:10" ht="12.75">
      <c r="A12" s="276" t="s">
        <v>2553</v>
      </c>
      <c r="B12" s="490">
        <v>1</v>
      </c>
      <c r="C12" s="490">
        <v>1</v>
      </c>
      <c r="D12" s="490">
        <v>1</v>
      </c>
      <c r="E12" s="490">
        <v>1</v>
      </c>
      <c r="F12" s="490">
        <v>1</v>
      </c>
      <c r="G12" s="490">
        <v>1</v>
      </c>
      <c r="H12" s="433">
        <f t="shared" si="2"/>
        <v>4</v>
      </c>
      <c r="I12" s="497" t="s">
        <v>2554</v>
      </c>
      <c r="J12" s="445" t="s">
        <v>2555</v>
      </c>
    </row>
    <row r="13" spans="1:10" ht="12.75">
      <c r="A13" s="276" t="s">
        <v>2556</v>
      </c>
      <c r="B13" s="490">
        <v>1</v>
      </c>
      <c r="C13" s="490">
        <v>1</v>
      </c>
      <c r="D13" s="490">
        <v>1</v>
      </c>
      <c r="E13" s="490">
        <v>1</v>
      </c>
      <c r="F13" s="490">
        <v>1</v>
      </c>
      <c r="G13" s="490">
        <v>1</v>
      </c>
      <c r="H13" s="433">
        <f t="shared" si="2"/>
        <v>4</v>
      </c>
      <c r="I13" s="497" t="s">
        <v>2554</v>
      </c>
      <c r="J13" s="445" t="s">
        <v>2557</v>
      </c>
    </row>
    <row r="14" spans="1:10" ht="25.5">
      <c r="A14" s="261" t="s">
        <v>2317</v>
      </c>
      <c r="B14" s="490">
        <f t="shared" ref="B14:G14" si="3">AVERAGE(B11:B13)</f>
        <v>1</v>
      </c>
      <c r="C14" s="490">
        <f t="shared" si="3"/>
        <v>1</v>
      </c>
      <c r="D14" s="490">
        <f t="shared" si="3"/>
        <v>1</v>
      </c>
      <c r="E14" s="490">
        <f t="shared" si="3"/>
        <v>1</v>
      </c>
      <c r="F14" s="490">
        <f t="shared" si="3"/>
        <v>1</v>
      </c>
      <c r="G14" s="490">
        <f t="shared" si="3"/>
        <v>1</v>
      </c>
      <c r="H14" s="420">
        <f t="shared" si="2"/>
        <v>4</v>
      </c>
      <c r="I14" s="261"/>
      <c r="J14" s="537" t="s">
        <v>2319</v>
      </c>
    </row>
    <row r="17" spans="1:10" ht="13.9">
      <c r="A17" s="851" t="s">
        <v>2558</v>
      </c>
      <c r="B17" s="837"/>
      <c r="C17" s="837"/>
      <c r="D17" s="837"/>
      <c r="E17" s="837"/>
      <c r="F17" s="837"/>
      <c r="G17" s="837"/>
      <c r="H17" s="276"/>
      <c r="I17" s="276"/>
      <c r="J17" s="276"/>
    </row>
    <row r="18" spans="1:10" ht="23.25">
      <c r="A18" s="532" t="s">
        <v>2321</v>
      </c>
      <c r="B18" s="532" t="s">
        <v>992</v>
      </c>
      <c r="C18" s="532" t="s">
        <v>2310</v>
      </c>
      <c r="D18" s="532" t="s">
        <v>994</v>
      </c>
      <c r="E18" s="532" t="s">
        <v>995</v>
      </c>
      <c r="F18" s="532" t="s">
        <v>996</v>
      </c>
      <c r="G18" s="532" t="s">
        <v>997</v>
      </c>
      <c r="H18" s="532" t="s">
        <v>2322</v>
      </c>
      <c r="I18" s="532" t="s">
        <v>2312</v>
      </c>
      <c r="J18" s="532" t="s">
        <v>2313</v>
      </c>
    </row>
    <row r="19" spans="1:10" ht="12.75">
      <c r="A19" s="276" t="s">
        <v>2552</v>
      </c>
      <c r="B19" s="490">
        <v>0.5</v>
      </c>
      <c r="C19" s="490">
        <v>0.5</v>
      </c>
      <c r="D19" s="490">
        <v>0.5</v>
      </c>
      <c r="E19" s="490">
        <v>1</v>
      </c>
      <c r="F19" s="490">
        <v>0.5</v>
      </c>
      <c r="G19" s="490">
        <v>0</v>
      </c>
      <c r="H19" s="433">
        <f t="shared" ref="H19:H21" si="4">B19*(SUM(C19:F19)*G19)</f>
        <v>0</v>
      </c>
      <c r="I19" s="497" t="s">
        <v>2559</v>
      </c>
      <c r="J19" s="445" t="s">
        <v>2072</v>
      </c>
    </row>
    <row r="20" spans="1:10" ht="12.75">
      <c r="A20" s="276" t="s">
        <v>2560</v>
      </c>
      <c r="B20" s="490">
        <v>1</v>
      </c>
      <c r="C20" s="490">
        <v>1</v>
      </c>
      <c r="D20" s="490">
        <v>1</v>
      </c>
      <c r="E20" s="490">
        <v>1</v>
      </c>
      <c r="F20" s="490">
        <v>1</v>
      </c>
      <c r="G20" s="490">
        <v>0</v>
      </c>
      <c r="H20" s="433">
        <f t="shared" si="4"/>
        <v>0</v>
      </c>
      <c r="I20" s="497" t="s">
        <v>2561</v>
      </c>
      <c r="J20" s="445"/>
    </row>
    <row r="21" spans="1:10" ht="15.75" customHeight="1">
      <c r="A21" s="261" t="s">
        <v>2317</v>
      </c>
      <c r="B21" s="490">
        <f t="shared" ref="B21:G21" si="5">AVERAGE(B19:B20)</f>
        <v>0.75</v>
      </c>
      <c r="C21" s="490">
        <f t="shared" si="5"/>
        <v>0.75</v>
      </c>
      <c r="D21" s="490">
        <f t="shared" si="5"/>
        <v>0.75</v>
      </c>
      <c r="E21" s="490">
        <f t="shared" si="5"/>
        <v>1</v>
      </c>
      <c r="F21" s="490">
        <f t="shared" si="5"/>
        <v>0.75</v>
      </c>
      <c r="G21" s="490">
        <f t="shared" si="5"/>
        <v>0</v>
      </c>
      <c r="H21" s="420">
        <f t="shared" si="4"/>
        <v>0</v>
      </c>
      <c r="I21" s="261"/>
      <c r="J21" s="537" t="s">
        <v>2319</v>
      </c>
    </row>
    <row r="22" spans="1:10" ht="15.75" customHeight="1"/>
    <row r="23" spans="1:10" ht="15.75" customHeight="1"/>
    <row r="24" spans="1:10" ht="15.75" customHeight="1">
      <c r="A24" s="851" t="s">
        <v>2562</v>
      </c>
      <c r="B24" s="837"/>
      <c r="C24" s="837"/>
      <c r="D24" s="837"/>
      <c r="E24" s="837"/>
      <c r="F24" s="837"/>
      <c r="G24" s="837"/>
      <c r="H24" s="276"/>
      <c r="I24" s="276"/>
      <c r="J24" s="276"/>
    </row>
    <row r="25" spans="1:10" ht="15.75" customHeight="1">
      <c r="A25" s="532" t="s">
        <v>2321</v>
      </c>
      <c r="B25" s="532" t="s">
        <v>992</v>
      </c>
      <c r="C25" s="532" t="s">
        <v>2310</v>
      </c>
      <c r="D25" s="532" t="s">
        <v>994</v>
      </c>
      <c r="E25" s="532" t="s">
        <v>995</v>
      </c>
      <c r="F25" s="532" t="s">
        <v>996</v>
      </c>
      <c r="G25" s="532" t="s">
        <v>997</v>
      </c>
      <c r="H25" s="532" t="s">
        <v>2322</v>
      </c>
      <c r="I25" s="532" t="s">
        <v>2312</v>
      </c>
      <c r="J25" s="532" t="s">
        <v>2313</v>
      </c>
    </row>
    <row r="26" spans="1:10" ht="15.75" customHeight="1">
      <c r="A26" s="276" t="s">
        <v>2552</v>
      </c>
      <c r="B26" s="490">
        <v>0.5</v>
      </c>
      <c r="C26" s="490">
        <v>0.5</v>
      </c>
      <c r="D26" s="490">
        <v>0.5</v>
      </c>
      <c r="E26" s="490">
        <v>1</v>
      </c>
      <c r="F26" s="490">
        <v>0.5</v>
      </c>
      <c r="G26" s="490">
        <v>0</v>
      </c>
      <c r="H26" s="433">
        <f t="shared" ref="H26:H29" si="6">B26*(SUM(C26:F26)*G26)</f>
        <v>0</v>
      </c>
      <c r="I26" s="497" t="s">
        <v>2563</v>
      </c>
      <c r="J26" s="445" t="s">
        <v>2564</v>
      </c>
    </row>
    <row r="27" spans="1:10" ht="15.75" customHeight="1">
      <c r="A27" s="276" t="s">
        <v>2553</v>
      </c>
      <c r="B27" s="490">
        <v>0.5</v>
      </c>
      <c r="C27" s="490">
        <v>0.5</v>
      </c>
      <c r="D27" s="490">
        <v>0.5</v>
      </c>
      <c r="E27" s="490">
        <v>1</v>
      </c>
      <c r="F27" s="490">
        <v>0.5</v>
      </c>
      <c r="G27" s="490">
        <v>0</v>
      </c>
      <c r="H27" s="433">
        <f t="shared" si="6"/>
        <v>0</v>
      </c>
      <c r="I27" s="497" t="s">
        <v>2554</v>
      </c>
      <c r="J27" s="445" t="s">
        <v>2112</v>
      </c>
    </row>
    <row r="28" spans="1:10" ht="15.75" customHeight="1">
      <c r="A28" s="276" t="s">
        <v>2556</v>
      </c>
      <c r="B28" s="490">
        <v>1</v>
      </c>
      <c r="C28" s="490">
        <v>1</v>
      </c>
      <c r="D28" s="490">
        <v>1</v>
      </c>
      <c r="E28" s="490">
        <v>1</v>
      </c>
      <c r="F28" s="490">
        <v>1</v>
      </c>
      <c r="G28" s="490">
        <v>1</v>
      </c>
      <c r="H28" s="433">
        <f t="shared" si="6"/>
        <v>4</v>
      </c>
      <c r="I28" s="497" t="s">
        <v>2554</v>
      </c>
      <c r="J28" s="584" t="s">
        <v>1610</v>
      </c>
    </row>
    <row r="29" spans="1:10" ht="15.75" customHeight="1">
      <c r="A29" s="261" t="s">
        <v>2317</v>
      </c>
      <c r="B29" s="490">
        <f t="shared" ref="B29:G29" si="7">AVERAGE(B26:B28)</f>
        <v>0.66666666666666663</v>
      </c>
      <c r="C29" s="490">
        <f t="shared" si="7"/>
        <v>0.66666666666666663</v>
      </c>
      <c r="D29" s="490">
        <f t="shared" si="7"/>
        <v>0.66666666666666663</v>
      </c>
      <c r="E29" s="490">
        <f t="shared" si="7"/>
        <v>1</v>
      </c>
      <c r="F29" s="490">
        <f t="shared" si="7"/>
        <v>0.66666666666666663</v>
      </c>
      <c r="G29" s="490">
        <f t="shared" si="7"/>
        <v>0.33333333333333331</v>
      </c>
      <c r="H29" s="420">
        <f t="shared" si="6"/>
        <v>0.66666666666666652</v>
      </c>
      <c r="I29" s="261"/>
      <c r="J29" s="537" t="s">
        <v>2319</v>
      </c>
    </row>
    <row r="30" spans="1:10" ht="15.75" customHeight="1"/>
    <row r="31" spans="1:10" ht="15.75" customHeight="1"/>
    <row r="32" spans="1:10" ht="15.75" customHeight="1">
      <c r="A32" s="851" t="s">
        <v>2565</v>
      </c>
      <c r="B32" s="837"/>
      <c r="C32" s="837"/>
      <c r="D32" s="837"/>
      <c r="E32" s="837"/>
      <c r="F32" s="837"/>
      <c r="G32" s="837"/>
      <c r="H32" s="276"/>
      <c r="I32" s="276"/>
      <c r="J32" s="276"/>
    </row>
    <row r="33" spans="1:10" ht="15.75" customHeight="1">
      <c r="A33" s="532" t="s">
        <v>2309</v>
      </c>
      <c r="B33" s="532" t="s">
        <v>992</v>
      </c>
      <c r="C33" s="532" t="s">
        <v>2310</v>
      </c>
      <c r="D33" s="532" t="s">
        <v>994</v>
      </c>
      <c r="E33" s="532" t="s">
        <v>995</v>
      </c>
      <c r="F33" s="532" t="s">
        <v>996</v>
      </c>
      <c r="G33" s="532" t="s">
        <v>997</v>
      </c>
      <c r="H33" s="532" t="s">
        <v>2311</v>
      </c>
      <c r="I33" s="532" t="s">
        <v>2312</v>
      </c>
      <c r="J33" s="532" t="s">
        <v>2313</v>
      </c>
    </row>
    <row r="34" spans="1:10" ht="15.75" customHeight="1">
      <c r="A34" s="276" t="s">
        <v>2546</v>
      </c>
      <c r="B34" s="490">
        <v>1</v>
      </c>
      <c r="C34" s="490">
        <v>1</v>
      </c>
      <c r="D34" s="490">
        <v>1</v>
      </c>
      <c r="E34" s="490">
        <v>1</v>
      </c>
      <c r="F34" s="490">
        <v>1</v>
      </c>
      <c r="G34" s="490">
        <v>1</v>
      </c>
      <c r="H34" s="433">
        <f t="shared" ref="H34:H36" si="8">B34*(SUM(C34:F34)*G34)</f>
        <v>4</v>
      </c>
      <c r="I34" s="497"/>
      <c r="J34" s="445" t="s">
        <v>2566</v>
      </c>
    </row>
    <row r="35" spans="1:10" ht="15.75" customHeight="1">
      <c r="A35" s="276" t="s">
        <v>2567</v>
      </c>
      <c r="B35" s="490">
        <v>1</v>
      </c>
      <c r="C35" s="490">
        <v>1</v>
      </c>
      <c r="D35" s="490">
        <v>1</v>
      </c>
      <c r="E35" s="490">
        <v>1</v>
      </c>
      <c r="F35" s="490">
        <v>1</v>
      </c>
      <c r="G35" s="490">
        <v>1</v>
      </c>
      <c r="H35" s="433">
        <f t="shared" si="8"/>
        <v>4</v>
      </c>
      <c r="I35" s="497"/>
      <c r="J35" s="445" t="s">
        <v>2568</v>
      </c>
    </row>
    <row r="36" spans="1:10" ht="15.75" customHeight="1">
      <c r="A36" s="261" t="s">
        <v>2317</v>
      </c>
      <c r="B36" s="490">
        <f t="shared" ref="B36:G36" si="9">AVERAGE(B34:B35)</f>
        <v>1</v>
      </c>
      <c r="C36" s="490">
        <f t="shared" si="9"/>
        <v>1</v>
      </c>
      <c r="D36" s="490">
        <f t="shared" si="9"/>
        <v>1</v>
      </c>
      <c r="E36" s="490">
        <f t="shared" si="9"/>
        <v>1</v>
      </c>
      <c r="F36" s="490">
        <f t="shared" si="9"/>
        <v>1</v>
      </c>
      <c r="G36" s="490">
        <f t="shared" si="9"/>
        <v>1</v>
      </c>
      <c r="H36" s="420">
        <f t="shared" si="8"/>
        <v>4</v>
      </c>
      <c r="I36" s="261"/>
      <c r="J36" s="537" t="s">
        <v>2319</v>
      </c>
    </row>
    <row r="37" spans="1:10" ht="15.75" customHeight="1"/>
    <row r="38" spans="1:10" ht="15.75" customHeight="1"/>
    <row r="39" spans="1:10" ht="15.75" customHeight="1">
      <c r="A39" s="851" t="s">
        <v>2569</v>
      </c>
      <c r="B39" s="837"/>
      <c r="C39" s="837"/>
      <c r="D39" s="837"/>
      <c r="E39" s="837"/>
      <c r="F39" s="837"/>
      <c r="G39" s="837"/>
      <c r="H39" s="276"/>
      <c r="I39" s="276"/>
      <c r="J39" s="276"/>
    </row>
    <row r="40" spans="1:10" ht="15.75" customHeight="1">
      <c r="A40" s="532" t="s">
        <v>2321</v>
      </c>
      <c r="B40" s="532" t="s">
        <v>992</v>
      </c>
      <c r="C40" s="532" t="s">
        <v>2310</v>
      </c>
      <c r="D40" s="532" t="s">
        <v>994</v>
      </c>
      <c r="E40" s="532" t="s">
        <v>995</v>
      </c>
      <c r="F40" s="532" t="s">
        <v>996</v>
      </c>
      <c r="G40" s="532" t="s">
        <v>997</v>
      </c>
      <c r="H40" s="532" t="s">
        <v>2322</v>
      </c>
      <c r="I40" s="532" t="s">
        <v>2312</v>
      </c>
      <c r="J40" s="532" t="s">
        <v>2313</v>
      </c>
    </row>
    <row r="41" spans="1:10" ht="15.75" customHeight="1">
      <c r="A41" s="276" t="s">
        <v>2570</v>
      </c>
      <c r="B41" s="490">
        <v>1</v>
      </c>
      <c r="C41" s="490">
        <v>1</v>
      </c>
      <c r="D41" s="490">
        <v>1</v>
      </c>
      <c r="E41" s="490">
        <v>1</v>
      </c>
      <c r="F41" s="490">
        <v>1</v>
      </c>
      <c r="G41" s="490">
        <v>1</v>
      </c>
      <c r="H41" s="433">
        <f t="shared" ref="H41:H44" si="10">B41*(SUM(C41:F41)*G41)</f>
        <v>4</v>
      </c>
      <c r="I41" s="497" t="s">
        <v>2571</v>
      </c>
      <c r="J41" s="445" t="s">
        <v>2572</v>
      </c>
    </row>
    <row r="42" spans="1:10" ht="15.75" customHeight="1">
      <c r="A42" s="276" t="s">
        <v>2573</v>
      </c>
      <c r="B42" s="490">
        <v>1</v>
      </c>
      <c r="C42" s="490">
        <v>1</v>
      </c>
      <c r="D42" s="490">
        <v>1</v>
      </c>
      <c r="E42" s="490">
        <v>1</v>
      </c>
      <c r="F42" s="490">
        <v>1</v>
      </c>
      <c r="G42" s="490">
        <v>1</v>
      </c>
      <c r="H42" s="433">
        <f t="shared" si="10"/>
        <v>4</v>
      </c>
      <c r="I42" s="497"/>
      <c r="J42" s="445" t="s">
        <v>2574</v>
      </c>
    </row>
    <row r="43" spans="1:10" ht="15.75" customHeight="1">
      <c r="A43" s="276" t="s">
        <v>2575</v>
      </c>
      <c r="B43" s="490">
        <v>1</v>
      </c>
      <c r="C43" s="490">
        <v>1</v>
      </c>
      <c r="D43" s="490">
        <v>1</v>
      </c>
      <c r="E43" s="490">
        <v>1</v>
      </c>
      <c r="F43" s="490">
        <v>1</v>
      </c>
      <c r="G43" s="490">
        <v>1</v>
      </c>
      <c r="H43" s="433">
        <f t="shared" si="10"/>
        <v>4</v>
      </c>
      <c r="I43" s="497"/>
      <c r="J43" s="584" t="s">
        <v>2576</v>
      </c>
    </row>
    <row r="44" spans="1:10" ht="15.75" customHeight="1">
      <c r="A44" s="261" t="s">
        <v>2317</v>
      </c>
      <c r="B44" s="490">
        <f t="shared" ref="B44:G44" si="11">AVERAGE(B41:B43)</f>
        <v>1</v>
      </c>
      <c r="C44" s="490">
        <f t="shared" si="11"/>
        <v>1</v>
      </c>
      <c r="D44" s="490">
        <f t="shared" si="11"/>
        <v>1</v>
      </c>
      <c r="E44" s="490">
        <f t="shared" si="11"/>
        <v>1</v>
      </c>
      <c r="F44" s="490">
        <f t="shared" si="11"/>
        <v>1</v>
      </c>
      <c r="G44" s="490">
        <f t="shared" si="11"/>
        <v>1</v>
      </c>
      <c r="H44" s="420">
        <f t="shared" si="10"/>
        <v>4</v>
      </c>
      <c r="I44" s="261"/>
      <c r="J44" s="537" t="s">
        <v>2319</v>
      </c>
    </row>
    <row r="45" spans="1:10" ht="15.75" customHeight="1"/>
    <row r="46" spans="1:10" ht="15.75" customHeight="1"/>
    <row r="47" spans="1:10" ht="15.75" customHeight="1">
      <c r="A47" s="851" t="s">
        <v>2577</v>
      </c>
      <c r="B47" s="837"/>
      <c r="C47" s="837"/>
      <c r="D47" s="837"/>
      <c r="E47" s="837"/>
      <c r="F47" s="837"/>
      <c r="G47" s="837"/>
      <c r="H47" s="276"/>
      <c r="I47" s="276"/>
      <c r="J47" s="276"/>
    </row>
    <row r="48" spans="1:10" ht="15.75" customHeight="1">
      <c r="A48" s="532" t="s">
        <v>2321</v>
      </c>
      <c r="B48" s="532" t="s">
        <v>992</v>
      </c>
      <c r="C48" s="532" t="s">
        <v>2310</v>
      </c>
      <c r="D48" s="532" t="s">
        <v>994</v>
      </c>
      <c r="E48" s="532" t="s">
        <v>995</v>
      </c>
      <c r="F48" s="532" t="s">
        <v>996</v>
      </c>
      <c r="G48" s="532" t="s">
        <v>997</v>
      </c>
      <c r="H48" s="532" t="s">
        <v>2322</v>
      </c>
      <c r="I48" s="532" t="s">
        <v>2312</v>
      </c>
      <c r="J48" s="532" t="s">
        <v>2313</v>
      </c>
    </row>
    <row r="49" spans="1:10" ht="15.75" customHeight="1">
      <c r="A49" s="276" t="s">
        <v>2570</v>
      </c>
      <c r="B49" s="490">
        <v>1</v>
      </c>
      <c r="C49" s="490">
        <v>1</v>
      </c>
      <c r="D49" s="490">
        <v>1</v>
      </c>
      <c r="E49" s="490">
        <v>1</v>
      </c>
      <c r="F49" s="490">
        <v>1</v>
      </c>
      <c r="G49" s="490">
        <v>1</v>
      </c>
      <c r="H49" s="433">
        <f t="shared" ref="H49:H58" si="12">B49*(SUM(C49:F49)*G49)</f>
        <v>4</v>
      </c>
      <c r="I49" s="497" t="s">
        <v>2571</v>
      </c>
      <c r="J49" s="445" t="s">
        <v>2572</v>
      </c>
    </row>
    <row r="50" spans="1:10" ht="15.75" customHeight="1">
      <c r="A50" s="276" t="s">
        <v>2573</v>
      </c>
      <c r="B50" s="490">
        <v>1</v>
      </c>
      <c r="C50" s="490">
        <v>1</v>
      </c>
      <c r="D50" s="490">
        <v>1</v>
      </c>
      <c r="E50" s="490">
        <v>1</v>
      </c>
      <c r="F50" s="490">
        <v>1</v>
      </c>
      <c r="G50" s="490">
        <v>1</v>
      </c>
      <c r="H50" s="433">
        <f t="shared" si="12"/>
        <v>4</v>
      </c>
      <c r="I50" s="497"/>
      <c r="J50" s="445" t="s">
        <v>2574</v>
      </c>
    </row>
    <row r="51" spans="1:10" ht="15.75" customHeight="1">
      <c r="A51" s="276" t="s">
        <v>2567</v>
      </c>
      <c r="B51" s="490">
        <v>1</v>
      </c>
      <c r="C51" s="490">
        <v>1</v>
      </c>
      <c r="D51" s="490">
        <v>1</v>
      </c>
      <c r="E51" s="490">
        <v>1</v>
      </c>
      <c r="F51" s="490">
        <v>1</v>
      </c>
      <c r="G51" s="490">
        <v>1</v>
      </c>
      <c r="H51" s="433">
        <f t="shared" si="12"/>
        <v>4</v>
      </c>
      <c r="I51" s="497"/>
      <c r="J51" s="445" t="s">
        <v>2568</v>
      </c>
    </row>
    <row r="52" spans="1:10" ht="15.75" customHeight="1">
      <c r="A52" s="276" t="s">
        <v>2556</v>
      </c>
      <c r="B52" s="490">
        <v>1</v>
      </c>
      <c r="C52" s="490">
        <v>1</v>
      </c>
      <c r="D52" s="490">
        <v>1</v>
      </c>
      <c r="E52" s="490">
        <v>1</v>
      </c>
      <c r="F52" s="490">
        <v>1</v>
      </c>
      <c r="G52" s="490">
        <v>1</v>
      </c>
      <c r="H52" s="433">
        <f t="shared" si="12"/>
        <v>4</v>
      </c>
      <c r="I52" s="497"/>
      <c r="J52" s="584" t="s">
        <v>2578</v>
      </c>
    </row>
    <row r="53" spans="1:10" ht="15.75" customHeight="1">
      <c r="A53" s="261" t="s">
        <v>2579</v>
      </c>
      <c r="B53" s="490">
        <v>1</v>
      </c>
      <c r="C53" s="490">
        <v>1</v>
      </c>
      <c r="D53" s="490">
        <v>1</v>
      </c>
      <c r="E53" s="490">
        <v>1</v>
      </c>
      <c r="F53" s="490">
        <v>1</v>
      </c>
      <c r="G53" s="490">
        <v>1</v>
      </c>
      <c r="H53" s="433">
        <f t="shared" si="12"/>
        <v>4</v>
      </c>
      <c r="I53" s="261"/>
      <c r="J53" s="585" t="s">
        <v>2580</v>
      </c>
    </row>
    <row r="54" spans="1:10" ht="15.75" customHeight="1">
      <c r="A54" s="261" t="s">
        <v>2581</v>
      </c>
      <c r="B54" s="490">
        <v>1</v>
      </c>
      <c r="C54" s="490">
        <v>1</v>
      </c>
      <c r="D54" s="490">
        <v>1</v>
      </c>
      <c r="E54" s="490">
        <v>1</v>
      </c>
      <c r="F54" s="490">
        <v>1</v>
      </c>
      <c r="G54" s="490">
        <v>1</v>
      </c>
      <c r="H54" s="433">
        <f t="shared" si="12"/>
        <v>4</v>
      </c>
      <c r="I54" s="261"/>
      <c r="J54" s="585" t="s">
        <v>2582</v>
      </c>
    </row>
    <row r="55" spans="1:10" ht="15.75" customHeight="1">
      <c r="A55" s="261" t="s">
        <v>2583</v>
      </c>
      <c r="B55" s="490">
        <v>1</v>
      </c>
      <c r="C55" s="490">
        <v>1</v>
      </c>
      <c r="D55" s="490">
        <v>1</v>
      </c>
      <c r="E55" s="490">
        <v>1</v>
      </c>
      <c r="F55" s="490">
        <v>1</v>
      </c>
      <c r="G55" s="490">
        <v>1</v>
      </c>
      <c r="H55" s="433">
        <f t="shared" si="12"/>
        <v>4</v>
      </c>
      <c r="I55" s="261"/>
      <c r="J55" s="585" t="s">
        <v>2584</v>
      </c>
    </row>
    <row r="56" spans="1:10" ht="15.75" customHeight="1">
      <c r="A56" s="261" t="s">
        <v>2585</v>
      </c>
      <c r="B56" s="490">
        <v>1</v>
      </c>
      <c r="C56" s="490">
        <v>1</v>
      </c>
      <c r="D56" s="490">
        <v>1</v>
      </c>
      <c r="E56" s="490">
        <v>1</v>
      </c>
      <c r="F56" s="490">
        <v>1</v>
      </c>
      <c r="G56" s="490">
        <v>1</v>
      </c>
      <c r="H56" s="433">
        <f t="shared" si="12"/>
        <v>4</v>
      </c>
      <c r="I56" s="261"/>
      <c r="J56" s="585" t="s">
        <v>2586</v>
      </c>
    </row>
    <row r="57" spans="1:10" ht="15.75" customHeight="1">
      <c r="A57" s="261" t="s">
        <v>2587</v>
      </c>
      <c r="B57" s="490">
        <v>1</v>
      </c>
      <c r="C57" s="490">
        <v>1</v>
      </c>
      <c r="D57" s="490">
        <v>1</v>
      </c>
      <c r="E57" s="490">
        <v>1</v>
      </c>
      <c r="F57" s="490">
        <v>1</v>
      </c>
      <c r="G57" s="490">
        <v>1</v>
      </c>
      <c r="H57" s="433">
        <f t="shared" si="12"/>
        <v>4</v>
      </c>
      <c r="I57" s="261"/>
      <c r="J57" s="585" t="s">
        <v>2588</v>
      </c>
    </row>
    <row r="58" spans="1:10" ht="15.75" customHeight="1">
      <c r="A58" s="261" t="s">
        <v>2317</v>
      </c>
      <c r="B58" s="490">
        <f t="shared" ref="B58:G58" si="13">AVERAGE(B49:B57)</f>
        <v>1</v>
      </c>
      <c r="C58" s="490">
        <f t="shared" si="13"/>
        <v>1</v>
      </c>
      <c r="D58" s="490">
        <f t="shared" si="13"/>
        <v>1</v>
      </c>
      <c r="E58" s="490">
        <f t="shared" si="13"/>
        <v>1</v>
      </c>
      <c r="F58" s="490">
        <f t="shared" si="13"/>
        <v>1</v>
      </c>
      <c r="G58" s="490">
        <f t="shared" si="13"/>
        <v>1</v>
      </c>
      <c r="H58" s="420">
        <f t="shared" si="12"/>
        <v>4</v>
      </c>
      <c r="I58" s="261"/>
      <c r="J58" s="537" t="s">
        <v>2319</v>
      </c>
    </row>
    <row r="59" spans="1:10" ht="15.75" customHeight="1"/>
    <row r="60" spans="1:10" ht="15.75" customHeight="1"/>
    <row r="61" spans="1:10" ht="15.75" customHeight="1">
      <c r="A61" s="851" t="s">
        <v>2589</v>
      </c>
      <c r="B61" s="837"/>
      <c r="C61" s="837"/>
      <c r="D61" s="837"/>
      <c r="E61" s="837"/>
      <c r="F61" s="837"/>
      <c r="G61" s="837"/>
      <c r="H61" s="276"/>
      <c r="I61" s="276"/>
      <c r="J61" s="276"/>
    </row>
    <row r="62" spans="1:10" ht="15.75" customHeight="1">
      <c r="A62" s="532" t="s">
        <v>2321</v>
      </c>
      <c r="B62" s="532" t="s">
        <v>992</v>
      </c>
      <c r="C62" s="532" t="s">
        <v>2310</v>
      </c>
      <c r="D62" s="532" t="s">
        <v>994</v>
      </c>
      <c r="E62" s="532" t="s">
        <v>995</v>
      </c>
      <c r="F62" s="532" t="s">
        <v>996</v>
      </c>
      <c r="G62" s="532" t="s">
        <v>997</v>
      </c>
      <c r="H62" s="532" t="s">
        <v>2322</v>
      </c>
      <c r="I62" s="532" t="s">
        <v>2312</v>
      </c>
      <c r="J62" s="532" t="s">
        <v>2313</v>
      </c>
    </row>
    <row r="63" spans="1:10" ht="15.75" customHeight="1">
      <c r="A63" s="276" t="s">
        <v>2570</v>
      </c>
      <c r="B63" s="490">
        <v>1</v>
      </c>
      <c r="C63" s="490">
        <v>1</v>
      </c>
      <c r="D63" s="490">
        <v>1</v>
      </c>
      <c r="E63" s="490">
        <v>1</v>
      </c>
      <c r="F63" s="490">
        <v>1</v>
      </c>
      <c r="G63" s="490">
        <v>1</v>
      </c>
      <c r="H63" s="433">
        <f t="shared" ref="H63:H72" si="14">B63*(SUM(C63:F63)*G63)</f>
        <v>4</v>
      </c>
      <c r="I63" s="497" t="s">
        <v>2571</v>
      </c>
      <c r="J63" s="445" t="s">
        <v>2572</v>
      </c>
    </row>
    <row r="64" spans="1:10" ht="15.75" customHeight="1">
      <c r="A64" s="276" t="s">
        <v>2573</v>
      </c>
      <c r="B64" s="490">
        <v>1</v>
      </c>
      <c r="C64" s="490">
        <v>1</v>
      </c>
      <c r="D64" s="490">
        <v>1</v>
      </c>
      <c r="E64" s="490">
        <v>1</v>
      </c>
      <c r="F64" s="490">
        <v>1</v>
      </c>
      <c r="G64" s="490">
        <v>1</v>
      </c>
      <c r="H64" s="433">
        <f t="shared" si="14"/>
        <v>4</v>
      </c>
      <c r="I64" s="497"/>
      <c r="J64" s="445" t="s">
        <v>2574</v>
      </c>
    </row>
    <row r="65" spans="1:10" ht="15.75" customHeight="1">
      <c r="A65" s="276" t="s">
        <v>2567</v>
      </c>
      <c r="B65" s="490">
        <v>1</v>
      </c>
      <c r="C65" s="490">
        <v>1</v>
      </c>
      <c r="D65" s="490">
        <v>1</v>
      </c>
      <c r="E65" s="490">
        <v>1</v>
      </c>
      <c r="F65" s="490">
        <v>1</v>
      </c>
      <c r="G65" s="490">
        <v>1</v>
      </c>
      <c r="H65" s="433">
        <f t="shared" si="14"/>
        <v>4</v>
      </c>
      <c r="I65" s="497"/>
      <c r="J65" s="445" t="s">
        <v>2568</v>
      </c>
    </row>
    <row r="66" spans="1:10" ht="15.75" customHeight="1">
      <c r="A66" s="276" t="s">
        <v>2556</v>
      </c>
      <c r="B66" s="490">
        <v>1</v>
      </c>
      <c r="C66" s="490">
        <v>1</v>
      </c>
      <c r="D66" s="490">
        <v>1</v>
      </c>
      <c r="E66" s="490">
        <v>1</v>
      </c>
      <c r="F66" s="490">
        <v>1</v>
      </c>
      <c r="G66" s="490">
        <v>1</v>
      </c>
      <c r="H66" s="433">
        <f t="shared" si="14"/>
        <v>4</v>
      </c>
      <c r="I66" s="497"/>
      <c r="J66" s="584" t="s">
        <v>2578</v>
      </c>
    </row>
    <row r="67" spans="1:10" ht="15.75" customHeight="1">
      <c r="A67" s="261" t="s">
        <v>2579</v>
      </c>
      <c r="B67" s="490">
        <v>1</v>
      </c>
      <c r="C67" s="490">
        <v>1</v>
      </c>
      <c r="D67" s="490">
        <v>1</v>
      </c>
      <c r="E67" s="490">
        <v>1</v>
      </c>
      <c r="F67" s="490">
        <v>1</v>
      </c>
      <c r="G67" s="490">
        <v>1</v>
      </c>
      <c r="H67" s="433">
        <f t="shared" si="14"/>
        <v>4</v>
      </c>
      <c r="I67" s="261"/>
      <c r="J67" s="585" t="s">
        <v>2580</v>
      </c>
    </row>
    <row r="68" spans="1:10" ht="15.75" customHeight="1">
      <c r="A68" s="261" t="s">
        <v>2581</v>
      </c>
      <c r="B68" s="490">
        <v>1</v>
      </c>
      <c r="C68" s="490">
        <v>1</v>
      </c>
      <c r="D68" s="490">
        <v>1</v>
      </c>
      <c r="E68" s="490">
        <v>1</v>
      </c>
      <c r="F68" s="490">
        <v>1</v>
      </c>
      <c r="G68" s="490">
        <v>1</v>
      </c>
      <c r="H68" s="433">
        <f t="shared" si="14"/>
        <v>4</v>
      </c>
      <c r="I68" s="261"/>
      <c r="J68" s="585" t="s">
        <v>2582</v>
      </c>
    </row>
    <row r="69" spans="1:10" ht="15.75" customHeight="1">
      <c r="A69" s="261" t="s">
        <v>2583</v>
      </c>
      <c r="B69" s="490">
        <v>1</v>
      </c>
      <c r="C69" s="490">
        <v>1</v>
      </c>
      <c r="D69" s="490">
        <v>1</v>
      </c>
      <c r="E69" s="490">
        <v>1</v>
      </c>
      <c r="F69" s="490">
        <v>1</v>
      </c>
      <c r="G69" s="490">
        <v>1</v>
      </c>
      <c r="H69" s="433">
        <f t="shared" si="14"/>
        <v>4</v>
      </c>
      <c r="I69" s="261"/>
      <c r="J69" s="585" t="s">
        <v>2584</v>
      </c>
    </row>
    <row r="70" spans="1:10" ht="15.75" customHeight="1">
      <c r="A70" s="261" t="s">
        <v>2585</v>
      </c>
      <c r="B70" s="490">
        <v>1</v>
      </c>
      <c r="C70" s="490">
        <v>1</v>
      </c>
      <c r="D70" s="490">
        <v>1</v>
      </c>
      <c r="E70" s="490">
        <v>1</v>
      </c>
      <c r="F70" s="490">
        <v>1</v>
      </c>
      <c r="G70" s="490">
        <v>1</v>
      </c>
      <c r="H70" s="433">
        <f t="shared" si="14"/>
        <v>4</v>
      </c>
      <c r="I70" s="261"/>
      <c r="J70" s="585" t="s">
        <v>2586</v>
      </c>
    </row>
    <row r="71" spans="1:10" ht="15.75" customHeight="1">
      <c r="A71" s="261" t="s">
        <v>2587</v>
      </c>
      <c r="B71" s="490">
        <v>1</v>
      </c>
      <c r="C71" s="490">
        <v>1</v>
      </c>
      <c r="D71" s="490">
        <v>1</v>
      </c>
      <c r="E71" s="490">
        <v>1</v>
      </c>
      <c r="F71" s="490">
        <v>1</v>
      </c>
      <c r="G71" s="490">
        <v>1</v>
      </c>
      <c r="H71" s="433">
        <f t="shared" si="14"/>
        <v>4</v>
      </c>
      <c r="I71" s="261"/>
      <c r="J71" s="585" t="s">
        <v>2588</v>
      </c>
    </row>
    <row r="72" spans="1:10" ht="15.75" customHeight="1">
      <c r="A72" s="261" t="s">
        <v>2317</v>
      </c>
      <c r="B72" s="490">
        <f t="shared" ref="B72:G72" si="15">AVERAGE(B63:B71)</f>
        <v>1</v>
      </c>
      <c r="C72" s="490">
        <f t="shared" si="15"/>
        <v>1</v>
      </c>
      <c r="D72" s="490">
        <f t="shared" si="15"/>
        <v>1</v>
      </c>
      <c r="E72" s="490">
        <f t="shared" si="15"/>
        <v>1</v>
      </c>
      <c r="F72" s="490">
        <f t="shared" si="15"/>
        <v>1</v>
      </c>
      <c r="G72" s="490">
        <f t="shared" si="15"/>
        <v>1</v>
      </c>
      <c r="H72" s="420">
        <f t="shared" si="14"/>
        <v>4</v>
      </c>
      <c r="I72" s="261"/>
      <c r="J72" s="537" t="s">
        <v>2319</v>
      </c>
    </row>
    <row r="73" spans="1:10" ht="15.75" customHeight="1"/>
    <row r="74" spans="1:10" ht="15.75" customHeight="1"/>
    <row r="75" spans="1:10" ht="15.75" customHeight="1">
      <c r="A75" s="851" t="s">
        <v>2590</v>
      </c>
      <c r="B75" s="837"/>
      <c r="C75" s="837"/>
      <c r="D75" s="837"/>
      <c r="E75" s="837"/>
      <c r="F75" s="837"/>
      <c r="G75" s="837"/>
      <c r="H75" s="276"/>
      <c r="I75" s="276"/>
      <c r="J75" s="276"/>
    </row>
    <row r="76" spans="1:10" ht="15.75" customHeight="1">
      <c r="A76" s="532" t="s">
        <v>2321</v>
      </c>
      <c r="B76" s="532" t="s">
        <v>992</v>
      </c>
      <c r="C76" s="532" t="s">
        <v>2310</v>
      </c>
      <c r="D76" s="532" t="s">
        <v>994</v>
      </c>
      <c r="E76" s="532" t="s">
        <v>995</v>
      </c>
      <c r="F76" s="532" t="s">
        <v>996</v>
      </c>
      <c r="G76" s="532" t="s">
        <v>997</v>
      </c>
      <c r="H76" s="532" t="s">
        <v>2322</v>
      </c>
      <c r="I76" s="532" t="s">
        <v>2312</v>
      </c>
      <c r="J76" s="532" t="s">
        <v>2313</v>
      </c>
    </row>
    <row r="77" spans="1:10" ht="15.75" customHeight="1">
      <c r="A77" s="276" t="s">
        <v>2570</v>
      </c>
      <c r="B77" s="490">
        <v>1</v>
      </c>
      <c r="C77" s="490">
        <v>1</v>
      </c>
      <c r="D77" s="490">
        <v>1</v>
      </c>
      <c r="E77" s="490">
        <v>1</v>
      </c>
      <c r="F77" s="490">
        <v>1</v>
      </c>
      <c r="G77" s="490">
        <v>1</v>
      </c>
      <c r="H77" s="433">
        <f t="shared" ref="H77:H86" si="16">B77*(SUM(C77:F77)*G77)</f>
        <v>4</v>
      </c>
      <c r="I77" s="497" t="s">
        <v>2571</v>
      </c>
      <c r="J77" s="445" t="s">
        <v>2572</v>
      </c>
    </row>
    <row r="78" spans="1:10" ht="15.75" customHeight="1">
      <c r="A78" s="276" t="s">
        <v>2573</v>
      </c>
      <c r="B78" s="490">
        <v>1</v>
      </c>
      <c r="C78" s="490">
        <v>1</v>
      </c>
      <c r="D78" s="490">
        <v>1</v>
      </c>
      <c r="E78" s="490">
        <v>1</v>
      </c>
      <c r="F78" s="490">
        <v>1</v>
      </c>
      <c r="G78" s="490">
        <v>1</v>
      </c>
      <c r="H78" s="433">
        <f t="shared" si="16"/>
        <v>4</v>
      </c>
      <c r="I78" s="497"/>
      <c r="J78" s="445" t="s">
        <v>2574</v>
      </c>
    </row>
    <row r="79" spans="1:10" ht="15.75" customHeight="1">
      <c r="A79" s="276" t="s">
        <v>2567</v>
      </c>
      <c r="B79" s="490">
        <v>1</v>
      </c>
      <c r="C79" s="490">
        <v>1</v>
      </c>
      <c r="D79" s="490">
        <v>1</v>
      </c>
      <c r="E79" s="490">
        <v>1</v>
      </c>
      <c r="F79" s="490">
        <v>1</v>
      </c>
      <c r="G79" s="490">
        <v>1</v>
      </c>
      <c r="H79" s="433">
        <f t="shared" si="16"/>
        <v>4</v>
      </c>
      <c r="I79" s="497"/>
      <c r="J79" s="445" t="s">
        <v>2568</v>
      </c>
    </row>
    <row r="80" spans="1:10" ht="15.75" customHeight="1">
      <c r="A80" s="276" t="s">
        <v>2556</v>
      </c>
      <c r="B80" s="490">
        <v>1</v>
      </c>
      <c r="C80" s="490">
        <v>1</v>
      </c>
      <c r="D80" s="490">
        <v>1</v>
      </c>
      <c r="E80" s="490">
        <v>1</v>
      </c>
      <c r="F80" s="490">
        <v>1</v>
      </c>
      <c r="G80" s="490">
        <v>1</v>
      </c>
      <c r="H80" s="433">
        <f t="shared" si="16"/>
        <v>4</v>
      </c>
      <c r="I80" s="497"/>
      <c r="J80" s="584" t="s">
        <v>2578</v>
      </c>
    </row>
    <row r="81" spans="1:10" ht="15.75" customHeight="1">
      <c r="A81" s="261" t="s">
        <v>2579</v>
      </c>
      <c r="B81" s="490">
        <v>1</v>
      </c>
      <c r="C81" s="490">
        <v>1</v>
      </c>
      <c r="D81" s="490">
        <v>1</v>
      </c>
      <c r="E81" s="490">
        <v>1</v>
      </c>
      <c r="F81" s="490">
        <v>1</v>
      </c>
      <c r="G81" s="490">
        <v>1</v>
      </c>
      <c r="H81" s="433">
        <f t="shared" si="16"/>
        <v>4</v>
      </c>
      <c r="I81" s="261"/>
      <c r="J81" s="585" t="s">
        <v>2580</v>
      </c>
    </row>
    <row r="82" spans="1:10" ht="15.75" customHeight="1">
      <c r="A82" s="261" t="s">
        <v>2581</v>
      </c>
      <c r="B82" s="490">
        <v>1</v>
      </c>
      <c r="C82" s="490">
        <v>1</v>
      </c>
      <c r="D82" s="490">
        <v>1</v>
      </c>
      <c r="E82" s="490">
        <v>1</v>
      </c>
      <c r="F82" s="490">
        <v>1</v>
      </c>
      <c r="G82" s="490">
        <v>1</v>
      </c>
      <c r="H82" s="433">
        <f t="shared" si="16"/>
        <v>4</v>
      </c>
      <c r="I82" s="261"/>
      <c r="J82" s="585" t="s">
        <v>2582</v>
      </c>
    </row>
    <row r="83" spans="1:10" ht="15.75" customHeight="1">
      <c r="A83" s="261" t="s">
        <v>2583</v>
      </c>
      <c r="B83" s="490">
        <v>1</v>
      </c>
      <c r="C83" s="490">
        <v>1</v>
      </c>
      <c r="D83" s="490">
        <v>1</v>
      </c>
      <c r="E83" s="490">
        <v>1</v>
      </c>
      <c r="F83" s="490">
        <v>1</v>
      </c>
      <c r="G83" s="490">
        <v>1</v>
      </c>
      <c r="H83" s="433">
        <f t="shared" si="16"/>
        <v>4</v>
      </c>
      <c r="I83" s="261"/>
      <c r="J83" s="585" t="s">
        <v>2584</v>
      </c>
    </row>
    <row r="84" spans="1:10" ht="15.75" customHeight="1">
      <c r="A84" s="261" t="s">
        <v>2585</v>
      </c>
      <c r="B84" s="490">
        <v>1</v>
      </c>
      <c r="C84" s="490">
        <v>1</v>
      </c>
      <c r="D84" s="490">
        <v>1</v>
      </c>
      <c r="E84" s="490">
        <v>1</v>
      </c>
      <c r="F84" s="490">
        <v>1</v>
      </c>
      <c r="G84" s="490">
        <v>1</v>
      </c>
      <c r="H84" s="433">
        <f t="shared" si="16"/>
        <v>4</v>
      </c>
      <c r="I84" s="261"/>
      <c r="J84" s="585" t="s">
        <v>2586</v>
      </c>
    </row>
    <row r="85" spans="1:10" ht="15.75" customHeight="1">
      <c r="A85" s="261" t="s">
        <v>2587</v>
      </c>
      <c r="B85" s="490">
        <v>1</v>
      </c>
      <c r="C85" s="490">
        <v>1</v>
      </c>
      <c r="D85" s="490">
        <v>1</v>
      </c>
      <c r="E85" s="490">
        <v>1</v>
      </c>
      <c r="F85" s="490">
        <v>1</v>
      </c>
      <c r="G85" s="490">
        <v>1</v>
      </c>
      <c r="H85" s="433">
        <f t="shared" si="16"/>
        <v>4</v>
      </c>
      <c r="I85" s="261"/>
      <c r="J85" s="585" t="s">
        <v>2588</v>
      </c>
    </row>
    <row r="86" spans="1:10" ht="15.75" customHeight="1">
      <c r="A86" s="261" t="s">
        <v>2317</v>
      </c>
      <c r="B86" s="490">
        <f t="shared" ref="B86:G86" si="17">AVERAGE(B77:B85)</f>
        <v>1</v>
      </c>
      <c r="C86" s="490">
        <f t="shared" si="17"/>
        <v>1</v>
      </c>
      <c r="D86" s="490">
        <f t="shared" si="17"/>
        <v>1</v>
      </c>
      <c r="E86" s="490">
        <f t="shared" si="17"/>
        <v>1</v>
      </c>
      <c r="F86" s="490">
        <f t="shared" si="17"/>
        <v>1</v>
      </c>
      <c r="G86" s="490">
        <f t="shared" si="17"/>
        <v>1</v>
      </c>
      <c r="H86" s="420">
        <f t="shared" si="16"/>
        <v>4</v>
      </c>
      <c r="I86" s="261"/>
      <c r="J86" s="537" t="s">
        <v>2319</v>
      </c>
    </row>
    <row r="87" spans="1:10" ht="15.75" customHeight="1"/>
    <row r="88" spans="1:10" ht="15.75" customHeight="1"/>
    <row r="89" spans="1:10" ht="15.75" customHeight="1">
      <c r="A89" s="501" t="s">
        <v>2591</v>
      </c>
      <c r="B89" s="501"/>
      <c r="C89" s="501"/>
      <c r="D89" s="501"/>
      <c r="E89" s="501"/>
      <c r="F89" s="501"/>
      <c r="G89" s="501"/>
    </row>
    <row r="90" spans="1:10" ht="15.75" customHeight="1">
      <c r="A90" s="532" t="s">
        <v>2321</v>
      </c>
      <c r="B90" s="532" t="s">
        <v>992</v>
      </c>
      <c r="C90" s="532" t="s">
        <v>2310</v>
      </c>
      <c r="D90" s="532" t="s">
        <v>994</v>
      </c>
      <c r="E90" s="532" t="s">
        <v>995</v>
      </c>
      <c r="F90" s="532" t="s">
        <v>996</v>
      </c>
      <c r="G90" s="532" t="s">
        <v>997</v>
      </c>
      <c r="H90" s="532" t="s">
        <v>2322</v>
      </c>
    </row>
    <row r="91" spans="1:10" ht="15.75" customHeight="1">
      <c r="A91" s="505" t="s">
        <v>2592</v>
      </c>
      <c r="B91" s="490">
        <v>1</v>
      </c>
      <c r="C91" s="490">
        <v>1</v>
      </c>
      <c r="D91" s="490">
        <v>1</v>
      </c>
      <c r="E91" s="490">
        <v>1</v>
      </c>
      <c r="F91" s="490">
        <v>1</v>
      </c>
      <c r="G91" s="490">
        <v>1</v>
      </c>
      <c r="H91" s="433">
        <f t="shared" ref="H91:H92" si="18">B91*(SUM(C91:F91)*G91)</f>
        <v>4</v>
      </c>
      <c r="I91" s="276" t="s">
        <v>2571</v>
      </c>
      <c r="J91" s="445" t="s">
        <v>2593</v>
      </c>
    </row>
    <row r="92" spans="1:10" ht="15.75" customHeight="1">
      <c r="A92" s="505" t="s">
        <v>2581</v>
      </c>
      <c r="B92" s="490">
        <v>1</v>
      </c>
      <c r="C92" s="490">
        <v>1</v>
      </c>
      <c r="D92" s="490">
        <v>1</v>
      </c>
      <c r="E92" s="490">
        <v>1</v>
      </c>
      <c r="F92" s="490">
        <v>1</v>
      </c>
      <c r="G92" s="490">
        <v>1</v>
      </c>
      <c r="H92" s="433">
        <f t="shared" si="18"/>
        <v>4</v>
      </c>
      <c r="J92" s="586" t="s">
        <v>2594</v>
      </c>
    </row>
    <row r="93" spans="1:10" ht="15.75" customHeight="1">
      <c r="A93" s="261" t="s">
        <v>2317</v>
      </c>
      <c r="B93" s="490">
        <f t="shared" ref="B93:H93" si="19">AVERAGE(B91:B92)</f>
        <v>1</v>
      </c>
      <c r="C93" s="490">
        <f t="shared" si="19"/>
        <v>1</v>
      </c>
      <c r="D93" s="490">
        <f t="shared" si="19"/>
        <v>1</v>
      </c>
      <c r="E93" s="490">
        <f t="shared" si="19"/>
        <v>1</v>
      </c>
      <c r="F93" s="490">
        <f t="shared" si="19"/>
        <v>1</v>
      </c>
      <c r="G93" s="490">
        <f t="shared" si="19"/>
        <v>1</v>
      </c>
      <c r="H93" s="420">
        <f t="shared" si="19"/>
        <v>4</v>
      </c>
    </row>
    <row r="94" spans="1:10" ht="15.75" customHeight="1">
      <c r="A94" s="501"/>
      <c r="B94" s="501"/>
      <c r="C94" s="501"/>
      <c r="D94" s="501"/>
      <c r="E94" s="501"/>
      <c r="F94" s="501"/>
      <c r="G94" s="501"/>
    </row>
    <row r="95" spans="1:10" ht="15.75" customHeight="1">
      <c r="A95" s="501"/>
      <c r="B95" s="501"/>
      <c r="C95" s="501"/>
      <c r="D95" s="501"/>
      <c r="E95" s="501"/>
      <c r="F95" s="501"/>
      <c r="G95" s="501"/>
    </row>
    <row r="96" spans="1:10" ht="15.75" customHeight="1">
      <c r="A96" s="851" t="s">
        <v>2595</v>
      </c>
      <c r="B96" s="837"/>
      <c r="C96" s="837"/>
      <c r="D96" s="837"/>
      <c r="E96" s="837"/>
      <c r="F96" s="837"/>
      <c r="G96" s="837"/>
    </row>
    <row r="97" spans="1:10" ht="15.75" customHeight="1">
      <c r="A97" s="532" t="s">
        <v>2321</v>
      </c>
      <c r="B97" s="532" t="s">
        <v>992</v>
      </c>
      <c r="C97" s="532" t="s">
        <v>2310</v>
      </c>
      <c r="D97" s="532" t="s">
        <v>994</v>
      </c>
      <c r="E97" s="532" t="s">
        <v>995</v>
      </c>
      <c r="F97" s="532" t="s">
        <v>996</v>
      </c>
      <c r="G97" s="532" t="s">
        <v>997</v>
      </c>
      <c r="H97" s="532" t="s">
        <v>2322</v>
      </c>
      <c r="I97" s="532" t="s">
        <v>2312</v>
      </c>
      <c r="J97" s="532" t="s">
        <v>2313</v>
      </c>
    </row>
    <row r="98" spans="1:10" ht="15.75" customHeight="1">
      <c r="A98" s="276" t="s">
        <v>2570</v>
      </c>
      <c r="B98" s="490">
        <v>1</v>
      </c>
      <c r="C98" s="490">
        <v>1</v>
      </c>
      <c r="D98" s="490">
        <v>1</v>
      </c>
      <c r="E98" s="490">
        <v>1</v>
      </c>
      <c r="F98" s="490">
        <v>1</v>
      </c>
      <c r="G98" s="490">
        <v>1</v>
      </c>
      <c r="H98" s="433">
        <f t="shared" ref="H98:H107" si="20">B98*(SUM(C98:F98)*G98)</f>
        <v>4</v>
      </c>
      <c r="I98" s="497" t="s">
        <v>2596</v>
      </c>
      <c r="J98" s="445" t="s">
        <v>2572</v>
      </c>
    </row>
    <row r="99" spans="1:10" ht="15.75" customHeight="1">
      <c r="A99" s="276" t="s">
        <v>2573</v>
      </c>
      <c r="B99" s="490">
        <v>1</v>
      </c>
      <c r="C99" s="490">
        <v>1</v>
      </c>
      <c r="D99" s="490">
        <v>1</v>
      </c>
      <c r="E99" s="490">
        <v>1</v>
      </c>
      <c r="F99" s="490">
        <v>1</v>
      </c>
      <c r="G99" s="490">
        <v>1</v>
      </c>
      <c r="H99" s="433">
        <f t="shared" si="20"/>
        <v>4</v>
      </c>
      <c r="I99" s="497"/>
      <c r="J99" s="445" t="s">
        <v>2574</v>
      </c>
    </row>
    <row r="100" spans="1:10" ht="15.75" customHeight="1">
      <c r="A100" s="276" t="s">
        <v>2567</v>
      </c>
      <c r="B100" s="490">
        <v>1</v>
      </c>
      <c r="C100" s="490">
        <v>1</v>
      </c>
      <c r="D100" s="490">
        <v>1</v>
      </c>
      <c r="E100" s="490">
        <v>1</v>
      </c>
      <c r="F100" s="490">
        <v>1</v>
      </c>
      <c r="G100" s="490">
        <v>1</v>
      </c>
      <c r="H100" s="433">
        <f t="shared" si="20"/>
        <v>4</v>
      </c>
      <c r="I100" s="497"/>
      <c r="J100" s="445" t="s">
        <v>2568</v>
      </c>
    </row>
    <row r="101" spans="1:10" ht="15.75" customHeight="1">
      <c r="A101" s="276" t="s">
        <v>2556</v>
      </c>
      <c r="B101" s="490">
        <v>1</v>
      </c>
      <c r="C101" s="490">
        <v>1</v>
      </c>
      <c r="D101" s="490">
        <v>1</v>
      </c>
      <c r="E101" s="490">
        <v>1</v>
      </c>
      <c r="F101" s="490">
        <v>1</v>
      </c>
      <c r="G101" s="490">
        <v>1</v>
      </c>
      <c r="H101" s="433">
        <f t="shared" si="20"/>
        <v>4</v>
      </c>
      <c r="I101" s="497"/>
      <c r="J101" s="584" t="s">
        <v>2578</v>
      </c>
    </row>
    <row r="102" spans="1:10" ht="15.75" customHeight="1">
      <c r="A102" s="261" t="s">
        <v>2579</v>
      </c>
      <c r="B102" s="490">
        <v>1</v>
      </c>
      <c r="C102" s="490">
        <v>1</v>
      </c>
      <c r="D102" s="490">
        <v>1</v>
      </c>
      <c r="E102" s="490">
        <v>1</v>
      </c>
      <c r="F102" s="490">
        <v>1</v>
      </c>
      <c r="G102" s="490">
        <v>1</v>
      </c>
      <c r="H102" s="433">
        <f t="shared" si="20"/>
        <v>4</v>
      </c>
      <c r="I102" s="261"/>
      <c r="J102" s="585" t="s">
        <v>2580</v>
      </c>
    </row>
    <row r="103" spans="1:10" ht="15.75" customHeight="1">
      <c r="A103" s="261" t="s">
        <v>2581</v>
      </c>
      <c r="B103" s="490">
        <v>1</v>
      </c>
      <c r="C103" s="490">
        <v>1</v>
      </c>
      <c r="D103" s="490">
        <v>1</v>
      </c>
      <c r="E103" s="490">
        <v>1</v>
      </c>
      <c r="F103" s="490">
        <v>1</v>
      </c>
      <c r="G103" s="490">
        <v>1</v>
      </c>
      <c r="H103" s="433">
        <f t="shared" si="20"/>
        <v>4</v>
      </c>
      <c r="I103" s="261"/>
      <c r="J103" s="585" t="s">
        <v>2582</v>
      </c>
    </row>
    <row r="104" spans="1:10" ht="15.75" customHeight="1">
      <c r="A104" s="261" t="s">
        <v>2583</v>
      </c>
      <c r="B104" s="490">
        <v>1</v>
      </c>
      <c r="C104" s="490">
        <v>1</v>
      </c>
      <c r="D104" s="490">
        <v>1</v>
      </c>
      <c r="E104" s="490">
        <v>1</v>
      </c>
      <c r="F104" s="490">
        <v>1</v>
      </c>
      <c r="G104" s="490">
        <v>1</v>
      </c>
      <c r="H104" s="433">
        <f t="shared" si="20"/>
        <v>4</v>
      </c>
      <c r="I104" s="261"/>
      <c r="J104" s="585" t="s">
        <v>2584</v>
      </c>
    </row>
    <row r="105" spans="1:10" ht="15.75" customHeight="1">
      <c r="A105" s="261" t="s">
        <v>2585</v>
      </c>
      <c r="B105" s="490">
        <v>1</v>
      </c>
      <c r="C105" s="490">
        <v>1</v>
      </c>
      <c r="D105" s="490">
        <v>1</v>
      </c>
      <c r="E105" s="490">
        <v>1</v>
      </c>
      <c r="F105" s="490">
        <v>1</v>
      </c>
      <c r="G105" s="490">
        <v>1</v>
      </c>
      <c r="H105" s="433">
        <f t="shared" si="20"/>
        <v>4</v>
      </c>
      <c r="I105" s="261"/>
      <c r="J105" s="585" t="s">
        <v>2586</v>
      </c>
    </row>
    <row r="106" spans="1:10" ht="15.75" customHeight="1">
      <c r="A106" s="261" t="s">
        <v>2587</v>
      </c>
      <c r="B106" s="490">
        <v>1</v>
      </c>
      <c r="C106" s="490">
        <v>1</v>
      </c>
      <c r="D106" s="490">
        <v>1</v>
      </c>
      <c r="E106" s="490">
        <v>1</v>
      </c>
      <c r="F106" s="490">
        <v>1</v>
      </c>
      <c r="G106" s="490">
        <v>1</v>
      </c>
      <c r="H106" s="433">
        <f t="shared" si="20"/>
        <v>4</v>
      </c>
      <c r="I106" s="261"/>
      <c r="J106" s="585" t="s">
        <v>2588</v>
      </c>
    </row>
    <row r="107" spans="1:10" ht="15.75" customHeight="1">
      <c r="A107" s="261" t="s">
        <v>2317</v>
      </c>
      <c r="B107" s="490">
        <f t="shared" ref="B107:G107" si="21">AVERAGE(B98:B106)</f>
        <v>1</v>
      </c>
      <c r="C107" s="490">
        <f t="shared" si="21"/>
        <v>1</v>
      </c>
      <c r="D107" s="490">
        <f t="shared" si="21"/>
        <v>1</v>
      </c>
      <c r="E107" s="490">
        <f t="shared" si="21"/>
        <v>1</v>
      </c>
      <c r="F107" s="490">
        <f t="shared" si="21"/>
        <v>1</v>
      </c>
      <c r="G107" s="490">
        <f t="shared" si="21"/>
        <v>1</v>
      </c>
      <c r="H107" s="420">
        <f t="shared" si="20"/>
        <v>4</v>
      </c>
      <c r="I107" s="261"/>
      <c r="J107" s="537" t="s">
        <v>2319</v>
      </c>
    </row>
    <row r="108" spans="1:10" ht="15.75" customHeight="1"/>
    <row r="109" spans="1:10" ht="15.75" customHeight="1"/>
    <row r="110" spans="1:10" ht="15.75" customHeight="1">
      <c r="A110" s="851" t="s">
        <v>2597</v>
      </c>
      <c r="B110" s="837"/>
      <c r="C110" s="837"/>
      <c r="D110" s="837"/>
      <c r="E110" s="837"/>
      <c r="F110" s="837"/>
      <c r="G110" s="837"/>
      <c r="H110" s="276"/>
      <c r="I110" s="276"/>
      <c r="J110" s="276"/>
    </row>
    <row r="111" spans="1:10" ht="15.75" customHeight="1">
      <c r="A111" s="532" t="s">
        <v>2309</v>
      </c>
      <c r="B111" s="532" t="s">
        <v>992</v>
      </c>
      <c r="C111" s="532" t="s">
        <v>2310</v>
      </c>
      <c r="D111" s="532" t="s">
        <v>994</v>
      </c>
      <c r="E111" s="532" t="s">
        <v>995</v>
      </c>
      <c r="F111" s="532" t="s">
        <v>996</v>
      </c>
      <c r="G111" s="532" t="s">
        <v>997</v>
      </c>
      <c r="H111" s="532" t="s">
        <v>2311</v>
      </c>
      <c r="I111" s="532" t="s">
        <v>2312</v>
      </c>
      <c r="J111" s="532" t="s">
        <v>2313</v>
      </c>
    </row>
    <row r="112" spans="1:10" ht="15.75" customHeight="1">
      <c r="A112" s="248" t="s">
        <v>352</v>
      </c>
      <c r="B112" s="490">
        <v>1</v>
      </c>
      <c r="C112" s="490">
        <v>1</v>
      </c>
      <c r="D112" s="490">
        <v>0.5</v>
      </c>
      <c r="E112" s="490">
        <v>1</v>
      </c>
      <c r="F112" s="490">
        <v>0.5</v>
      </c>
      <c r="G112" s="490">
        <v>0.5</v>
      </c>
      <c r="H112" s="433">
        <f t="shared" ref="H112:H115" si="22">B112*(SUM(C112:F112)*G112)</f>
        <v>1.5</v>
      </c>
      <c r="I112" s="431" t="s">
        <v>2598</v>
      </c>
      <c r="J112" s="421" t="s">
        <v>2599</v>
      </c>
    </row>
    <row r="113" spans="1:10" ht="15.75" customHeight="1">
      <c r="A113" s="261" t="s">
        <v>1542</v>
      </c>
      <c r="B113" s="490">
        <v>1</v>
      </c>
      <c r="C113" s="490">
        <v>1</v>
      </c>
      <c r="D113" s="490">
        <v>0.5</v>
      </c>
      <c r="E113" s="490">
        <v>1</v>
      </c>
      <c r="F113" s="490">
        <v>0.5</v>
      </c>
      <c r="G113" s="490">
        <v>0.5</v>
      </c>
      <c r="H113" s="433">
        <f t="shared" si="22"/>
        <v>1.5</v>
      </c>
      <c r="I113" s="563" t="s">
        <v>2600</v>
      </c>
      <c r="J113" s="587" t="s">
        <v>2601</v>
      </c>
    </row>
    <row r="114" spans="1:10" ht="15.75" customHeight="1">
      <c r="A114" s="261" t="s">
        <v>1725</v>
      </c>
      <c r="B114" s="490">
        <v>1</v>
      </c>
      <c r="C114" s="490">
        <v>1</v>
      </c>
      <c r="D114" s="490">
        <v>0.5</v>
      </c>
      <c r="E114" s="490">
        <v>1</v>
      </c>
      <c r="F114" s="490">
        <v>0.5</v>
      </c>
      <c r="G114" s="490">
        <v>0.5</v>
      </c>
      <c r="H114" s="433">
        <f t="shared" si="22"/>
        <v>1.5</v>
      </c>
      <c r="I114" s="558" t="s">
        <v>2602</v>
      </c>
      <c r="J114" s="542" t="s">
        <v>2603</v>
      </c>
    </row>
    <row r="115" spans="1:10" ht="15.75" customHeight="1">
      <c r="A115" s="261" t="s">
        <v>2317</v>
      </c>
      <c r="B115" s="490">
        <f t="shared" ref="B115:G115" si="23">AVERAGE(B112:B114)</f>
        <v>1</v>
      </c>
      <c r="C115" s="490">
        <f t="shared" si="23"/>
        <v>1</v>
      </c>
      <c r="D115" s="490">
        <f t="shared" si="23"/>
        <v>0.5</v>
      </c>
      <c r="E115" s="490">
        <f t="shared" si="23"/>
        <v>1</v>
      </c>
      <c r="F115" s="490">
        <f t="shared" si="23"/>
        <v>0.5</v>
      </c>
      <c r="G115" s="490">
        <f t="shared" si="23"/>
        <v>0.5</v>
      </c>
      <c r="H115" s="420">
        <f t="shared" si="22"/>
        <v>1.5</v>
      </c>
      <c r="I115" s="261"/>
      <c r="J115" s="537" t="s">
        <v>2319</v>
      </c>
    </row>
    <row r="116" spans="1:10" ht="15.75" customHeight="1"/>
    <row r="117" spans="1:10" ht="15.75" customHeight="1"/>
    <row r="118" spans="1:10" ht="15.75" customHeight="1">
      <c r="A118" s="851" t="s">
        <v>2604</v>
      </c>
      <c r="B118" s="837"/>
      <c r="C118" s="837"/>
      <c r="D118" s="837"/>
      <c r="E118" s="837"/>
      <c r="F118" s="837"/>
      <c r="G118" s="837"/>
      <c r="H118" s="276"/>
      <c r="I118" s="276"/>
      <c r="J118" s="276"/>
    </row>
    <row r="119" spans="1:10" ht="15.75" customHeight="1">
      <c r="A119" s="532" t="s">
        <v>2309</v>
      </c>
      <c r="B119" s="532" t="s">
        <v>992</v>
      </c>
      <c r="C119" s="532" t="s">
        <v>2310</v>
      </c>
      <c r="D119" s="532" t="s">
        <v>994</v>
      </c>
      <c r="E119" s="532" t="s">
        <v>995</v>
      </c>
      <c r="F119" s="532" t="s">
        <v>996</v>
      </c>
      <c r="G119" s="532" t="s">
        <v>997</v>
      </c>
      <c r="H119" s="532" t="s">
        <v>2311</v>
      </c>
      <c r="I119" s="532" t="s">
        <v>2312</v>
      </c>
      <c r="J119" s="532" t="s">
        <v>2313</v>
      </c>
    </row>
    <row r="120" spans="1:10" ht="15.75" customHeight="1">
      <c r="A120" s="248" t="s">
        <v>352</v>
      </c>
      <c r="B120" s="490">
        <v>0.5</v>
      </c>
      <c r="C120" s="490">
        <v>0.5</v>
      </c>
      <c r="D120" s="490">
        <v>0.5</v>
      </c>
      <c r="E120" s="490">
        <v>0.5</v>
      </c>
      <c r="F120" s="490">
        <v>0.5</v>
      </c>
      <c r="G120" s="490">
        <v>0.5</v>
      </c>
      <c r="H120" s="433">
        <f t="shared" ref="H120:H123" si="24">B120*(SUM(C120:F120)*G120)</f>
        <v>0.5</v>
      </c>
      <c r="I120" s="563"/>
      <c r="J120" s="271"/>
    </row>
    <row r="121" spans="1:10" ht="15.75" customHeight="1">
      <c r="A121" s="261" t="s">
        <v>1542</v>
      </c>
      <c r="B121" s="490">
        <v>0.5</v>
      </c>
      <c r="C121" s="490">
        <v>0.5</v>
      </c>
      <c r="D121" s="490">
        <v>0.5</v>
      </c>
      <c r="E121" s="490">
        <v>0.5</v>
      </c>
      <c r="F121" s="490">
        <v>0.5</v>
      </c>
      <c r="G121" s="490">
        <v>0.5</v>
      </c>
      <c r="H121" s="433">
        <f t="shared" si="24"/>
        <v>0.5</v>
      </c>
      <c r="I121" s="563"/>
      <c r="J121" s="271"/>
    </row>
    <row r="122" spans="1:10" ht="15.75" customHeight="1">
      <c r="A122" s="261" t="s">
        <v>1725</v>
      </c>
      <c r="B122" s="490">
        <v>0.5</v>
      </c>
      <c r="C122" s="490">
        <v>0.5</v>
      </c>
      <c r="D122" s="490">
        <v>0.5</v>
      </c>
      <c r="E122" s="490">
        <v>0.5</v>
      </c>
      <c r="F122" s="490">
        <v>0.5</v>
      </c>
      <c r="G122" s="490">
        <v>0.5</v>
      </c>
      <c r="H122" s="433">
        <f t="shared" si="24"/>
        <v>0.5</v>
      </c>
      <c r="I122" s="563"/>
      <c r="J122" s="271"/>
    </row>
    <row r="123" spans="1:10" ht="15.75" customHeight="1">
      <c r="A123" s="261" t="s">
        <v>2317</v>
      </c>
      <c r="B123" s="490">
        <f t="shared" ref="B123:G123" si="25">AVERAGE(B120:B122)</f>
        <v>0.5</v>
      </c>
      <c r="C123" s="490">
        <f t="shared" si="25"/>
        <v>0.5</v>
      </c>
      <c r="D123" s="490">
        <f t="shared" si="25"/>
        <v>0.5</v>
      </c>
      <c r="E123" s="490">
        <f t="shared" si="25"/>
        <v>0.5</v>
      </c>
      <c r="F123" s="490">
        <f t="shared" si="25"/>
        <v>0.5</v>
      </c>
      <c r="G123" s="490">
        <f t="shared" si="25"/>
        <v>0.5</v>
      </c>
      <c r="H123" s="420">
        <f t="shared" si="24"/>
        <v>0.5</v>
      </c>
      <c r="I123" s="261"/>
      <c r="J123" s="537" t="s">
        <v>2319</v>
      </c>
    </row>
    <row r="124" spans="1:10" ht="15.75" customHeight="1"/>
    <row r="125" spans="1:10" ht="15.75" customHeight="1"/>
    <row r="126" spans="1:10" ht="15.75" customHeight="1">
      <c r="A126" s="851" t="s">
        <v>2605</v>
      </c>
      <c r="B126" s="837"/>
      <c r="C126" s="837"/>
      <c r="D126" s="837"/>
      <c r="E126" s="837"/>
      <c r="F126" s="837"/>
      <c r="G126" s="837"/>
      <c r="H126" s="276"/>
      <c r="I126" s="276"/>
      <c r="J126" s="276"/>
    </row>
    <row r="127" spans="1:10" ht="15.75" customHeight="1">
      <c r="A127" s="532" t="s">
        <v>2309</v>
      </c>
      <c r="B127" s="532" t="s">
        <v>992</v>
      </c>
      <c r="C127" s="532" t="s">
        <v>2310</v>
      </c>
      <c r="D127" s="532" t="s">
        <v>994</v>
      </c>
      <c r="E127" s="532" t="s">
        <v>995</v>
      </c>
      <c r="F127" s="532" t="s">
        <v>996</v>
      </c>
      <c r="G127" s="532" t="s">
        <v>997</v>
      </c>
      <c r="H127" s="532" t="s">
        <v>2311</v>
      </c>
      <c r="I127" s="532" t="s">
        <v>2312</v>
      </c>
      <c r="J127" s="532" t="s">
        <v>2313</v>
      </c>
    </row>
    <row r="128" spans="1:10" ht="15.75" customHeight="1">
      <c r="A128" s="248" t="s">
        <v>352</v>
      </c>
      <c r="B128" s="490">
        <v>0.5</v>
      </c>
      <c r="C128" s="490">
        <v>0.5</v>
      </c>
      <c r="D128" s="490">
        <v>0.5</v>
      </c>
      <c r="E128" s="490">
        <v>1</v>
      </c>
      <c r="F128" s="490">
        <v>1</v>
      </c>
      <c r="G128" s="490">
        <v>0.5</v>
      </c>
      <c r="H128" s="433">
        <f t="shared" ref="H128:H131" si="26">B128*(SUM(C128:F128)*G128)</f>
        <v>0.75</v>
      </c>
      <c r="I128" s="563" t="s">
        <v>2606</v>
      </c>
      <c r="J128" s="270" t="s">
        <v>2607</v>
      </c>
    </row>
    <row r="129" spans="1:10" ht="15.75" customHeight="1">
      <c r="A129" s="261" t="s">
        <v>1542</v>
      </c>
      <c r="B129" s="490">
        <v>0.5</v>
      </c>
      <c r="C129" s="490">
        <v>0.5</v>
      </c>
      <c r="D129" s="490">
        <v>0.5</v>
      </c>
      <c r="E129" s="490">
        <v>1</v>
      </c>
      <c r="F129" s="490">
        <v>1</v>
      </c>
      <c r="G129" s="490">
        <v>0.5</v>
      </c>
      <c r="H129" s="433">
        <f t="shared" si="26"/>
        <v>0.75</v>
      </c>
      <c r="I129" s="563"/>
      <c r="J129" s="270" t="s">
        <v>2608</v>
      </c>
    </row>
    <row r="130" spans="1:10" ht="15.75" customHeight="1">
      <c r="A130" s="261" t="s">
        <v>1725</v>
      </c>
      <c r="B130" s="490">
        <v>1</v>
      </c>
      <c r="C130" s="490">
        <v>1</v>
      </c>
      <c r="D130" s="490">
        <v>1</v>
      </c>
      <c r="E130" s="490">
        <v>1</v>
      </c>
      <c r="F130" s="490">
        <v>1</v>
      </c>
      <c r="G130" s="490">
        <v>1</v>
      </c>
      <c r="H130" s="433">
        <f t="shared" si="26"/>
        <v>4</v>
      </c>
      <c r="I130" s="563"/>
      <c r="J130" s="271"/>
    </row>
    <row r="131" spans="1:10" ht="15.75" customHeight="1">
      <c r="A131" s="261" t="s">
        <v>2317</v>
      </c>
      <c r="B131" s="490">
        <f t="shared" ref="B131:G131" si="27">AVERAGE(B128:B130)</f>
        <v>0.66666666666666663</v>
      </c>
      <c r="C131" s="490">
        <f t="shared" si="27"/>
        <v>0.66666666666666663</v>
      </c>
      <c r="D131" s="490">
        <f t="shared" si="27"/>
        <v>0.66666666666666663</v>
      </c>
      <c r="E131" s="490">
        <f t="shared" si="27"/>
        <v>1</v>
      </c>
      <c r="F131" s="490">
        <f t="shared" si="27"/>
        <v>1</v>
      </c>
      <c r="G131" s="490">
        <f t="shared" si="27"/>
        <v>0.66666666666666663</v>
      </c>
      <c r="H131" s="420">
        <f t="shared" si="26"/>
        <v>1.4814814814814812</v>
      </c>
      <c r="I131" s="261"/>
      <c r="J131" s="537" t="s">
        <v>2319</v>
      </c>
    </row>
    <row r="132" spans="1:10" ht="15.75" customHeight="1">
      <c r="A132" s="501"/>
      <c r="B132" s="501"/>
      <c r="C132" s="501"/>
      <c r="D132" s="501"/>
      <c r="E132" s="501"/>
      <c r="F132" s="501"/>
      <c r="G132" s="501"/>
      <c r="H132" s="276"/>
      <c r="I132" s="276"/>
      <c r="J132" s="276"/>
    </row>
    <row r="133" spans="1:10" ht="15.75" customHeight="1">
      <c r="A133" s="501"/>
      <c r="B133" s="501"/>
      <c r="C133" s="501"/>
      <c r="D133" s="501"/>
      <c r="E133" s="501"/>
      <c r="F133" s="501"/>
      <c r="G133" s="501"/>
      <c r="H133" s="276"/>
      <c r="I133" s="276"/>
      <c r="J133" s="276"/>
    </row>
    <row r="134" spans="1:10" ht="15.75" customHeight="1">
      <c r="A134" s="851" t="s">
        <v>2609</v>
      </c>
      <c r="B134" s="837"/>
      <c r="C134" s="837"/>
      <c r="D134" s="837"/>
      <c r="E134" s="837"/>
      <c r="F134" s="837"/>
      <c r="G134" s="837"/>
      <c r="H134" s="276"/>
      <c r="I134" s="276"/>
      <c r="J134" s="276"/>
    </row>
    <row r="135" spans="1:10" ht="15.75" customHeight="1">
      <c r="A135" s="532" t="s">
        <v>2309</v>
      </c>
      <c r="B135" s="532" t="s">
        <v>992</v>
      </c>
      <c r="C135" s="532" t="s">
        <v>2310</v>
      </c>
      <c r="D135" s="532" t="s">
        <v>994</v>
      </c>
      <c r="E135" s="532" t="s">
        <v>995</v>
      </c>
      <c r="F135" s="532" t="s">
        <v>996</v>
      </c>
      <c r="G135" s="532" t="s">
        <v>997</v>
      </c>
      <c r="H135" s="532" t="s">
        <v>2311</v>
      </c>
      <c r="I135" s="532" t="s">
        <v>2312</v>
      </c>
      <c r="J135" s="532" t="s">
        <v>2313</v>
      </c>
    </row>
    <row r="136" spans="1:10" ht="15.75" customHeight="1">
      <c r="A136" s="248" t="s">
        <v>352</v>
      </c>
      <c r="B136" s="490">
        <v>0.5</v>
      </c>
      <c r="C136" s="490">
        <v>0.5</v>
      </c>
      <c r="D136" s="490">
        <v>0.5</v>
      </c>
      <c r="E136" s="490">
        <v>1</v>
      </c>
      <c r="F136" s="490">
        <v>1</v>
      </c>
      <c r="G136" s="490">
        <v>0.5</v>
      </c>
      <c r="H136" s="433">
        <f t="shared" ref="H136:H139" si="28">B136*(SUM(C136:F136)*G136)</f>
        <v>0.75</v>
      </c>
      <c r="I136" s="563" t="s">
        <v>2606</v>
      </c>
      <c r="J136" s="270" t="s">
        <v>2610</v>
      </c>
    </row>
    <row r="137" spans="1:10" ht="15.75" customHeight="1">
      <c r="A137" s="261" t="s">
        <v>1542</v>
      </c>
      <c r="B137" s="490">
        <v>0.5</v>
      </c>
      <c r="C137" s="490">
        <v>0.5</v>
      </c>
      <c r="D137" s="490">
        <v>0.5</v>
      </c>
      <c r="E137" s="490">
        <v>1</v>
      </c>
      <c r="F137" s="490">
        <v>1</v>
      </c>
      <c r="G137" s="490">
        <v>0.5</v>
      </c>
      <c r="H137" s="433">
        <f t="shared" si="28"/>
        <v>0.75</v>
      </c>
      <c r="I137" s="431" t="s">
        <v>2611</v>
      </c>
      <c r="J137" s="421" t="s">
        <v>2612</v>
      </c>
    </row>
    <row r="138" spans="1:10" ht="15.75" customHeight="1">
      <c r="A138" s="261" t="s">
        <v>1725</v>
      </c>
      <c r="B138" s="490">
        <v>1</v>
      </c>
      <c r="C138" s="490">
        <v>1</v>
      </c>
      <c r="D138" s="490">
        <v>1</v>
      </c>
      <c r="E138" s="490">
        <v>1</v>
      </c>
      <c r="F138" s="490">
        <v>1</v>
      </c>
      <c r="G138" s="490">
        <v>1</v>
      </c>
      <c r="H138" s="433">
        <f t="shared" si="28"/>
        <v>4</v>
      </c>
      <c r="I138" s="431"/>
      <c r="J138" s="421" t="s">
        <v>2613</v>
      </c>
    </row>
    <row r="139" spans="1:10" ht="15.75" customHeight="1">
      <c r="A139" s="261" t="s">
        <v>2317</v>
      </c>
      <c r="B139" s="490">
        <f t="shared" ref="B139:G139" si="29">AVERAGE(B136:B138)</f>
        <v>0.66666666666666663</v>
      </c>
      <c r="C139" s="490">
        <f t="shared" si="29"/>
        <v>0.66666666666666663</v>
      </c>
      <c r="D139" s="490">
        <f t="shared" si="29"/>
        <v>0.66666666666666663</v>
      </c>
      <c r="E139" s="490">
        <f t="shared" si="29"/>
        <v>1</v>
      </c>
      <c r="F139" s="490">
        <f t="shared" si="29"/>
        <v>1</v>
      </c>
      <c r="G139" s="490">
        <f t="shared" si="29"/>
        <v>0.66666666666666663</v>
      </c>
      <c r="H139" s="420">
        <f t="shared" si="28"/>
        <v>1.4814814814814812</v>
      </c>
      <c r="I139" s="261"/>
      <c r="J139" s="537" t="s">
        <v>2319</v>
      </c>
    </row>
    <row r="140" spans="1:10" ht="15.75" customHeight="1"/>
    <row r="141" spans="1:10" ht="15.75" customHeight="1"/>
    <row r="142" spans="1:10" ht="15.75" customHeight="1">
      <c r="A142" s="851" t="s">
        <v>2614</v>
      </c>
      <c r="B142" s="837"/>
      <c r="C142" s="837"/>
      <c r="D142" s="837"/>
      <c r="E142" s="837"/>
      <c r="F142" s="837"/>
      <c r="G142" s="837"/>
      <c r="H142" s="276"/>
      <c r="I142" s="276"/>
      <c r="J142" s="276"/>
    </row>
    <row r="143" spans="1:10" ht="15.75" customHeight="1">
      <c r="A143" s="532" t="s">
        <v>2309</v>
      </c>
      <c r="B143" s="532" t="s">
        <v>992</v>
      </c>
      <c r="C143" s="532" t="s">
        <v>2310</v>
      </c>
      <c r="D143" s="532" t="s">
        <v>994</v>
      </c>
      <c r="E143" s="532" t="s">
        <v>995</v>
      </c>
      <c r="F143" s="532" t="s">
        <v>996</v>
      </c>
      <c r="G143" s="532" t="s">
        <v>997</v>
      </c>
      <c r="H143" s="532" t="s">
        <v>2311</v>
      </c>
      <c r="I143" s="532" t="s">
        <v>2312</v>
      </c>
      <c r="J143" s="532" t="s">
        <v>2313</v>
      </c>
    </row>
    <row r="144" spans="1:10" ht="15.75" customHeight="1">
      <c r="A144" s="248" t="s">
        <v>352</v>
      </c>
      <c r="B144" s="490">
        <v>0</v>
      </c>
      <c r="C144" s="490">
        <v>0</v>
      </c>
      <c r="D144" s="490">
        <v>0</v>
      </c>
      <c r="E144" s="490">
        <v>0</v>
      </c>
      <c r="F144" s="490">
        <v>0</v>
      </c>
      <c r="G144" s="490">
        <v>0</v>
      </c>
      <c r="H144" s="433">
        <f t="shared" ref="H144:H147" si="30">B144*(SUM(C144:F144)*G144)</f>
        <v>0</v>
      </c>
      <c r="I144" s="563"/>
      <c r="J144" s="271"/>
    </row>
    <row r="145" spans="1:10" ht="15.75" customHeight="1">
      <c r="A145" s="261" t="s">
        <v>1542</v>
      </c>
      <c r="B145" s="490">
        <v>0</v>
      </c>
      <c r="C145" s="490">
        <v>0</v>
      </c>
      <c r="D145" s="490">
        <v>0</v>
      </c>
      <c r="E145" s="490">
        <v>0</v>
      </c>
      <c r="F145" s="490">
        <v>0</v>
      </c>
      <c r="G145" s="490">
        <v>0</v>
      </c>
      <c r="H145" s="433">
        <f t="shared" si="30"/>
        <v>0</v>
      </c>
      <c r="I145" s="588"/>
      <c r="J145" s="271"/>
    </row>
    <row r="146" spans="1:10" ht="15.75" customHeight="1">
      <c r="A146" s="261" t="s">
        <v>1725</v>
      </c>
      <c r="B146" s="490">
        <v>0</v>
      </c>
      <c r="C146" s="490">
        <v>0</v>
      </c>
      <c r="D146" s="490">
        <v>0</v>
      </c>
      <c r="E146" s="490">
        <v>0</v>
      </c>
      <c r="F146" s="490">
        <v>0</v>
      </c>
      <c r="G146" s="490">
        <v>0</v>
      </c>
      <c r="H146" s="433">
        <f t="shared" si="30"/>
        <v>0</v>
      </c>
      <c r="I146" s="563"/>
      <c r="J146" s="271"/>
    </row>
    <row r="147" spans="1:10" ht="15.75" customHeight="1">
      <c r="A147" s="261" t="s">
        <v>2317</v>
      </c>
      <c r="B147" s="490">
        <f t="shared" ref="B147:G147" si="31">AVERAGE(B144:B146)</f>
        <v>0</v>
      </c>
      <c r="C147" s="490">
        <f t="shared" si="31"/>
        <v>0</v>
      </c>
      <c r="D147" s="490">
        <f t="shared" si="31"/>
        <v>0</v>
      </c>
      <c r="E147" s="490">
        <f t="shared" si="31"/>
        <v>0</v>
      </c>
      <c r="F147" s="490">
        <f t="shared" si="31"/>
        <v>0</v>
      </c>
      <c r="G147" s="490">
        <f t="shared" si="31"/>
        <v>0</v>
      </c>
      <c r="H147" s="420">
        <f t="shared" si="30"/>
        <v>0</v>
      </c>
      <c r="I147" s="261"/>
      <c r="J147" s="537" t="s">
        <v>2319</v>
      </c>
    </row>
    <row r="148" spans="1:10" ht="15.75" customHeight="1"/>
    <row r="149" spans="1:10" ht="15.75" customHeight="1">
      <c r="A149" s="261" t="s">
        <v>1542</v>
      </c>
      <c r="B149" s="90">
        <f>AVERAGEIF(A4:A147,A149,H4:H147)</f>
        <v>0.7</v>
      </c>
      <c r="C149" s="90">
        <f t="shared" ref="C149:C151" si="32">B149*6*25</f>
        <v>104.99999999999999</v>
      </c>
    </row>
    <row r="150" spans="1:10" ht="15.75" customHeight="1">
      <c r="A150" s="248" t="s">
        <v>352</v>
      </c>
      <c r="B150" s="90">
        <f>AVERAGEIF(A4:A147,A150,H4:H147)</f>
        <v>0.7</v>
      </c>
      <c r="C150" s="90">
        <f t="shared" si="32"/>
        <v>104.99999999999999</v>
      </c>
    </row>
    <row r="151" spans="1:10" ht="15.75" customHeight="1">
      <c r="A151" s="261" t="s">
        <v>1725</v>
      </c>
      <c r="B151" s="90">
        <f>AVERAGEIF(A4:A147,A151,H4:H147)</f>
        <v>2</v>
      </c>
      <c r="C151" s="90">
        <f t="shared" si="32"/>
        <v>300</v>
      </c>
    </row>
    <row r="152" spans="1:10" ht="15.75" customHeight="1"/>
    <row r="153" spans="1:10" ht="15.75" customHeight="1"/>
    <row r="154" spans="1:10" ht="15.75" customHeight="1"/>
    <row r="155" spans="1:10" ht="15.75" customHeight="1"/>
    <row r="156" spans="1:10" ht="15.75" customHeight="1"/>
    <row r="157" spans="1:10" ht="15.75" customHeight="1"/>
    <row r="158" spans="1:10" ht="15.75" customHeight="1"/>
    <row r="159" spans="1:10" ht="15.75" customHeight="1"/>
    <row r="160" spans="1:1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126:G126"/>
    <mergeCell ref="A134:G134"/>
    <mergeCell ref="A142:G142"/>
    <mergeCell ref="A2:G2"/>
    <mergeCell ref="A9:G9"/>
    <mergeCell ref="A17:G17"/>
    <mergeCell ref="A24:G24"/>
    <mergeCell ref="A32:G32"/>
    <mergeCell ref="A39:G39"/>
    <mergeCell ref="A47:G47"/>
    <mergeCell ref="A61:G61"/>
    <mergeCell ref="A75:G75"/>
    <mergeCell ref="A96:G96"/>
    <mergeCell ref="A110:G110"/>
    <mergeCell ref="A118:G118"/>
  </mergeCells>
  <hyperlinks>
    <hyperlink ref="J4" r:id="rId1" xr:uid="{00000000-0004-0000-0F00-000000000000}"/>
    <hyperlink ref="J5" r:id="rId2" xr:uid="{00000000-0004-0000-0F00-000001000000}"/>
    <hyperlink ref="J11" r:id="rId3" xr:uid="{00000000-0004-0000-0F00-000002000000}"/>
    <hyperlink ref="J12" r:id="rId4" xr:uid="{00000000-0004-0000-0F00-000003000000}"/>
    <hyperlink ref="J13" r:id="rId5" xr:uid="{00000000-0004-0000-0F00-000004000000}"/>
    <hyperlink ref="J19" r:id="rId6" xr:uid="{00000000-0004-0000-0F00-000005000000}"/>
    <hyperlink ref="J26" r:id="rId7" xr:uid="{00000000-0004-0000-0F00-000006000000}"/>
    <hyperlink ref="J27" r:id="rId8" xr:uid="{00000000-0004-0000-0F00-000007000000}"/>
    <hyperlink ref="J28" r:id="rId9" xr:uid="{00000000-0004-0000-0F00-000008000000}"/>
    <hyperlink ref="J34" r:id="rId10" xr:uid="{00000000-0004-0000-0F00-000009000000}"/>
    <hyperlink ref="J35" r:id="rId11" xr:uid="{00000000-0004-0000-0F00-00000A000000}"/>
    <hyperlink ref="J41" r:id="rId12" xr:uid="{00000000-0004-0000-0F00-00000B000000}"/>
    <hyperlink ref="J42" r:id="rId13" xr:uid="{00000000-0004-0000-0F00-00000C000000}"/>
    <hyperlink ref="J43" r:id="rId14" xr:uid="{00000000-0004-0000-0F00-00000D000000}"/>
    <hyperlink ref="J49" r:id="rId15" xr:uid="{00000000-0004-0000-0F00-00000E000000}"/>
    <hyperlink ref="J50" r:id="rId16" xr:uid="{00000000-0004-0000-0F00-00000F000000}"/>
    <hyperlink ref="J51" r:id="rId17" xr:uid="{00000000-0004-0000-0F00-000010000000}"/>
    <hyperlink ref="J52" r:id="rId18" xr:uid="{00000000-0004-0000-0F00-000011000000}"/>
    <hyperlink ref="J53" r:id="rId19" xr:uid="{00000000-0004-0000-0F00-000012000000}"/>
    <hyperlink ref="J54" r:id="rId20" xr:uid="{00000000-0004-0000-0F00-000013000000}"/>
    <hyperlink ref="J55" r:id="rId21" xr:uid="{00000000-0004-0000-0F00-000014000000}"/>
    <hyperlink ref="J56" r:id="rId22" xr:uid="{00000000-0004-0000-0F00-000015000000}"/>
    <hyperlink ref="J57" r:id="rId23" xr:uid="{00000000-0004-0000-0F00-000016000000}"/>
    <hyperlink ref="J63" r:id="rId24" xr:uid="{00000000-0004-0000-0F00-000017000000}"/>
    <hyperlink ref="J64" r:id="rId25" xr:uid="{00000000-0004-0000-0F00-000018000000}"/>
    <hyperlink ref="J65" r:id="rId26" xr:uid="{00000000-0004-0000-0F00-000019000000}"/>
    <hyperlink ref="J66" r:id="rId27" xr:uid="{00000000-0004-0000-0F00-00001A000000}"/>
    <hyperlink ref="J67" r:id="rId28" xr:uid="{00000000-0004-0000-0F00-00001B000000}"/>
    <hyperlink ref="J68" r:id="rId29" xr:uid="{00000000-0004-0000-0F00-00001C000000}"/>
    <hyperlink ref="J69" r:id="rId30" xr:uid="{00000000-0004-0000-0F00-00001D000000}"/>
    <hyperlink ref="J70" r:id="rId31" xr:uid="{00000000-0004-0000-0F00-00001E000000}"/>
    <hyperlink ref="J71" r:id="rId32" xr:uid="{00000000-0004-0000-0F00-00001F000000}"/>
    <hyperlink ref="J77" r:id="rId33" xr:uid="{00000000-0004-0000-0F00-000020000000}"/>
    <hyperlink ref="J78" r:id="rId34" xr:uid="{00000000-0004-0000-0F00-000021000000}"/>
    <hyperlink ref="J79" r:id="rId35" xr:uid="{00000000-0004-0000-0F00-000022000000}"/>
    <hyperlink ref="J80" r:id="rId36" xr:uid="{00000000-0004-0000-0F00-000023000000}"/>
    <hyperlink ref="J81" r:id="rId37" xr:uid="{00000000-0004-0000-0F00-000024000000}"/>
    <hyperlink ref="J82" r:id="rId38" xr:uid="{00000000-0004-0000-0F00-000025000000}"/>
    <hyperlink ref="J83" r:id="rId39" xr:uid="{00000000-0004-0000-0F00-000026000000}"/>
    <hyperlink ref="J84" r:id="rId40" xr:uid="{00000000-0004-0000-0F00-000027000000}"/>
    <hyperlink ref="J85" r:id="rId41" xr:uid="{00000000-0004-0000-0F00-000028000000}"/>
    <hyperlink ref="J91" r:id="rId42" xr:uid="{00000000-0004-0000-0F00-000029000000}"/>
    <hyperlink ref="J92" r:id="rId43" xr:uid="{00000000-0004-0000-0F00-00002A000000}"/>
    <hyperlink ref="J98" r:id="rId44" xr:uid="{00000000-0004-0000-0F00-00002B000000}"/>
    <hyperlink ref="J99" r:id="rId45" xr:uid="{00000000-0004-0000-0F00-00002C000000}"/>
    <hyperlink ref="J100" r:id="rId46" xr:uid="{00000000-0004-0000-0F00-00002D000000}"/>
    <hyperlink ref="J101" r:id="rId47" xr:uid="{00000000-0004-0000-0F00-00002E000000}"/>
    <hyperlink ref="J102" r:id="rId48" xr:uid="{00000000-0004-0000-0F00-00002F000000}"/>
    <hyperlink ref="J103" r:id="rId49" xr:uid="{00000000-0004-0000-0F00-000030000000}"/>
    <hyperlink ref="J104" r:id="rId50" xr:uid="{00000000-0004-0000-0F00-000031000000}"/>
    <hyperlink ref="J105" r:id="rId51" xr:uid="{00000000-0004-0000-0F00-000032000000}"/>
    <hyperlink ref="J106" r:id="rId52" xr:uid="{00000000-0004-0000-0F00-000033000000}"/>
    <hyperlink ref="J112" r:id="rId53" xr:uid="{00000000-0004-0000-0F00-000034000000}"/>
    <hyperlink ref="J113" r:id="rId54" xr:uid="{00000000-0004-0000-0F00-000035000000}"/>
    <hyperlink ref="J114" r:id="rId55" xr:uid="{00000000-0004-0000-0F00-000036000000}"/>
    <hyperlink ref="J128" r:id="rId56" xr:uid="{00000000-0004-0000-0F00-000037000000}"/>
    <hyperlink ref="J129" r:id="rId57" xr:uid="{00000000-0004-0000-0F00-000038000000}"/>
    <hyperlink ref="J136" r:id="rId58" xr:uid="{00000000-0004-0000-0F00-000039000000}"/>
    <hyperlink ref="J137" r:id="rId59" xr:uid="{00000000-0004-0000-0F00-00003A000000}"/>
    <hyperlink ref="J138" r:id="rId60" xr:uid="{00000000-0004-0000-0F00-00003B000000}"/>
  </hyperlink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2:H47"/>
  <sheetViews>
    <sheetView workbookViewId="0"/>
  </sheetViews>
  <sheetFormatPr defaultColWidth="12.59765625" defaultRowHeight="15" customHeight="1"/>
  <sheetData>
    <row r="2" spans="1:8" ht="15" customHeight="1">
      <c r="A2" s="556" t="s">
        <v>871</v>
      </c>
    </row>
    <row r="3" spans="1:8" ht="51">
      <c r="A3" s="589" t="s">
        <v>2615</v>
      </c>
      <c r="B3" s="590">
        <v>1</v>
      </c>
      <c r="C3" s="591">
        <v>1</v>
      </c>
      <c r="D3" s="591">
        <v>1</v>
      </c>
      <c r="E3" s="591">
        <v>1</v>
      </c>
      <c r="F3" s="591">
        <v>1</v>
      </c>
      <c r="G3" s="592">
        <v>1</v>
      </c>
      <c r="H3" s="592">
        <f t="shared" ref="H3:H5" si="0">B3*(SUM(C3:F3)*G3)</f>
        <v>4</v>
      </c>
    </row>
    <row r="4" spans="1:8" ht="127.5">
      <c r="A4" s="593" t="s">
        <v>2616</v>
      </c>
      <c r="B4" s="594">
        <v>1</v>
      </c>
      <c r="C4" s="594">
        <v>1</v>
      </c>
      <c r="D4" s="594">
        <v>1</v>
      </c>
      <c r="E4" s="594">
        <v>1</v>
      </c>
      <c r="F4" s="594">
        <v>1</v>
      </c>
      <c r="G4" s="595">
        <v>1</v>
      </c>
      <c r="H4" s="596">
        <f t="shared" si="0"/>
        <v>4</v>
      </c>
    </row>
    <row r="5" spans="1:8" ht="51">
      <c r="A5" s="597" t="s">
        <v>2617</v>
      </c>
      <c r="B5" s="598">
        <v>1</v>
      </c>
      <c r="C5" s="598">
        <v>1</v>
      </c>
      <c r="D5" s="598">
        <v>1</v>
      </c>
      <c r="E5" s="598">
        <v>1</v>
      </c>
      <c r="F5" s="598">
        <v>1</v>
      </c>
      <c r="G5" s="599">
        <v>1</v>
      </c>
      <c r="H5" s="600">
        <f t="shared" si="0"/>
        <v>4</v>
      </c>
    </row>
    <row r="8" spans="1:8" ht="15" customHeight="1">
      <c r="A8" s="601" t="s">
        <v>876</v>
      </c>
      <c r="B8" s="602"/>
      <c r="C8" s="602"/>
      <c r="D8" s="602"/>
      <c r="E8" s="602"/>
      <c r="F8" s="602"/>
      <c r="G8" s="602"/>
      <c r="H8" s="602"/>
    </row>
    <row r="9" spans="1:8" ht="25.5">
      <c r="A9" s="603" t="s">
        <v>2618</v>
      </c>
      <c r="B9" s="604" t="s">
        <v>2619</v>
      </c>
      <c r="C9" s="604" t="s">
        <v>2620</v>
      </c>
      <c r="D9" s="604" t="s">
        <v>2621</v>
      </c>
      <c r="E9" s="604" t="s">
        <v>2622</v>
      </c>
      <c r="F9" s="604" t="s">
        <v>2623</v>
      </c>
      <c r="G9" s="605" t="s">
        <v>2624</v>
      </c>
      <c r="H9" s="605" t="s">
        <v>2625</v>
      </c>
    </row>
    <row r="10" spans="1:8" ht="51">
      <c r="A10" s="593" t="s">
        <v>2615</v>
      </c>
      <c r="B10" s="594">
        <v>1</v>
      </c>
      <c r="C10" s="606">
        <v>1</v>
      </c>
      <c r="D10" s="606">
        <v>1</v>
      </c>
      <c r="E10" s="606">
        <v>1</v>
      </c>
      <c r="F10" s="606">
        <v>1</v>
      </c>
      <c r="G10" s="596">
        <v>1</v>
      </c>
      <c r="H10" s="596">
        <f t="shared" ref="H10:H12" si="1">B10*(SUM(C10:F10)*G10)</f>
        <v>4</v>
      </c>
    </row>
    <row r="11" spans="1:8" ht="127.5">
      <c r="A11" s="593" t="s">
        <v>2616</v>
      </c>
      <c r="B11" s="594">
        <v>1</v>
      </c>
      <c r="C11" s="594">
        <v>1</v>
      </c>
      <c r="D11" s="594">
        <v>1</v>
      </c>
      <c r="E11" s="594">
        <v>1</v>
      </c>
      <c r="F11" s="594">
        <v>1</v>
      </c>
      <c r="G11" s="595">
        <v>1</v>
      </c>
      <c r="H11" s="596">
        <f t="shared" si="1"/>
        <v>4</v>
      </c>
    </row>
    <row r="12" spans="1:8" ht="51">
      <c r="A12" s="597" t="s">
        <v>2617</v>
      </c>
      <c r="B12" s="598">
        <v>1</v>
      </c>
      <c r="C12" s="598">
        <v>1</v>
      </c>
      <c r="D12" s="598">
        <v>1</v>
      </c>
      <c r="E12" s="598">
        <v>1</v>
      </c>
      <c r="F12" s="598">
        <v>1</v>
      </c>
      <c r="G12" s="599">
        <v>1</v>
      </c>
      <c r="H12" s="600">
        <f t="shared" si="1"/>
        <v>4</v>
      </c>
    </row>
    <row r="16" spans="1:8" ht="15" customHeight="1">
      <c r="A16" s="556" t="s">
        <v>885</v>
      </c>
    </row>
    <row r="17" spans="1:8" ht="51">
      <c r="A17" s="589" t="s">
        <v>2615</v>
      </c>
      <c r="B17" s="590">
        <v>1</v>
      </c>
      <c r="C17" s="591">
        <v>1</v>
      </c>
      <c r="D17" s="591">
        <v>1</v>
      </c>
      <c r="E17" s="591">
        <v>0.5</v>
      </c>
      <c r="F17" s="591">
        <v>0.5</v>
      </c>
      <c r="G17" s="592">
        <v>1</v>
      </c>
      <c r="H17" s="592">
        <f t="shared" ref="H17:H19" si="2">B17*(SUM(C17:F17)*G17)</f>
        <v>3</v>
      </c>
    </row>
    <row r="18" spans="1:8" ht="127.5">
      <c r="A18" s="593" t="s">
        <v>2616</v>
      </c>
      <c r="B18" s="594">
        <v>1</v>
      </c>
      <c r="C18" s="594">
        <v>1</v>
      </c>
      <c r="D18" s="594">
        <v>0</v>
      </c>
      <c r="E18" s="594">
        <v>0.5</v>
      </c>
      <c r="F18" s="594">
        <v>1</v>
      </c>
      <c r="G18" s="595">
        <v>0.5</v>
      </c>
      <c r="H18" s="596">
        <f t="shared" si="2"/>
        <v>1.25</v>
      </c>
    </row>
    <row r="19" spans="1:8" ht="51">
      <c r="A19" s="597" t="s">
        <v>2617</v>
      </c>
      <c r="B19" s="598">
        <v>1</v>
      </c>
      <c r="C19" s="598">
        <v>1</v>
      </c>
      <c r="D19" s="598">
        <v>1</v>
      </c>
      <c r="E19" s="598">
        <v>1</v>
      </c>
      <c r="F19" s="598">
        <v>0.5</v>
      </c>
      <c r="G19" s="599">
        <v>0.5</v>
      </c>
      <c r="H19" s="600">
        <f t="shared" si="2"/>
        <v>1.75</v>
      </c>
    </row>
    <row r="23" spans="1:8" ht="15" customHeight="1">
      <c r="A23" s="601" t="s">
        <v>908</v>
      </c>
      <c r="B23" s="602"/>
      <c r="C23" s="602"/>
      <c r="D23" s="602"/>
      <c r="E23" s="602"/>
      <c r="F23" s="602"/>
      <c r="G23" s="602"/>
      <c r="H23" s="602"/>
    </row>
    <row r="24" spans="1:8" ht="25.5">
      <c r="A24" s="603" t="s">
        <v>2618</v>
      </c>
      <c r="B24" s="604" t="s">
        <v>2619</v>
      </c>
      <c r="C24" s="604" t="s">
        <v>2620</v>
      </c>
      <c r="D24" s="604" t="s">
        <v>2621</v>
      </c>
      <c r="E24" s="604" t="s">
        <v>2622</v>
      </c>
      <c r="F24" s="604" t="s">
        <v>2623</v>
      </c>
      <c r="G24" s="605" t="s">
        <v>2624</v>
      </c>
      <c r="H24" s="605" t="s">
        <v>2625</v>
      </c>
    </row>
    <row r="25" spans="1:8" ht="51">
      <c r="A25" s="593" t="s">
        <v>2615</v>
      </c>
      <c r="B25" s="594">
        <v>1</v>
      </c>
      <c r="C25" s="606">
        <v>1</v>
      </c>
      <c r="D25" s="606">
        <v>1</v>
      </c>
      <c r="E25" s="606">
        <v>1</v>
      </c>
      <c r="F25" s="606">
        <v>1</v>
      </c>
      <c r="G25" s="596">
        <v>0.5</v>
      </c>
      <c r="H25" s="596">
        <f t="shared" ref="H25:H27" si="3">B25*(SUM(C25:F25)*G25)</f>
        <v>2</v>
      </c>
    </row>
    <row r="26" spans="1:8" ht="127.5">
      <c r="A26" s="593" t="s">
        <v>2616</v>
      </c>
      <c r="B26" s="594">
        <v>1</v>
      </c>
      <c r="C26" s="594">
        <v>1</v>
      </c>
      <c r="D26" s="594">
        <v>1</v>
      </c>
      <c r="E26" s="594">
        <v>1</v>
      </c>
      <c r="F26" s="594">
        <v>1</v>
      </c>
      <c r="G26" s="595">
        <v>0.5</v>
      </c>
      <c r="H26" s="596">
        <f t="shared" si="3"/>
        <v>2</v>
      </c>
    </row>
    <row r="27" spans="1:8" ht="51">
      <c r="A27" s="597" t="s">
        <v>2617</v>
      </c>
      <c r="B27" s="598">
        <v>1</v>
      </c>
      <c r="C27" s="598">
        <v>1</v>
      </c>
      <c r="D27" s="598">
        <v>1</v>
      </c>
      <c r="E27" s="598">
        <v>0.5</v>
      </c>
      <c r="F27" s="598">
        <v>1</v>
      </c>
      <c r="G27" s="599">
        <v>0.5</v>
      </c>
      <c r="H27" s="600">
        <f t="shared" si="3"/>
        <v>1.75</v>
      </c>
    </row>
    <row r="28" spans="1:8" ht="13.15">
      <c r="A28" s="607"/>
      <c r="B28" s="602"/>
      <c r="C28" s="602"/>
      <c r="D28" s="602"/>
      <c r="E28" s="602"/>
      <c r="F28" s="602"/>
      <c r="G28" s="602"/>
      <c r="H28" s="602"/>
    </row>
    <row r="29" spans="1:8" ht="13.15">
      <c r="A29" s="607" t="s">
        <v>915</v>
      </c>
      <c r="B29" s="602"/>
      <c r="C29" s="602"/>
      <c r="D29" s="602"/>
      <c r="E29" s="602"/>
      <c r="F29" s="602"/>
      <c r="G29" s="602"/>
      <c r="H29" s="602"/>
    </row>
    <row r="30" spans="1:8" ht="25.5">
      <c r="A30" s="603" t="s">
        <v>2618</v>
      </c>
      <c r="B30" s="604" t="s">
        <v>2619</v>
      </c>
      <c r="C30" s="604" t="s">
        <v>2620</v>
      </c>
      <c r="D30" s="604" t="s">
        <v>2621</v>
      </c>
      <c r="E30" s="604" t="s">
        <v>2622</v>
      </c>
      <c r="F30" s="604" t="s">
        <v>2623</v>
      </c>
      <c r="G30" s="605" t="s">
        <v>2624</v>
      </c>
      <c r="H30" s="605" t="s">
        <v>2625</v>
      </c>
    </row>
    <row r="31" spans="1:8" ht="51">
      <c r="A31" s="593" t="s">
        <v>2615</v>
      </c>
      <c r="B31" s="594">
        <v>1</v>
      </c>
      <c r="C31" s="606">
        <v>1</v>
      </c>
      <c r="D31" s="606">
        <v>1</v>
      </c>
      <c r="E31" s="606">
        <v>1</v>
      </c>
      <c r="F31" s="606">
        <v>1</v>
      </c>
      <c r="G31" s="596">
        <v>1</v>
      </c>
      <c r="H31" s="596">
        <f t="shared" ref="H31:H33" si="4">B31*(SUM(C31:F31)*G31)</f>
        <v>4</v>
      </c>
    </row>
    <row r="32" spans="1:8" ht="127.5">
      <c r="A32" s="593" t="s">
        <v>2616</v>
      </c>
      <c r="B32" s="594">
        <v>1</v>
      </c>
      <c r="C32" s="594">
        <v>1</v>
      </c>
      <c r="D32" s="594">
        <v>1</v>
      </c>
      <c r="E32" s="594">
        <v>1</v>
      </c>
      <c r="F32" s="594">
        <v>1</v>
      </c>
      <c r="G32" s="595">
        <v>1</v>
      </c>
      <c r="H32" s="596">
        <f t="shared" si="4"/>
        <v>4</v>
      </c>
    </row>
    <row r="33" spans="1:8" ht="51">
      <c r="A33" s="597" t="s">
        <v>2617</v>
      </c>
      <c r="B33" s="598">
        <v>1</v>
      </c>
      <c r="C33" s="598">
        <v>1</v>
      </c>
      <c r="D33" s="598">
        <v>1</v>
      </c>
      <c r="E33" s="598">
        <v>1</v>
      </c>
      <c r="F33" s="598">
        <v>1</v>
      </c>
      <c r="G33" s="599">
        <v>1</v>
      </c>
      <c r="H33" s="600">
        <f t="shared" si="4"/>
        <v>4</v>
      </c>
    </row>
    <row r="34" spans="1:8" ht="13.15">
      <c r="A34" s="601"/>
      <c r="B34" s="602"/>
      <c r="C34" s="602"/>
      <c r="D34" s="602"/>
      <c r="E34" s="602"/>
      <c r="F34" s="602"/>
      <c r="G34" s="602"/>
      <c r="H34" s="602"/>
    </row>
    <row r="35" spans="1:8" ht="13.15">
      <c r="A35" s="601" t="s">
        <v>920</v>
      </c>
      <c r="B35" s="602"/>
      <c r="C35" s="602"/>
      <c r="D35" s="602"/>
      <c r="E35" s="602"/>
      <c r="F35" s="602"/>
      <c r="G35" s="602"/>
      <c r="H35" s="602"/>
    </row>
    <row r="36" spans="1:8" ht="25.5">
      <c r="A36" s="603" t="s">
        <v>2618</v>
      </c>
      <c r="B36" s="604" t="s">
        <v>2619</v>
      </c>
      <c r="C36" s="604" t="s">
        <v>2620</v>
      </c>
      <c r="D36" s="604" t="s">
        <v>2621</v>
      </c>
      <c r="E36" s="604" t="s">
        <v>2622</v>
      </c>
      <c r="F36" s="604" t="s">
        <v>2623</v>
      </c>
      <c r="G36" s="605" t="s">
        <v>2624</v>
      </c>
      <c r="H36" s="605" t="s">
        <v>2625</v>
      </c>
    </row>
    <row r="37" spans="1:8" ht="51">
      <c r="A37" s="593" t="s">
        <v>2615</v>
      </c>
      <c r="B37" s="594">
        <v>1</v>
      </c>
      <c r="C37" s="606">
        <v>1</v>
      </c>
      <c r="D37" s="606">
        <v>1</v>
      </c>
      <c r="E37" s="606">
        <v>1</v>
      </c>
      <c r="F37" s="606">
        <v>1</v>
      </c>
      <c r="G37" s="596">
        <v>0.5</v>
      </c>
      <c r="H37" s="596">
        <f t="shared" ref="H37:H39" si="5">B37*(SUM(C37:F37)*G37)</f>
        <v>2</v>
      </c>
    </row>
    <row r="38" spans="1:8" ht="127.5">
      <c r="A38" s="593" t="s">
        <v>2616</v>
      </c>
      <c r="B38" s="594">
        <v>1</v>
      </c>
      <c r="C38" s="594">
        <v>0</v>
      </c>
      <c r="D38" s="594">
        <v>0</v>
      </c>
      <c r="E38" s="594">
        <v>0</v>
      </c>
      <c r="F38" s="594">
        <v>0</v>
      </c>
      <c r="G38" s="595">
        <v>0</v>
      </c>
      <c r="H38" s="596">
        <f t="shared" si="5"/>
        <v>0</v>
      </c>
    </row>
    <row r="39" spans="1:8" ht="51">
      <c r="A39" s="597" t="s">
        <v>2617</v>
      </c>
      <c r="B39" s="598">
        <v>1</v>
      </c>
      <c r="C39" s="598">
        <v>1</v>
      </c>
      <c r="D39" s="598">
        <v>1</v>
      </c>
      <c r="E39" s="598">
        <v>1</v>
      </c>
      <c r="F39" s="598">
        <v>0.5</v>
      </c>
      <c r="G39" s="599">
        <v>1</v>
      </c>
      <c r="H39" s="600">
        <f t="shared" si="5"/>
        <v>3.5</v>
      </c>
    </row>
    <row r="45" spans="1:8" ht="51">
      <c r="A45" s="593" t="s">
        <v>2615</v>
      </c>
    </row>
    <row r="46" spans="1:8" ht="127.5">
      <c r="A46" s="593" t="s">
        <v>2616</v>
      </c>
    </row>
    <row r="47" spans="1:8" ht="51">
      <c r="A47" s="597" t="s">
        <v>2617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1" width="11.1328125" customWidth="1"/>
    <col min="2" max="2" width="14.265625" customWidth="1"/>
    <col min="3" max="3" width="15.265625" customWidth="1"/>
    <col min="4" max="4" width="9" customWidth="1"/>
    <col min="5" max="5" width="27.86328125" customWidth="1"/>
    <col min="6" max="6" width="32.46484375" customWidth="1"/>
    <col min="7" max="7" width="13.46484375" customWidth="1"/>
    <col min="8" max="8" width="28.86328125" hidden="1" customWidth="1"/>
    <col min="9" max="9" width="6.1328125" customWidth="1"/>
    <col min="10" max="10" width="7.1328125" customWidth="1"/>
    <col min="11" max="12" width="6.3984375" customWidth="1"/>
    <col min="13" max="14" width="5.86328125" customWidth="1"/>
    <col min="15" max="15" width="6.3984375" customWidth="1"/>
    <col min="16" max="16" width="7.59765625" customWidth="1"/>
    <col min="17" max="17" width="40.59765625" customWidth="1"/>
    <col min="18" max="18" width="31.59765625" customWidth="1"/>
    <col min="19" max="26" width="11.1328125" customWidth="1"/>
  </cols>
  <sheetData>
    <row r="1" spans="1:18" ht="51">
      <c r="A1" s="608" t="s">
        <v>952</v>
      </c>
      <c r="B1" s="608" t="s">
        <v>953</v>
      </c>
      <c r="C1" s="609" t="s">
        <v>954</v>
      </c>
      <c r="D1" s="609" t="s">
        <v>955</v>
      </c>
      <c r="E1" s="609" t="s">
        <v>956</v>
      </c>
      <c r="F1" s="609" t="s">
        <v>957</v>
      </c>
      <c r="G1" s="609" t="s">
        <v>958</v>
      </c>
      <c r="H1" s="609" t="s">
        <v>2626</v>
      </c>
      <c r="I1" s="610" t="s">
        <v>959</v>
      </c>
      <c r="J1" s="611" t="s">
        <v>992</v>
      </c>
      <c r="K1" s="611" t="s">
        <v>2310</v>
      </c>
      <c r="L1" s="611" t="s">
        <v>994</v>
      </c>
      <c r="M1" s="611" t="s">
        <v>995</v>
      </c>
      <c r="N1" s="611" t="s">
        <v>996</v>
      </c>
      <c r="O1" s="611" t="s">
        <v>997</v>
      </c>
      <c r="P1" s="611" t="s">
        <v>998</v>
      </c>
      <c r="Q1" s="609" t="s">
        <v>999</v>
      </c>
      <c r="R1" s="609" t="s">
        <v>1165</v>
      </c>
    </row>
    <row r="2" spans="1:18" ht="127.5">
      <c r="A2" s="2" t="s">
        <v>2</v>
      </c>
      <c r="B2" s="2" t="s">
        <v>3</v>
      </c>
      <c r="C2" s="2"/>
      <c r="D2" s="2" t="s">
        <v>12</v>
      </c>
      <c r="E2" s="2" t="s">
        <v>13</v>
      </c>
      <c r="F2" s="2" t="s">
        <v>1166</v>
      </c>
      <c r="G2" s="2" t="s">
        <v>15</v>
      </c>
      <c r="H2" s="2" t="s">
        <v>2627</v>
      </c>
      <c r="I2" s="3" t="s">
        <v>4</v>
      </c>
      <c r="J2" s="247">
        <v>1</v>
      </c>
      <c r="K2" s="247">
        <v>1</v>
      </c>
      <c r="L2" s="247">
        <v>0</v>
      </c>
      <c r="M2" s="247">
        <v>1</v>
      </c>
      <c r="N2" s="247">
        <v>1</v>
      </c>
      <c r="O2" s="247">
        <v>1</v>
      </c>
      <c r="P2" s="247">
        <f t="shared" ref="P2:P82" si="0">J2*(SUM(K2:N2)*O2)</f>
        <v>3</v>
      </c>
      <c r="Q2" s="248" t="s">
        <v>2628</v>
      </c>
      <c r="R2" s="260" t="s">
        <v>2629</v>
      </c>
    </row>
    <row r="3" spans="1:18" ht="127.5">
      <c r="A3" s="2" t="s">
        <v>2</v>
      </c>
      <c r="B3" s="2" t="s">
        <v>3</v>
      </c>
      <c r="C3" s="2"/>
      <c r="D3" s="2" t="s">
        <v>19</v>
      </c>
      <c r="E3" s="2" t="s">
        <v>20</v>
      </c>
      <c r="F3" s="2" t="s">
        <v>1166</v>
      </c>
      <c r="G3" s="2" t="s">
        <v>15</v>
      </c>
      <c r="H3" s="2" t="s">
        <v>2627</v>
      </c>
      <c r="I3" s="3" t="s">
        <v>4</v>
      </c>
      <c r="J3" s="247">
        <v>1</v>
      </c>
      <c r="K3" s="247">
        <v>1</v>
      </c>
      <c r="L3" s="247">
        <v>0</v>
      </c>
      <c r="M3" s="247">
        <v>1</v>
      </c>
      <c r="N3" s="247">
        <v>1</v>
      </c>
      <c r="O3" s="247">
        <v>1</v>
      </c>
      <c r="P3" s="247">
        <f t="shared" si="0"/>
        <v>3</v>
      </c>
      <c r="Q3" s="248" t="s">
        <v>2628</v>
      </c>
      <c r="R3" s="260" t="s">
        <v>2629</v>
      </c>
    </row>
    <row r="4" spans="1:18" ht="76.5">
      <c r="A4" s="2" t="s">
        <v>2</v>
      </c>
      <c r="B4" s="2" t="s">
        <v>18</v>
      </c>
      <c r="C4" s="2"/>
      <c r="D4" s="2" t="s">
        <v>12</v>
      </c>
      <c r="E4" s="2" t="s">
        <v>33</v>
      </c>
      <c r="F4" s="2" t="s">
        <v>1168</v>
      </c>
      <c r="G4" s="2" t="s">
        <v>15</v>
      </c>
      <c r="H4" s="2" t="s">
        <v>2630</v>
      </c>
      <c r="I4" s="3" t="s">
        <v>4</v>
      </c>
      <c r="J4" s="247">
        <v>1</v>
      </c>
      <c r="K4" s="247">
        <v>1</v>
      </c>
      <c r="L4" s="247">
        <v>1</v>
      </c>
      <c r="M4" s="247">
        <v>1</v>
      </c>
      <c r="N4" s="247">
        <v>1</v>
      </c>
      <c r="O4" s="247">
        <v>0.5</v>
      </c>
      <c r="P4" s="247">
        <f t="shared" si="0"/>
        <v>2</v>
      </c>
      <c r="Q4" s="248" t="s">
        <v>2631</v>
      </c>
      <c r="R4" s="260" t="s">
        <v>2632</v>
      </c>
    </row>
    <row r="5" spans="1:18" ht="76.5">
      <c r="A5" s="2" t="s">
        <v>2</v>
      </c>
      <c r="B5" s="2" t="s">
        <v>18</v>
      </c>
      <c r="C5" s="2"/>
      <c r="D5" s="2" t="s">
        <v>19</v>
      </c>
      <c r="E5" s="2" t="s">
        <v>36</v>
      </c>
      <c r="F5" s="2" t="s">
        <v>1168</v>
      </c>
      <c r="G5" s="2" t="s">
        <v>15</v>
      </c>
      <c r="H5" s="2" t="s">
        <v>2630</v>
      </c>
      <c r="I5" s="3" t="s">
        <v>4</v>
      </c>
      <c r="J5" s="247">
        <v>1</v>
      </c>
      <c r="K5" s="247">
        <v>1</v>
      </c>
      <c r="L5" s="247">
        <v>1</v>
      </c>
      <c r="M5" s="247">
        <v>1</v>
      </c>
      <c r="N5" s="247">
        <v>1</v>
      </c>
      <c r="O5" s="247">
        <v>0.5</v>
      </c>
      <c r="P5" s="247">
        <f t="shared" si="0"/>
        <v>2</v>
      </c>
      <c r="Q5" s="248" t="s">
        <v>2633</v>
      </c>
      <c r="R5" s="260" t="s">
        <v>2634</v>
      </c>
    </row>
    <row r="6" spans="1:18" ht="153">
      <c r="A6" s="2" t="s">
        <v>25</v>
      </c>
      <c r="B6" s="9" t="s">
        <v>26</v>
      </c>
      <c r="C6" s="2"/>
      <c r="D6" s="2" t="s">
        <v>12</v>
      </c>
      <c r="E6" s="9" t="s">
        <v>40</v>
      </c>
      <c r="F6" s="9" t="s">
        <v>41</v>
      </c>
      <c r="G6" s="9" t="s">
        <v>42</v>
      </c>
      <c r="H6" s="2"/>
      <c r="I6" s="3" t="s">
        <v>27</v>
      </c>
      <c r="J6" s="247">
        <v>1</v>
      </c>
      <c r="K6" s="247">
        <v>1</v>
      </c>
      <c r="L6" s="247">
        <v>1</v>
      </c>
      <c r="M6" s="247">
        <v>1</v>
      </c>
      <c r="N6" s="247">
        <v>0.5</v>
      </c>
      <c r="O6" s="247">
        <v>1</v>
      </c>
      <c r="P6" s="247">
        <f t="shared" si="0"/>
        <v>3.5</v>
      </c>
      <c r="Q6" s="248" t="s">
        <v>2635</v>
      </c>
      <c r="R6" s="260" t="s">
        <v>2636</v>
      </c>
    </row>
    <row r="7" spans="1:18" ht="127.5">
      <c r="A7" s="2" t="s">
        <v>25</v>
      </c>
      <c r="B7" s="9" t="s">
        <v>26</v>
      </c>
      <c r="C7" s="2"/>
      <c r="D7" s="2" t="s">
        <v>12</v>
      </c>
      <c r="E7" s="2" t="s">
        <v>49</v>
      </c>
      <c r="F7" s="2" t="s">
        <v>50</v>
      </c>
      <c r="G7" s="9" t="s">
        <v>42</v>
      </c>
      <c r="H7" s="2" t="s">
        <v>48</v>
      </c>
      <c r="I7" s="3" t="s">
        <v>27</v>
      </c>
      <c r="J7" s="247">
        <v>1</v>
      </c>
      <c r="K7" s="247">
        <v>1</v>
      </c>
      <c r="L7" s="247">
        <v>1</v>
      </c>
      <c r="M7" s="247">
        <v>1</v>
      </c>
      <c r="N7" s="247">
        <v>0.5</v>
      </c>
      <c r="O7" s="247">
        <v>1</v>
      </c>
      <c r="P7" s="247">
        <f t="shared" si="0"/>
        <v>3.5</v>
      </c>
      <c r="Q7" s="248" t="s">
        <v>2637</v>
      </c>
      <c r="R7" s="509" t="s">
        <v>2638</v>
      </c>
    </row>
    <row r="8" spans="1:18" ht="89.25">
      <c r="A8" s="2" t="s">
        <v>25</v>
      </c>
      <c r="B8" s="9" t="s">
        <v>26</v>
      </c>
      <c r="C8" s="2"/>
      <c r="D8" s="2" t="s">
        <v>12</v>
      </c>
      <c r="E8" s="9" t="s">
        <v>54</v>
      </c>
      <c r="F8" s="2" t="s">
        <v>55</v>
      </c>
      <c r="G8" s="2" t="s">
        <v>56</v>
      </c>
      <c r="H8" s="2"/>
      <c r="I8" s="3" t="s">
        <v>27</v>
      </c>
      <c r="J8" s="247">
        <v>1</v>
      </c>
      <c r="K8" s="247">
        <v>1</v>
      </c>
      <c r="L8" s="247">
        <v>1</v>
      </c>
      <c r="M8" s="247">
        <v>1</v>
      </c>
      <c r="N8" s="247">
        <v>1</v>
      </c>
      <c r="O8" s="247">
        <v>1</v>
      </c>
      <c r="P8" s="247">
        <f t="shared" si="0"/>
        <v>4</v>
      </c>
      <c r="Q8" s="248" t="s">
        <v>2639</v>
      </c>
      <c r="R8" s="260" t="s">
        <v>2640</v>
      </c>
    </row>
    <row r="9" spans="1:18" ht="89.25">
      <c r="A9" s="2" t="s">
        <v>25</v>
      </c>
      <c r="B9" s="9" t="s">
        <v>26</v>
      </c>
      <c r="C9" s="2"/>
      <c r="D9" s="2" t="s">
        <v>12</v>
      </c>
      <c r="E9" s="2" t="s">
        <v>2641</v>
      </c>
      <c r="F9" s="2" t="s">
        <v>60</v>
      </c>
      <c r="G9" s="2" t="s">
        <v>56</v>
      </c>
      <c r="H9" s="2"/>
      <c r="I9" s="3" t="s">
        <v>27</v>
      </c>
      <c r="J9" s="247">
        <v>1</v>
      </c>
      <c r="K9" s="247">
        <v>1</v>
      </c>
      <c r="L9" s="247">
        <v>1</v>
      </c>
      <c r="M9" s="247">
        <v>1</v>
      </c>
      <c r="N9" s="247">
        <v>1</v>
      </c>
      <c r="O9" s="247">
        <v>1</v>
      </c>
      <c r="P9" s="247">
        <f t="shared" si="0"/>
        <v>4</v>
      </c>
      <c r="Q9" s="248" t="s">
        <v>2642</v>
      </c>
      <c r="R9" s="260" t="s">
        <v>2643</v>
      </c>
    </row>
    <row r="10" spans="1:18" ht="63.75">
      <c r="A10" s="2" t="s">
        <v>25</v>
      </c>
      <c r="B10" s="9" t="s">
        <v>26</v>
      </c>
      <c r="C10" s="2"/>
      <c r="D10" s="2" t="s">
        <v>12</v>
      </c>
      <c r="E10" s="9" t="s">
        <v>2644</v>
      </c>
      <c r="F10" s="2" t="s">
        <v>64</v>
      </c>
      <c r="G10" s="2" t="s">
        <v>56</v>
      </c>
      <c r="H10" s="2"/>
      <c r="I10" s="3" t="s">
        <v>27</v>
      </c>
      <c r="J10" s="247">
        <v>1</v>
      </c>
      <c r="K10" s="247">
        <v>1</v>
      </c>
      <c r="L10" s="247">
        <v>1</v>
      </c>
      <c r="M10" s="247">
        <v>1</v>
      </c>
      <c r="N10" s="247">
        <v>1</v>
      </c>
      <c r="O10" s="247">
        <v>1</v>
      </c>
      <c r="P10" s="247">
        <f t="shared" si="0"/>
        <v>4</v>
      </c>
      <c r="Q10" s="248" t="s">
        <v>2645</v>
      </c>
      <c r="R10" s="260" t="s">
        <v>2646</v>
      </c>
    </row>
    <row r="11" spans="1:18" ht="127.5">
      <c r="A11" s="2" t="s">
        <v>25</v>
      </c>
      <c r="B11" s="9" t="s">
        <v>26</v>
      </c>
      <c r="C11" s="2"/>
      <c r="D11" s="2" t="s">
        <v>12</v>
      </c>
      <c r="E11" s="2" t="s">
        <v>77</v>
      </c>
      <c r="F11" s="2" t="s">
        <v>78</v>
      </c>
      <c r="G11" s="2" t="s">
        <v>56</v>
      </c>
      <c r="H11" s="2"/>
      <c r="I11" s="3" t="s">
        <v>27</v>
      </c>
      <c r="J11" s="247">
        <v>1</v>
      </c>
      <c r="K11" s="247">
        <v>1</v>
      </c>
      <c r="L11" s="247">
        <v>1</v>
      </c>
      <c r="M11" s="247">
        <v>1</v>
      </c>
      <c r="N11" s="247">
        <v>1</v>
      </c>
      <c r="O11" s="247">
        <v>1</v>
      </c>
      <c r="P11" s="247">
        <f t="shared" si="0"/>
        <v>4</v>
      </c>
      <c r="Q11" s="248" t="s">
        <v>2647</v>
      </c>
      <c r="R11" s="260" t="s">
        <v>2166</v>
      </c>
    </row>
    <row r="12" spans="1:18" ht="63.75">
      <c r="A12" s="2" t="s">
        <v>25</v>
      </c>
      <c r="B12" s="9" t="s">
        <v>26</v>
      </c>
      <c r="C12" s="2"/>
      <c r="D12" s="2" t="s">
        <v>12</v>
      </c>
      <c r="E12" s="2" t="s">
        <v>81</v>
      </c>
      <c r="F12" s="2" t="s">
        <v>82</v>
      </c>
      <c r="G12" s="2" t="s">
        <v>56</v>
      </c>
      <c r="H12" s="2"/>
      <c r="I12" s="3" t="s">
        <v>27</v>
      </c>
      <c r="J12" s="247">
        <v>1</v>
      </c>
      <c r="K12" s="247">
        <v>1</v>
      </c>
      <c r="L12" s="247">
        <v>1</v>
      </c>
      <c r="M12" s="247">
        <v>1</v>
      </c>
      <c r="N12" s="247">
        <v>1</v>
      </c>
      <c r="O12" s="247">
        <v>1</v>
      </c>
      <c r="P12" s="247">
        <f t="shared" si="0"/>
        <v>4</v>
      </c>
      <c r="Q12" s="248" t="s">
        <v>2647</v>
      </c>
      <c r="R12" s="260" t="s">
        <v>2166</v>
      </c>
    </row>
    <row r="13" spans="1:18" ht="63.75">
      <c r="A13" s="2" t="s">
        <v>25</v>
      </c>
      <c r="B13" s="9" t="s">
        <v>26</v>
      </c>
      <c r="C13" s="2"/>
      <c r="D13" s="2" t="s">
        <v>12</v>
      </c>
      <c r="E13" s="2" t="s">
        <v>85</v>
      </c>
      <c r="F13" s="2" t="s">
        <v>86</v>
      </c>
      <c r="G13" s="2" t="s">
        <v>56</v>
      </c>
      <c r="H13" s="2" t="s">
        <v>89</v>
      </c>
      <c r="I13" s="3" t="s">
        <v>27</v>
      </c>
      <c r="J13" s="247">
        <v>1</v>
      </c>
      <c r="K13" s="247">
        <v>1</v>
      </c>
      <c r="L13" s="247">
        <v>1</v>
      </c>
      <c r="M13" s="247">
        <v>1</v>
      </c>
      <c r="N13" s="247">
        <v>0.5</v>
      </c>
      <c r="O13" s="247">
        <v>0.5</v>
      </c>
      <c r="P13" s="247">
        <f t="shared" si="0"/>
        <v>1.75</v>
      </c>
      <c r="Q13" s="248" t="s">
        <v>2648</v>
      </c>
      <c r="R13" s="260" t="s">
        <v>2649</v>
      </c>
    </row>
    <row r="14" spans="1:18" ht="127.5">
      <c r="A14" s="2" t="s">
        <v>25</v>
      </c>
      <c r="B14" s="9" t="s">
        <v>26</v>
      </c>
      <c r="C14" s="2"/>
      <c r="D14" s="2" t="s">
        <v>12</v>
      </c>
      <c r="E14" s="2" t="s">
        <v>90</v>
      </c>
      <c r="F14" s="2" t="s">
        <v>91</v>
      </c>
      <c r="G14" s="2" t="s">
        <v>56</v>
      </c>
      <c r="H14" s="2"/>
      <c r="I14" s="3" t="s">
        <v>27</v>
      </c>
      <c r="J14" s="247">
        <v>1</v>
      </c>
      <c r="K14" s="247">
        <v>1</v>
      </c>
      <c r="L14" s="247">
        <v>1</v>
      </c>
      <c r="M14" s="247">
        <v>0.5</v>
      </c>
      <c r="N14" s="247">
        <v>0.5</v>
      </c>
      <c r="O14" s="247">
        <v>0.5</v>
      </c>
      <c r="P14" s="247">
        <f t="shared" si="0"/>
        <v>1.5</v>
      </c>
      <c r="Q14" s="248" t="s">
        <v>2650</v>
      </c>
      <c r="R14" s="260" t="s">
        <v>2651</v>
      </c>
    </row>
    <row r="15" spans="1:18" ht="76.5">
      <c r="A15" s="2" t="s">
        <v>25</v>
      </c>
      <c r="B15" s="9" t="s">
        <v>26</v>
      </c>
      <c r="C15" s="2"/>
      <c r="D15" s="2" t="s">
        <v>12</v>
      </c>
      <c r="E15" s="2" t="s">
        <v>94</v>
      </c>
      <c r="F15" s="2" t="s">
        <v>95</v>
      </c>
      <c r="G15" s="2" t="s">
        <v>56</v>
      </c>
      <c r="H15" s="2"/>
      <c r="I15" s="3" t="s">
        <v>27</v>
      </c>
      <c r="J15" s="247">
        <v>1</v>
      </c>
      <c r="K15" s="247">
        <v>1</v>
      </c>
      <c r="L15" s="247">
        <v>1</v>
      </c>
      <c r="M15" s="247">
        <v>1</v>
      </c>
      <c r="N15" s="247">
        <v>1</v>
      </c>
      <c r="O15" s="247">
        <v>1</v>
      </c>
      <c r="P15" s="247">
        <f t="shared" si="0"/>
        <v>4</v>
      </c>
      <c r="Q15" s="248" t="s">
        <v>2652</v>
      </c>
      <c r="R15" s="260" t="s">
        <v>2653</v>
      </c>
    </row>
    <row r="16" spans="1:18" ht="76.5">
      <c r="A16" s="2" t="s">
        <v>25</v>
      </c>
      <c r="B16" s="9" t="s">
        <v>26</v>
      </c>
      <c r="C16" s="2"/>
      <c r="D16" s="2" t="s">
        <v>12</v>
      </c>
      <c r="E16" s="2" t="s">
        <v>98</v>
      </c>
      <c r="F16" s="2" t="s">
        <v>99</v>
      </c>
      <c r="G16" s="2" t="s">
        <v>56</v>
      </c>
      <c r="H16" s="2"/>
      <c r="I16" s="3" t="s">
        <v>27</v>
      </c>
      <c r="J16" s="247">
        <v>0</v>
      </c>
      <c r="K16" s="247">
        <v>0</v>
      </c>
      <c r="L16" s="247">
        <v>0</v>
      </c>
      <c r="M16" s="247">
        <v>0</v>
      </c>
      <c r="N16" s="247">
        <v>0</v>
      </c>
      <c r="O16" s="247">
        <v>0</v>
      </c>
      <c r="P16" s="247">
        <f t="shared" si="0"/>
        <v>0</v>
      </c>
      <c r="Q16" s="248" t="s">
        <v>2654</v>
      </c>
      <c r="R16" s="249"/>
    </row>
    <row r="17" spans="1:18" ht="114.75">
      <c r="A17" s="2" t="s">
        <v>25</v>
      </c>
      <c r="B17" s="9" t="s">
        <v>26</v>
      </c>
      <c r="C17" s="2"/>
      <c r="D17" s="2" t="s">
        <v>12</v>
      </c>
      <c r="E17" s="2" t="s">
        <v>102</v>
      </c>
      <c r="F17" s="2" t="s">
        <v>1174</v>
      </c>
      <c r="G17" s="2" t="s">
        <v>56</v>
      </c>
      <c r="H17" s="2"/>
      <c r="I17" s="3" t="s">
        <v>27</v>
      </c>
      <c r="J17" s="247">
        <v>1</v>
      </c>
      <c r="K17" s="247">
        <v>1</v>
      </c>
      <c r="L17" s="247">
        <v>1</v>
      </c>
      <c r="M17" s="247">
        <v>1</v>
      </c>
      <c r="N17" s="247">
        <v>0.5</v>
      </c>
      <c r="O17" s="247">
        <v>0.5</v>
      </c>
      <c r="P17" s="247">
        <f t="shared" si="0"/>
        <v>1.75</v>
      </c>
      <c r="Q17" s="2" t="s">
        <v>2655</v>
      </c>
      <c r="R17" s="260" t="s">
        <v>2656</v>
      </c>
    </row>
    <row r="18" spans="1:18" ht="102">
      <c r="A18" s="2" t="s">
        <v>25</v>
      </c>
      <c r="B18" s="9" t="s">
        <v>26</v>
      </c>
      <c r="C18" s="2"/>
      <c r="D18" s="2" t="s">
        <v>12</v>
      </c>
      <c r="E18" s="2" t="s">
        <v>106</v>
      </c>
      <c r="F18" s="9" t="s">
        <v>107</v>
      </c>
      <c r="G18" s="2" t="s">
        <v>56</v>
      </c>
      <c r="H18" s="2"/>
      <c r="I18" s="3" t="s">
        <v>27</v>
      </c>
      <c r="J18" s="247">
        <v>0</v>
      </c>
      <c r="K18" s="247">
        <v>0</v>
      </c>
      <c r="L18" s="247">
        <v>0</v>
      </c>
      <c r="M18" s="247">
        <v>0</v>
      </c>
      <c r="N18" s="247">
        <v>0</v>
      </c>
      <c r="O18" s="247">
        <v>0</v>
      </c>
      <c r="P18" s="247">
        <f t="shared" si="0"/>
        <v>0</v>
      </c>
      <c r="Q18" s="248" t="s">
        <v>2657</v>
      </c>
      <c r="R18" s="249"/>
    </row>
    <row r="19" spans="1:18" ht="63.75">
      <c r="A19" s="2" t="s">
        <v>25</v>
      </c>
      <c r="B19" s="9" t="s">
        <v>26</v>
      </c>
      <c r="C19" s="2"/>
      <c r="D19" s="2" t="s">
        <v>12</v>
      </c>
      <c r="E19" s="2" t="s">
        <v>112</v>
      </c>
      <c r="F19" s="2" t="s">
        <v>113</v>
      </c>
      <c r="G19" s="2" t="s">
        <v>56</v>
      </c>
      <c r="H19" s="2"/>
      <c r="I19" s="3" t="s">
        <v>4</v>
      </c>
      <c r="J19" s="247">
        <v>1</v>
      </c>
      <c r="K19" s="247">
        <v>1</v>
      </c>
      <c r="L19" s="247">
        <v>1</v>
      </c>
      <c r="M19" s="247">
        <v>1</v>
      </c>
      <c r="N19" s="247">
        <v>0.5</v>
      </c>
      <c r="O19" s="247">
        <v>1</v>
      </c>
      <c r="P19" s="247">
        <f t="shared" si="0"/>
        <v>3.5</v>
      </c>
      <c r="Q19" s="248" t="s">
        <v>2658</v>
      </c>
      <c r="R19" s="260" t="s">
        <v>1766</v>
      </c>
    </row>
    <row r="20" spans="1:18" ht="89.25">
      <c r="A20" s="2" t="s">
        <v>25</v>
      </c>
      <c r="B20" s="9" t="s">
        <v>26</v>
      </c>
      <c r="C20" s="2"/>
      <c r="D20" s="2" t="s">
        <v>12</v>
      </c>
      <c r="E20" s="2" t="s">
        <v>116</v>
      </c>
      <c r="F20" s="2" t="s">
        <v>1178</v>
      </c>
      <c r="G20" s="2" t="s">
        <v>56</v>
      </c>
      <c r="H20" s="2"/>
      <c r="I20" s="3" t="s">
        <v>4</v>
      </c>
      <c r="J20" s="247">
        <v>1</v>
      </c>
      <c r="K20" s="247">
        <v>1</v>
      </c>
      <c r="L20" s="247">
        <v>1</v>
      </c>
      <c r="M20" s="247">
        <v>1</v>
      </c>
      <c r="N20" s="247">
        <v>0.5</v>
      </c>
      <c r="O20" s="247">
        <v>0.5</v>
      </c>
      <c r="P20" s="247">
        <f t="shared" si="0"/>
        <v>1.75</v>
      </c>
      <c r="Q20" s="248" t="s">
        <v>2659</v>
      </c>
      <c r="R20" s="260" t="s">
        <v>2660</v>
      </c>
    </row>
    <row r="21" spans="1:18" ht="15.75" customHeight="1">
      <c r="A21" s="2" t="s">
        <v>25</v>
      </c>
      <c r="B21" s="9" t="s">
        <v>26</v>
      </c>
      <c r="C21" s="2"/>
      <c r="D21" s="2" t="s">
        <v>19</v>
      </c>
      <c r="E21" s="2" t="s">
        <v>2661</v>
      </c>
      <c r="F21" s="2" t="s">
        <v>1179</v>
      </c>
      <c r="G21" s="9" t="s">
        <v>42</v>
      </c>
      <c r="H21" s="2"/>
      <c r="I21" s="3" t="s">
        <v>4</v>
      </c>
      <c r="J21" s="247">
        <v>1</v>
      </c>
      <c r="K21" s="247">
        <v>1</v>
      </c>
      <c r="L21" s="247">
        <v>1</v>
      </c>
      <c r="M21" s="247">
        <v>1</v>
      </c>
      <c r="N21" s="247">
        <v>0.5</v>
      </c>
      <c r="O21" s="247">
        <v>1</v>
      </c>
      <c r="P21" s="247">
        <f t="shared" si="0"/>
        <v>3.5</v>
      </c>
      <c r="Q21" s="248" t="s">
        <v>2662</v>
      </c>
      <c r="R21" s="260" t="s">
        <v>2663</v>
      </c>
    </row>
    <row r="22" spans="1:18" ht="15.75" customHeight="1">
      <c r="A22" s="2" t="s">
        <v>25</v>
      </c>
      <c r="B22" s="9" t="s">
        <v>26</v>
      </c>
      <c r="C22" s="2"/>
      <c r="D22" s="2" t="s">
        <v>19</v>
      </c>
      <c r="E22" s="9" t="s">
        <v>135</v>
      </c>
      <c r="F22" s="2" t="s">
        <v>136</v>
      </c>
      <c r="G22" s="9" t="s">
        <v>42</v>
      </c>
      <c r="H22" s="2"/>
      <c r="I22" s="3" t="s">
        <v>4</v>
      </c>
      <c r="J22" s="247">
        <v>1</v>
      </c>
      <c r="K22" s="247">
        <v>1</v>
      </c>
      <c r="L22" s="247">
        <v>1</v>
      </c>
      <c r="M22" s="247">
        <v>1</v>
      </c>
      <c r="N22" s="247">
        <v>0.5</v>
      </c>
      <c r="O22" s="247">
        <v>1</v>
      </c>
      <c r="P22" s="247">
        <f t="shared" si="0"/>
        <v>3.5</v>
      </c>
      <c r="Q22" s="248" t="s">
        <v>2664</v>
      </c>
      <c r="R22" s="509" t="s">
        <v>2665</v>
      </c>
    </row>
    <row r="23" spans="1:18" ht="15.75" customHeight="1">
      <c r="A23" s="2" t="s">
        <v>25</v>
      </c>
      <c r="B23" s="9" t="s">
        <v>26</v>
      </c>
      <c r="C23" s="2"/>
      <c r="D23" s="2" t="s">
        <v>19</v>
      </c>
      <c r="E23" s="2" t="s">
        <v>138</v>
      </c>
      <c r="F23" s="2" t="s">
        <v>1183</v>
      </c>
      <c r="G23" s="9" t="s">
        <v>56</v>
      </c>
      <c r="H23" s="2"/>
      <c r="I23" s="3" t="s">
        <v>27</v>
      </c>
      <c r="J23" s="247">
        <v>1</v>
      </c>
      <c r="K23" s="247">
        <v>1</v>
      </c>
      <c r="L23" s="247">
        <v>1</v>
      </c>
      <c r="M23" s="247">
        <v>1</v>
      </c>
      <c r="N23" s="247">
        <v>1</v>
      </c>
      <c r="O23" s="247">
        <v>1</v>
      </c>
      <c r="P23" s="247">
        <f t="shared" si="0"/>
        <v>4</v>
      </c>
      <c r="Q23" s="248" t="s">
        <v>2666</v>
      </c>
      <c r="R23" s="260" t="s">
        <v>1773</v>
      </c>
    </row>
    <row r="24" spans="1:18" ht="15.75" customHeight="1">
      <c r="A24" s="2" t="s">
        <v>25</v>
      </c>
      <c r="B24" s="9" t="s">
        <v>26</v>
      </c>
      <c r="C24" s="2"/>
      <c r="D24" s="2" t="s">
        <v>19</v>
      </c>
      <c r="E24" s="2" t="s">
        <v>144</v>
      </c>
      <c r="F24" s="9" t="s">
        <v>1184</v>
      </c>
      <c r="G24" s="2" t="s">
        <v>56</v>
      </c>
      <c r="H24" s="2"/>
      <c r="I24" s="3" t="s">
        <v>27</v>
      </c>
      <c r="J24" s="247">
        <v>1</v>
      </c>
      <c r="K24" s="247">
        <v>1</v>
      </c>
      <c r="L24" s="247">
        <v>1</v>
      </c>
      <c r="M24" s="247">
        <v>1</v>
      </c>
      <c r="N24" s="247">
        <v>1</v>
      </c>
      <c r="O24" s="247">
        <v>1</v>
      </c>
      <c r="P24" s="247">
        <f t="shared" si="0"/>
        <v>4</v>
      </c>
      <c r="Q24" s="248" t="s">
        <v>2667</v>
      </c>
      <c r="R24" s="260" t="s">
        <v>2668</v>
      </c>
    </row>
    <row r="25" spans="1:18" ht="15.75" customHeight="1">
      <c r="A25" s="2" t="s">
        <v>25</v>
      </c>
      <c r="B25" s="9" t="s">
        <v>26</v>
      </c>
      <c r="C25" s="2"/>
      <c r="D25" s="2" t="s">
        <v>19</v>
      </c>
      <c r="E25" s="9" t="s">
        <v>148</v>
      </c>
      <c r="F25" s="9" t="s">
        <v>149</v>
      </c>
      <c r="G25" s="2" t="s">
        <v>56</v>
      </c>
      <c r="H25" s="2"/>
      <c r="I25" s="3" t="s">
        <v>27</v>
      </c>
      <c r="J25" s="247">
        <v>0</v>
      </c>
      <c r="K25" s="247">
        <v>0</v>
      </c>
      <c r="L25" s="247">
        <v>0</v>
      </c>
      <c r="M25" s="247">
        <v>0</v>
      </c>
      <c r="N25" s="247">
        <v>0</v>
      </c>
      <c r="O25" s="247">
        <v>0</v>
      </c>
      <c r="P25" s="247">
        <f t="shared" si="0"/>
        <v>0</v>
      </c>
      <c r="Q25" s="248"/>
      <c r="R25" s="249"/>
    </row>
    <row r="26" spans="1:18" ht="15.75" customHeight="1">
      <c r="A26" s="2" t="s">
        <v>25</v>
      </c>
      <c r="B26" s="9" t="s">
        <v>26</v>
      </c>
      <c r="C26" s="2"/>
      <c r="D26" s="2" t="s">
        <v>19</v>
      </c>
      <c r="E26" s="9" t="s">
        <v>171</v>
      </c>
      <c r="F26" s="9" t="s">
        <v>1186</v>
      </c>
      <c r="G26" s="2" t="s">
        <v>56</v>
      </c>
      <c r="H26" s="2"/>
      <c r="I26" s="3" t="s">
        <v>4</v>
      </c>
      <c r="J26" s="247">
        <v>1</v>
      </c>
      <c r="K26" s="247">
        <v>1</v>
      </c>
      <c r="L26" s="247">
        <v>1</v>
      </c>
      <c r="M26" s="247">
        <v>1</v>
      </c>
      <c r="N26" s="247">
        <v>1</v>
      </c>
      <c r="O26" s="247">
        <v>1</v>
      </c>
      <c r="P26" s="247">
        <f t="shared" si="0"/>
        <v>4</v>
      </c>
      <c r="Q26" s="248" t="s">
        <v>2669</v>
      </c>
      <c r="R26" s="445" t="s">
        <v>2670</v>
      </c>
    </row>
    <row r="27" spans="1:18" ht="15.75" customHeight="1">
      <c r="A27" s="2" t="s">
        <v>25</v>
      </c>
      <c r="B27" s="9" t="s">
        <v>26</v>
      </c>
      <c r="C27" s="2"/>
      <c r="D27" s="2" t="s">
        <v>19</v>
      </c>
      <c r="E27" s="2" t="s">
        <v>178</v>
      </c>
      <c r="F27" s="2" t="s">
        <v>179</v>
      </c>
      <c r="G27" s="2" t="s">
        <v>56</v>
      </c>
      <c r="H27" s="2" t="s">
        <v>2671</v>
      </c>
      <c r="I27" s="3" t="s">
        <v>27</v>
      </c>
      <c r="J27" s="247">
        <v>1</v>
      </c>
      <c r="K27" s="247">
        <v>1</v>
      </c>
      <c r="L27" s="247">
        <v>1</v>
      </c>
      <c r="M27" s="247">
        <v>1</v>
      </c>
      <c r="N27" s="247">
        <v>1</v>
      </c>
      <c r="O27" s="247">
        <v>1</v>
      </c>
      <c r="P27" s="247">
        <f t="shared" si="0"/>
        <v>4</v>
      </c>
      <c r="Q27" s="248" t="s">
        <v>2672</v>
      </c>
      <c r="R27" s="260" t="s">
        <v>1779</v>
      </c>
    </row>
    <row r="28" spans="1:18" ht="15.75" customHeight="1">
      <c r="A28" s="2" t="s">
        <v>25</v>
      </c>
      <c r="B28" s="9" t="s">
        <v>26</v>
      </c>
      <c r="C28" s="2"/>
      <c r="D28" s="2" t="s">
        <v>19</v>
      </c>
      <c r="E28" s="2" t="s">
        <v>182</v>
      </c>
      <c r="F28" s="9" t="s">
        <v>183</v>
      </c>
      <c r="G28" s="2" t="s">
        <v>56</v>
      </c>
      <c r="H28" s="2" t="s">
        <v>2671</v>
      </c>
      <c r="I28" s="3" t="s">
        <v>27</v>
      </c>
      <c r="J28" s="247">
        <v>1</v>
      </c>
      <c r="K28" s="247">
        <v>1</v>
      </c>
      <c r="L28" s="247">
        <v>1</v>
      </c>
      <c r="M28" s="247">
        <v>1</v>
      </c>
      <c r="N28" s="247">
        <v>1</v>
      </c>
      <c r="O28" s="247">
        <v>0.5</v>
      </c>
      <c r="P28" s="247">
        <f t="shared" si="0"/>
        <v>2</v>
      </c>
      <c r="Q28" s="248" t="s">
        <v>2673</v>
      </c>
      <c r="R28" s="260" t="s">
        <v>2674</v>
      </c>
    </row>
    <row r="29" spans="1:18" ht="15.75" customHeight="1">
      <c r="A29" s="2" t="s">
        <v>25</v>
      </c>
      <c r="B29" s="9" t="s">
        <v>26</v>
      </c>
      <c r="C29" s="2"/>
      <c r="D29" s="2" t="s">
        <v>19</v>
      </c>
      <c r="E29" s="2" t="s">
        <v>186</v>
      </c>
      <c r="F29" s="2" t="s">
        <v>187</v>
      </c>
      <c r="G29" s="2" t="s">
        <v>56</v>
      </c>
      <c r="H29" s="2" t="s">
        <v>2671</v>
      </c>
      <c r="I29" s="3" t="s">
        <v>27</v>
      </c>
      <c r="J29" s="247">
        <v>0</v>
      </c>
      <c r="K29" s="247">
        <v>0</v>
      </c>
      <c r="L29" s="247">
        <v>0</v>
      </c>
      <c r="M29" s="247">
        <v>0</v>
      </c>
      <c r="N29" s="247">
        <v>0</v>
      </c>
      <c r="O29" s="247">
        <v>0</v>
      </c>
      <c r="P29" s="247">
        <f t="shared" si="0"/>
        <v>0</v>
      </c>
      <c r="Q29" s="248" t="s">
        <v>2675</v>
      </c>
      <c r="R29" s="260" t="s">
        <v>1783</v>
      </c>
    </row>
    <row r="30" spans="1:18" ht="15.75" customHeight="1">
      <c r="A30" s="2" t="s">
        <v>25</v>
      </c>
      <c r="B30" s="9" t="s">
        <v>26</v>
      </c>
      <c r="C30" s="2"/>
      <c r="D30" s="2" t="s">
        <v>19</v>
      </c>
      <c r="E30" s="2" t="s">
        <v>190</v>
      </c>
      <c r="F30" s="2" t="s">
        <v>191</v>
      </c>
      <c r="G30" s="2" t="s">
        <v>56</v>
      </c>
      <c r="H30" s="2" t="s">
        <v>2671</v>
      </c>
      <c r="I30" s="3" t="s">
        <v>27</v>
      </c>
      <c r="J30" s="247">
        <v>1</v>
      </c>
      <c r="K30" s="247">
        <v>1</v>
      </c>
      <c r="L30" s="247">
        <v>1</v>
      </c>
      <c r="M30" s="247">
        <v>1</v>
      </c>
      <c r="N30" s="247">
        <v>1</v>
      </c>
      <c r="O30" s="247">
        <v>1</v>
      </c>
      <c r="P30" s="247">
        <f t="shared" si="0"/>
        <v>4</v>
      </c>
      <c r="Q30" s="248" t="s">
        <v>2676</v>
      </c>
      <c r="R30" s="260" t="s">
        <v>1785</v>
      </c>
    </row>
    <row r="31" spans="1:18" ht="15.75" customHeight="1">
      <c r="A31" s="2" t="s">
        <v>25</v>
      </c>
      <c r="B31" s="9" t="s">
        <v>26</v>
      </c>
      <c r="C31" s="2"/>
      <c r="D31" s="2" t="s">
        <v>19</v>
      </c>
      <c r="E31" s="2" t="s">
        <v>197</v>
      </c>
      <c r="F31" s="2" t="s">
        <v>198</v>
      </c>
      <c r="G31" s="2" t="s">
        <v>56</v>
      </c>
      <c r="H31" s="2" t="s">
        <v>2671</v>
      </c>
      <c r="I31" s="3" t="s">
        <v>27</v>
      </c>
      <c r="J31" s="247">
        <v>1</v>
      </c>
      <c r="K31" s="247">
        <v>1</v>
      </c>
      <c r="L31" s="247">
        <v>1</v>
      </c>
      <c r="M31" s="247">
        <v>1</v>
      </c>
      <c r="N31" s="247">
        <v>1</v>
      </c>
      <c r="O31" s="247">
        <v>1</v>
      </c>
      <c r="P31" s="247">
        <f t="shared" si="0"/>
        <v>4</v>
      </c>
      <c r="Q31" s="248" t="s">
        <v>2676</v>
      </c>
      <c r="R31" s="260" t="s">
        <v>1785</v>
      </c>
    </row>
    <row r="32" spans="1:18" ht="15.75" customHeight="1">
      <c r="A32" s="2" t="s">
        <v>25</v>
      </c>
      <c r="B32" s="9" t="s">
        <v>26</v>
      </c>
      <c r="C32" s="2"/>
      <c r="D32" s="2" t="s">
        <v>19</v>
      </c>
      <c r="E32" s="2" t="s">
        <v>201</v>
      </c>
      <c r="F32" s="2" t="s">
        <v>202</v>
      </c>
      <c r="G32" s="2" t="s">
        <v>56</v>
      </c>
      <c r="H32" s="2" t="s">
        <v>2671</v>
      </c>
      <c r="I32" s="3" t="s">
        <v>27</v>
      </c>
      <c r="J32" s="247">
        <v>1</v>
      </c>
      <c r="K32" s="247">
        <v>1</v>
      </c>
      <c r="L32" s="247">
        <v>1</v>
      </c>
      <c r="M32" s="247">
        <v>1</v>
      </c>
      <c r="N32" s="247">
        <v>1</v>
      </c>
      <c r="O32" s="247">
        <v>0.5</v>
      </c>
      <c r="P32" s="247">
        <f t="shared" si="0"/>
        <v>2</v>
      </c>
      <c r="Q32" s="248" t="s">
        <v>2677</v>
      </c>
      <c r="R32" s="260" t="s">
        <v>1046</v>
      </c>
    </row>
    <row r="33" spans="1:18" ht="15.75" customHeight="1">
      <c r="A33" s="2" t="s">
        <v>25</v>
      </c>
      <c r="B33" s="9" t="s">
        <v>26</v>
      </c>
      <c r="C33" s="2"/>
      <c r="D33" s="2" t="s">
        <v>19</v>
      </c>
      <c r="E33" s="9" t="s">
        <v>205</v>
      </c>
      <c r="F33" s="9" t="s">
        <v>206</v>
      </c>
      <c r="G33" s="2" t="s">
        <v>56</v>
      </c>
      <c r="H33" s="2" t="s">
        <v>2678</v>
      </c>
      <c r="I33" s="3" t="s">
        <v>27</v>
      </c>
      <c r="J33" s="247">
        <v>0</v>
      </c>
      <c r="K33" s="247">
        <v>0</v>
      </c>
      <c r="L33" s="247">
        <v>0</v>
      </c>
      <c r="M33" s="247">
        <v>0</v>
      </c>
      <c r="N33" s="247">
        <v>0</v>
      </c>
      <c r="O33" s="247">
        <v>0</v>
      </c>
      <c r="P33" s="247">
        <f t="shared" si="0"/>
        <v>0</v>
      </c>
      <c r="Q33" s="248" t="s">
        <v>2679</v>
      </c>
      <c r="R33" s="260" t="s">
        <v>1789</v>
      </c>
    </row>
    <row r="34" spans="1:18" ht="15.75" customHeight="1">
      <c r="A34" s="2" t="s">
        <v>25</v>
      </c>
      <c r="B34" s="9" t="s">
        <v>26</v>
      </c>
      <c r="C34" s="11"/>
      <c r="D34" s="2" t="s">
        <v>19</v>
      </c>
      <c r="E34" s="9" t="s">
        <v>210</v>
      </c>
      <c r="F34" s="9" t="s">
        <v>211</v>
      </c>
      <c r="G34" s="2" t="s">
        <v>56</v>
      </c>
      <c r="H34" s="2" t="s">
        <v>2680</v>
      </c>
      <c r="I34" s="3" t="s">
        <v>27</v>
      </c>
      <c r="J34" s="247">
        <v>0</v>
      </c>
      <c r="K34" s="247">
        <v>0</v>
      </c>
      <c r="L34" s="247">
        <v>0</v>
      </c>
      <c r="M34" s="247">
        <v>0</v>
      </c>
      <c r="N34" s="247">
        <v>0</v>
      </c>
      <c r="O34" s="247">
        <v>0</v>
      </c>
      <c r="P34" s="247">
        <f t="shared" si="0"/>
        <v>0</v>
      </c>
      <c r="Q34" s="248" t="s">
        <v>2681</v>
      </c>
      <c r="R34" s="260" t="s">
        <v>2682</v>
      </c>
    </row>
    <row r="35" spans="1:18" ht="15.75" customHeight="1">
      <c r="A35" s="2" t="s">
        <v>25</v>
      </c>
      <c r="B35" s="9" t="s">
        <v>26</v>
      </c>
      <c r="C35" s="2"/>
      <c r="D35" s="2" t="s">
        <v>19</v>
      </c>
      <c r="E35" s="2" t="s">
        <v>214</v>
      </c>
      <c r="F35" s="2" t="s">
        <v>215</v>
      </c>
      <c r="G35" s="2" t="s">
        <v>56</v>
      </c>
      <c r="H35" s="2" t="s">
        <v>2683</v>
      </c>
      <c r="I35" s="3" t="s">
        <v>27</v>
      </c>
      <c r="J35" s="247">
        <v>1</v>
      </c>
      <c r="K35" s="247">
        <v>1</v>
      </c>
      <c r="L35" s="247">
        <v>1</v>
      </c>
      <c r="M35" s="247">
        <v>1</v>
      </c>
      <c r="N35" s="247">
        <v>1</v>
      </c>
      <c r="O35" s="247">
        <v>1</v>
      </c>
      <c r="P35" s="247">
        <f t="shared" si="0"/>
        <v>4</v>
      </c>
      <c r="Q35" s="248" t="s">
        <v>2676</v>
      </c>
      <c r="R35" s="260" t="s">
        <v>1785</v>
      </c>
    </row>
    <row r="36" spans="1:18" ht="15.75" customHeight="1">
      <c r="A36" s="2" t="s">
        <v>25</v>
      </c>
      <c r="B36" s="9" t="s">
        <v>26</v>
      </c>
      <c r="C36" s="2"/>
      <c r="D36" s="2" t="s">
        <v>19</v>
      </c>
      <c r="E36" s="9" t="s">
        <v>219</v>
      </c>
      <c r="F36" s="9" t="s">
        <v>220</v>
      </c>
      <c r="G36" s="2" t="s">
        <v>56</v>
      </c>
      <c r="H36" s="2" t="s">
        <v>2684</v>
      </c>
      <c r="I36" s="3" t="s">
        <v>27</v>
      </c>
      <c r="J36" s="247">
        <v>1</v>
      </c>
      <c r="K36" s="247">
        <v>1</v>
      </c>
      <c r="L36" s="247">
        <v>1</v>
      </c>
      <c r="M36" s="247">
        <v>1</v>
      </c>
      <c r="N36" s="247">
        <v>1</v>
      </c>
      <c r="O36" s="247">
        <v>1</v>
      </c>
      <c r="P36" s="247">
        <f t="shared" si="0"/>
        <v>4</v>
      </c>
      <c r="Q36" s="248" t="s">
        <v>2685</v>
      </c>
      <c r="R36" s="260" t="s">
        <v>2686</v>
      </c>
    </row>
    <row r="37" spans="1:18" ht="15.75" customHeight="1">
      <c r="A37" s="2" t="s">
        <v>25</v>
      </c>
      <c r="B37" s="9" t="s">
        <v>26</v>
      </c>
      <c r="C37" s="2"/>
      <c r="D37" s="2" t="s">
        <v>19</v>
      </c>
      <c r="E37" s="2" t="s">
        <v>223</v>
      </c>
      <c r="F37" s="2" t="s">
        <v>224</v>
      </c>
      <c r="G37" s="9" t="s">
        <v>225</v>
      </c>
      <c r="H37" s="2" t="s">
        <v>2687</v>
      </c>
      <c r="I37" s="3" t="s">
        <v>27</v>
      </c>
      <c r="J37" s="247">
        <v>1</v>
      </c>
      <c r="K37" s="247">
        <v>1</v>
      </c>
      <c r="L37" s="247">
        <v>1</v>
      </c>
      <c r="M37" s="247">
        <v>1</v>
      </c>
      <c r="N37" s="247">
        <v>1</v>
      </c>
      <c r="O37" s="247">
        <v>1</v>
      </c>
      <c r="P37" s="247">
        <f t="shared" si="0"/>
        <v>4</v>
      </c>
      <c r="Q37" s="248" t="s">
        <v>2688</v>
      </c>
      <c r="R37" s="260" t="s">
        <v>1795</v>
      </c>
    </row>
    <row r="38" spans="1:18" ht="15.75" customHeight="1">
      <c r="A38" s="2" t="s">
        <v>25</v>
      </c>
      <c r="B38" s="2" t="s">
        <v>143</v>
      </c>
      <c r="C38" s="2"/>
      <c r="D38" s="2" t="s">
        <v>12</v>
      </c>
      <c r="E38" s="2" t="s">
        <v>232</v>
      </c>
      <c r="F38" s="2" t="s">
        <v>233</v>
      </c>
      <c r="G38" s="2" t="s">
        <v>56</v>
      </c>
      <c r="H38" s="2"/>
      <c r="I38" s="12" t="s">
        <v>27</v>
      </c>
      <c r="J38" s="247">
        <v>0</v>
      </c>
      <c r="K38" s="247">
        <v>0</v>
      </c>
      <c r="L38" s="247">
        <v>0</v>
      </c>
      <c r="M38" s="247">
        <v>0</v>
      </c>
      <c r="N38" s="247">
        <v>0</v>
      </c>
      <c r="O38" s="247">
        <v>0</v>
      </c>
      <c r="P38" s="247">
        <f t="shared" si="0"/>
        <v>0</v>
      </c>
      <c r="Q38" s="248" t="s">
        <v>2689</v>
      </c>
      <c r="R38" s="249"/>
    </row>
    <row r="39" spans="1:18" ht="15.75" customHeight="1">
      <c r="A39" s="2" t="s">
        <v>25</v>
      </c>
      <c r="B39" s="2" t="s">
        <v>143</v>
      </c>
      <c r="C39" s="2"/>
      <c r="D39" s="2" t="s">
        <v>12</v>
      </c>
      <c r="E39" s="2" t="s">
        <v>238</v>
      </c>
      <c r="F39" s="2" t="s">
        <v>239</v>
      </c>
      <c r="G39" s="17" t="s">
        <v>240</v>
      </c>
      <c r="H39" s="2"/>
      <c r="I39" s="12" t="s">
        <v>150</v>
      </c>
      <c r="J39" s="247">
        <v>1</v>
      </c>
      <c r="K39" s="247">
        <v>1</v>
      </c>
      <c r="L39" s="247">
        <v>1</v>
      </c>
      <c r="M39" s="247">
        <v>1</v>
      </c>
      <c r="N39" s="247">
        <v>0</v>
      </c>
      <c r="O39" s="247">
        <v>1</v>
      </c>
      <c r="P39" s="247">
        <f t="shared" si="0"/>
        <v>3</v>
      </c>
      <c r="Q39" s="248" t="s">
        <v>2690</v>
      </c>
      <c r="R39" s="249"/>
    </row>
    <row r="40" spans="1:18" ht="15.75" customHeight="1">
      <c r="A40" s="2" t="s">
        <v>25</v>
      </c>
      <c r="B40" s="2" t="s">
        <v>143</v>
      </c>
      <c r="C40" s="2"/>
      <c r="D40" s="2" t="s">
        <v>19</v>
      </c>
      <c r="E40" s="2" t="s">
        <v>232</v>
      </c>
      <c r="F40" s="2" t="s">
        <v>1195</v>
      </c>
      <c r="G40" s="2" t="s">
        <v>56</v>
      </c>
      <c r="H40" s="2"/>
      <c r="I40" s="12" t="s">
        <v>4</v>
      </c>
      <c r="J40" s="247">
        <v>0</v>
      </c>
      <c r="K40" s="247">
        <v>0</v>
      </c>
      <c r="L40" s="247">
        <v>0</v>
      </c>
      <c r="M40" s="247">
        <v>0</v>
      </c>
      <c r="N40" s="247">
        <v>0</v>
      </c>
      <c r="O40" s="247">
        <v>0</v>
      </c>
      <c r="P40" s="247">
        <f t="shared" si="0"/>
        <v>0</v>
      </c>
      <c r="Q40" s="248" t="s">
        <v>2689</v>
      </c>
      <c r="R40" s="249"/>
    </row>
    <row r="41" spans="1:18" ht="15.75" customHeight="1">
      <c r="A41" s="2" t="s">
        <v>25</v>
      </c>
      <c r="B41" s="2" t="s">
        <v>143</v>
      </c>
      <c r="C41" s="2"/>
      <c r="D41" s="2" t="s">
        <v>19</v>
      </c>
      <c r="E41" s="2" t="s">
        <v>238</v>
      </c>
      <c r="F41" s="2" t="s">
        <v>1197</v>
      </c>
      <c r="G41" s="9" t="s">
        <v>240</v>
      </c>
      <c r="H41" s="2"/>
      <c r="I41" s="12" t="s">
        <v>150</v>
      </c>
      <c r="J41" s="274">
        <v>0.8</v>
      </c>
      <c r="K41" s="274">
        <v>0.8</v>
      </c>
      <c r="L41" s="274">
        <v>0.8</v>
      </c>
      <c r="M41" s="274">
        <v>0.8</v>
      </c>
      <c r="N41" s="274">
        <v>0</v>
      </c>
      <c r="O41" s="274">
        <v>0.7</v>
      </c>
      <c r="P41" s="247">
        <f t="shared" si="0"/>
        <v>1.3440000000000003</v>
      </c>
      <c r="Q41" s="248" t="s">
        <v>2691</v>
      </c>
      <c r="R41" s="249"/>
    </row>
    <row r="42" spans="1:18" ht="15.75" customHeight="1">
      <c r="A42" s="2" t="s">
        <v>25</v>
      </c>
      <c r="B42" s="2" t="s">
        <v>159</v>
      </c>
      <c r="C42" s="2"/>
      <c r="D42" s="2" t="s">
        <v>12</v>
      </c>
      <c r="E42" s="9" t="s">
        <v>254</v>
      </c>
      <c r="F42" s="2" t="s">
        <v>1199</v>
      </c>
      <c r="G42" s="2" t="s">
        <v>56</v>
      </c>
      <c r="H42" s="2"/>
      <c r="I42" s="13" t="s">
        <v>27</v>
      </c>
      <c r="J42" s="275">
        <v>1</v>
      </c>
      <c r="K42" s="275">
        <v>1</v>
      </c>
      <c r="L42" s="275">
        <v>1</v>
      </c>
      <c r="M42" s="275">
        <v>1</v>
      </c>
      <c r="N42" s="275">
        <v>0</v>
      </c>
      <c r="O42" s="275">
        <v>1</v>
      </c>
      <c r="P42" s="247">
        <f t="shared" si="0"/>
        <v>3</v>
      </c>
      <c r="Q42" s="248" t="s">
        <v>2692</v>
      </c>
      <c r="R42" s="260" t="s">
        <v>1803</v>
      </c>
    </row>
    <row r="43" spans="1:18" ht="15.75" customHeight="1">
      <c r="A43" s="2" t="s">
        <v>25</v>
      </c>
      <c r="B43" s="2" t="s">
        <v>159</v>
      </c>
      <c r="C43" s="2"/>
      <c r="D43" s="2" t="s">
        <v>12</v>
      </c>
      <c r="E43" s="9" t="s">
        <v>259</v>
      </c>
      <c r="F43" s="612" t="s">
        <v>260</v>
      </c>
      <c r="G43" s="17" t="s">
        <v>240</v>
      </c>
      <c r="H43" s="2" t="s">
        <v>2693</v>
      </c>
      <c r="I43" s="12" t="s">
        <v>150</v>
      </c>
      <c r="J43" s="247">
        <v>1</v>
      </c>
      <c r="K43" s="275">
        <v>1</v>
      </c>
      <c r="L43" s="275">
        <v>1</v>
      </c>
      <c r="M43" s="275">
        <v>1</v>
      </c>
      <c r="N43" s="275">
        <v>0.5</v>
      </c>
      <c r="O43" s="275">
        <v>1</v>
      </c>
      <c r="P43" s="247">
        <f t="shared" si="0"/>
        <v>3.5</v>
      </c>
      <c r="Q43" s="248" t="s">
        <v>2694</v>
      </c>
      <c r="R43" s="249"/>
    </row>
    <row r="44" spans="1:18" ht="15.75" customHeight="1">
      <c r="A44" s="2" t="s">
        <v>25</v>
      </c>
      <c r="B44" s="2" t="s">
        <v>159</v>
      </c>
      <c r="C44" s="2"/>
      <c r="D44" s="2" t="s">
        <v>19</v>
      </c>
      <c r="E44" s="9" t="s">
        <v>254</v>
      </c>
      <c r="F44" s="612" t="s">
        <v>1201</v>
      </c>
      <c r="G44" s="2" t="s">
        <v>56</v>
      </c>
      <c r="H44" s="2"/>
      <c r="I44" s="13" t="s">
        <v>27</v>
      </c>
      <c r="J44" s="275">
        <v>1</v>
      </c>
      <c r="K44" s="275">
        <v>1</v>
      </c>
      <c r="L44" s="275">
        <v>1</v>
      </c>
      <c r="M44" s="275">
        <v>0.5</v>
      </c>
      <c r="N44" s="275">
        <v>1</v>
      </c>
      <c r="O44" s="275">
        <v>0.5</v>
      </c>
      <c r="P44" s="247">
        <f t="shared" si="0"/>
        <v>1.75</v>
      </c>
      <c r="Q44" s="248" t="s">
        <v>2695</v>
      </c>
      <c r="R44" s="260" t="s">
        <v>2209</v>
      </c>
    </row>
    <row r="45" spans="1:18" ht="15.75" customHeight="1">
      <c r="A45" s="2" t="s">
        <v>25</v>
      </c>
      <c r="B45" s="2" t="s">
        <v>159</v>
      </c>
      <c r="C45" s="2"/>
      <c r="D45" s="2" t="s">
        <v>19</v>
      </c>
      <c r="E45" s="9" t="s">
        <v>259</v>
      </c>
      <c r="F45" s="612" t="s">
        <v>1203</v>
      </c>
      <c r="G45" s="9" t="s">
        <v>240</v>
      </c>
      <c r="H45" s="2"/>
      <c r="I45" s="13" t="s">
        <v>150</v>
      </c>
      <c r="J45" s="275">
        <v>1</v>
      </c>
      <c r="K45" s="275">
        <v>1</v>
      </c>
      <c r="L45" s="275">
        <v>1</v>
      </c>
      <c r="M45" s="275">
        <v>1</v>
      </c>
      <c r="N45" s="275">
        <v>1</v>
      </c>
      <c r="O45" s="275">
        <v>0.6</v>
      </c>
      <c r="P45" s="247">
        <f t="shared" si="0"/>
        <v>2.4</v>
      </c>
      <c r="Q45" s="248" t="s">
        <v>2696</v>
      </c>
      <c r="R45" s="249"/>
    </row>
    <row r="46" spans="1:18" ht="15.75" customHeight="1">
      <c r="A46" s="2" t="s">
        <v>25</v>
      </c>
      <c r="B46" s="2" t="s">
        <v>170</v>
      </c>
      <c r="C46" s="2"/>
      <c r="D46" s="2" t="s">
        <v>12</v>
      </c>
      <c r="E46" s="2" t="s">
        <v>284</v>
      </c>
      <c r="F46" s="2" t="s">
        <v>285</v>
      </c>
      <c r="G46" s="2" t="s">
        <v>42</v>
      </c>
      <c r="H46" s="2"/>
      <c r="I46" s="13" t="s">
        <v>27</v>
      </c>
      <c r="J46" s="275">
        <v>1</v>
      </c>
      <c r="K46" s="275">
        <v>1</v>
      </c>
      <c r="L46" s="275">
        <v>1</v>
      </c>
      <c r="M46" s="275">
        <v>1</v>
      </c>
      <c r="N46" s="275">
        <v>1</v>
      </c>
      <c r="O46" s="275">
        <v>0.5</v>
      </c>
      <c r="P46" s="247">
        <f t="shared" si="0"/>
        <v>2</v>
      </c>
      <c r="Q46" s="248" t="s">
        <v>2697</v>
      </c>
      <c r="R46" s="249"/>
    </row>
    <row r="47" spans="1:18" ht="15.75" customHeight="1">
      <c r="A47" s="2" t="s">
        <v>25</v>
      </c>
      <c r="B47" s="2" t="s">
        <v>170</v>
      </c>
      <c r="C47" s="2"/>
      <c r="D47" s="2" t="s">
        <v>12</v>
      </c>
      <c r="E47" s="9" t="s">
        <v>289</v>
      </c>
      <c r="F47" s="2" t="s">
        <v>290</v>
      </c>
      <c r="G47" s="2" t="s">
        <v>42</v>
      </c>
      <c r="H47" s="2"/>
      <c r="I47" s="13" t="s">
        <v>27</v>
      </c>
      <c r="J47" s="275">
        <v>1</v>
      </c>
      <c r="K47" s="275">
        <v>1</v>
      </c>
      <c r="L47" s="275">
        <v>1</v>
      </c>
      <c r="M47" s="275">
        <v>0.5</v>
      </c>
      <c r="N47" s="275">
        <v>0.5</v>
      </c>
      <c r="O47" s="275">
        <v>1</v>
      </c>
      <c r="P47" s="247">
        <f t="shared" si="0"/>
        <v>3</v>
      </c>
      <c r="Q47" s="248" t="s">
        <v>2698</v>
      </c>
      <c r="R47" s="260" t="s">
        <v>2699</v>
      </c>
    </row>
    <row r="48" spans="1:18" ht="15.75" customHeight="1">
      <c r="A48" s="2" t="s">
        <v>25</v>
      </c>
      <c r="B48" s="2" t="s">
        <v>170</v>
      </c>
      <c r="C48" s="2"/>
      <c r="D48" s="2" t="s">
        <v>12</v>
      </c>
      <c r="E48" s="9" t="s">
        <v>299</v>
      </c>
      <c r="F48" s="2" t="s">
        <v>300</v>
      </c>
      <c r="G48" s="2" t="s">
        <v>56</v>
      </c>
      <c r="H48" s="2"/>
      <c r="I48" s="13" t="s">
        <v>27</v>
      </c>
      <c r="J48" s="275">
        <v>0</v>
      </c>
      <c r="K48" s="275">
        <v>0</v>
      </c>
      <c r="L48" s="275">
        <v>0</v>
      </c>
      <c r="M48" s="275">
        <v>0</v>
      </c>
      <c r="N48" s="275">
        <v>0</v>
      </c>
      <c r="O48" s="275">
        <v>0</v>
      </c>
      <c r="P48" s="247">
        <f t="shared" si="0"/>
        <v>0</v>
      </c>
      <c r="Q48" s="248" t="s">
        <v>2700</v>
      </c>
      <c r="R48" s="249"/>
    </row>
    <row r="49" spans="1:18" ht="15.75" customHeight="1">
      <c r="A49" s="2" t="s">
        <v>25</v>
      </c>
      <c r="B49" s="2" t="s">
        <v>170</v>
      </c>
      <c r="C49" s="2"/>
      <c r="D49" s="2" t="s">
        <v>19</v>
      </c>
      <c r="E49" s="2" t="s">
        <v>304</v>
      </c>
      <c r="F49" s="2" t="s">
        <v>1211</v>
      </c>
      <c r="G49" s="2" t="s">
        <v>42</v>
      </c>
      <c r="H49" s="2"/>
      <c r="I49" s="13" t="s">
        <v>27</v>
      </c>
      <c r="J49" s="275">
        <v>1</v>
      </c>
      <c r="K49" s="275">
        <v>1</v>
      </c>
      <c r="L49" s="275">
        <v>1</v>
      </c>
      <c r="M49" s="275">
        <v>1</v>
      </c>
      <c r="N49" s="275">
        <v>0.5</v>
      </c>
      <c r="O49" s="275">
        <v>1</v>
      </c>
      <c r="P49" s="247">
        <f t="shared" si="0"/>
        <v>3.5</v>
      </c>
      <c r="Q49" s="248" t="s">
        <v>2701</v>
      </c>
      <c r="R49" s="260" t="s">
        <v>2702</v>
      </c>
    </row>
    <row r="50" spans="1:18" ht="15.75" customHeight="1">
      <c r="A50" s="2" t="s">
        <v>25</v>
      </c>
      <c r="B50" s="2" t="s">
        <v>170</v>
      </c>
      <c r="C50" s="2"/>
      <c r="D50" s="2" t="s">
        <v>19</v>
      </c>
      <c r="E50" s="9" t="s">
        <v>311</v>
      </c>
      <c r="F50" s="2" t="s">
        <v>1213</v>
      </c>
      <c r="G50" s="2" t="s">
        <v>42</v>
      </c>
      <c r="H50" s="2"/>
      <c r="I50" s="13" t="s">
        <v>27</v>
      </c>
      <c r="J50" s="275">
        <v>1</v>
      </c>
      <c r="K50" s="275">
        <v>1</v>
      </c>
      <c r="L50" s="275">
        <v>1</v>
      </c>
      <c r="M50" s="275">
        <v>1</v>
      </c>
      <c r="N50" s="275">
        <v>1</v>
      </c>
      <c r="O50" s="275">
        <v>1</v>
      </c>
      <c r="P50" s="247">
        <f t="shared" si="0"/>
        <v>4</v>
      </c>
      <c r="Q50" s="248" t="s">
        <v>2676</v>
      </c>
      <c r="R50" s="260" t="s">
        <v>1816</v>
      </c>
    </row>
    <row r="51" spans="1:18" ht="15.75" customHeight="1">
      <c r="A51" s="2" t="s">
        <v>25</v>
      </c>
      <c r="B51" s="2" t="s">
        <v>170</v>
      </c>
      <c r="C51" s="2"/>
      <c r="D51" s="2" t="s">
        <v>19</v>
      </c>
      <c r="E51" s="9" t="s">
        <v>299</v>
      </c>
      <c r="F51" s="2" t="s">
        <v>1216</v>
      </c>
      <c r="G51" s="2" t="s">
        <v>56</v>
      </c>
      <c r="H51" s="2"/>
      <c r="I51" s="13" t="s">
        <v>27</v>
      </c>
      <c r="J51" s="275">
        <v>0</v>
      </c>
      <c r="K51" s="275">
        <v>0</v>
      </c>
      <c r="L51" s="275">
        <v>0</v>
      </c>
      <c r="M51" s="275">
        <v>0</v>
      </c>
      <c r="N51" s="275">
        <v>0</v>
      </c>
      <c r="O51" s="275">
        <v>0</v>
      </c>
      <c r="P51" s="247">
        <f t="shared" si="0"/>
        <v>0</v>
      </c>
      <c r="Q51" s="248" t="s">
        <v>2700</v>
      </c>
      <c r="R51" s="249"/>
    </row>
    <row r="52" spans="1:18" ht="15.75" customHeight="1">
      <c r="A52" s="2" t="s">
        <v>194</v>
      </c>
      <c r="B52" s="2" t="s">
        <v>195</v>
      </c>
      <c r="C52" s="2" t="s">
        <v>196</v>
      </c>
      <c r="D52" s="2" t="s">
        <v>12</v>
      </c>
      <c r="E52" s="2" t="s">
        <v>326</v>
      </c>
      <c r="F52" s="2" t="s">
        <v>327</v>
      </c>
      <c r="G52" s="2" t="s">
        <v>42</v>
      </c>
      <c r="H52" s="2"/>
      <c r="I52" s="13" t="s">
        <v>27</v>
      </c>
      <c r="J52" s="275">
        <v>1</v>
      </c>
      <c r="K52" s="275">
        <v>1</v>
      </c>
      <c r="L52" s="275">
        <v>1</v>
      </c>
      <c r="M52" s="275">
        <v>1</v>
      </c>
      <c r="N52" s="275">
        <v>1</v>
      </c>
      <c r="O52" s="275">
        <v>0.5</v>
      </c>
      <c r="P52" s="247">
        <f t="shared" si="0"/>
        <v>2</v>
      </c>
      <c r="Q52" s="248" t="s">
        <v>2703</v>
      </c>
      <c r="R52" s="260" t="s">
        <v>2704</v>
      </c>
    </row>
    <row r="53" spans="1:18" ht="15.75" customHeight="1">
      <c r="A53" s="2" t="s">
        <v>194</v>
      </c>
      <c r="B53" s="2" t="s">
        <v>195</v>
      </c>
      <c r="C53" s="2" t="s">
        <v>196</v>
      </c>
      <c r="D53" s="2" t="s">
        <v>19</v>
      </c>
      <c r="E53" s="2" t="s">
        <v>326</v>
      </c>
      <c r="F53" s="2" t="s">
        <v>327</v>
      </c>
      <c r="G53" s="2" t="s">
        <v>42</v>
      </c>
      <c r="H53" s="2"/>
      <c r="I53" s="13" t="s">
        <v>27</v>
      </c>
      <c r="J53" s="275">
        <v>1</v>
      </c>
      <c r="K53" s="275">
        <v>1</v>
      </c>
      <c r="L53" s="275">
        <v>1</v>
      </c>
      <c r="M53" s="275">
        <v>1</v>
      </c>
      <c r="N53" s="275">
        <v>1</v>
      </c>
      <c r="O53" s="275">
        <v>0.5</v>
      </c>
      <c r="P53" s="247">
        <f t="shared" si="0"/>
        <v>2</v>
      </c>
      <c r="Q53" s="248" t="s">
        <v>2705</v>
      </c>
      <c r="R53" s="260" t="s">
        <v>2706</v>
      </c>
    </row>
    <row r="54" spans="1:18" ht="15.75" customHeight="1">
      <c r="A54" s="2" t="s">
        <v>194</v>
      </c>
      <c r="B54" s="2" t="s">
        <v>195</v>
      </c>
      <c r="C54" s="2" t="s">
        <v>209</v>
      </c>
      <c r="D54" s="2" t="s">
        <v>12</v>
      </c>
      <c r="E54" s="9" t="s">
        <v>357</v>
      </c>
      <c r="F54" s="2" t="s">
        <v>358</v>
      </c>
      <c r="G54" s="2" t="s">
        <v>42</v>
      </c>
      <c r="H54" s="2"/>
      <c r="I54" s="13" t="s">
        <v>4</v>
      </c>
      <c r="J54" s="275">
        <v>1</v>
      </c>
      <c r="K54" s="275">
        <v>1</v>
      </c>
      <c r="L54" s="275">
        <v>1</v>
      </c>
      <c r="M54" s="275">
        <v>1</v>
      </c>
      <c r="N54" s="275">
        <v>1</v>
      </c>
      <c r="O54" s="275">
        <v>0.5</v>
      </c>
      <c r="P54" s="247">
        <f t="shared" si="0"/>
        <v>2</v>
      </c>
      <c r="Q54" s="248" t="s">
        <v>2707</v>
      </c>
      <c r="R54" s="260" t="s">
        <v>2708</v>
      </c>
    </row>
    <row r="55" spans="1:18" ht="15.75" customHeight="1">
      <c r="A55" s="2" t="s">
        <v>194</v>
      </c>
      <c r="B55" s="2" t="s">
        <v>195</v>
      </c>
      <c r="C55" s="2" t="s">
        <v>209</v>
      </c>
      <c r="D55" s="2" t="s">
        <v>19</v>
      </c>
      <c r="E55" s="9" t="s">
        <v>363</v>
      </c>
      <c r="F55" s="2" t="s">
        <v>358</v>
      </c>
      <c r="G55" s="2" t="s">
        <v>42</v>
      </c>
      <c r="H55" s="2"/>
      <c r="I55" s="13" t="s">
        <v>4</v>
      </c>
      <c r="J55" s="275">
        <v>1</v>
      </c>
      <c r="K55" s="275">
        <v>1</v>
      </c>
      <c r="L55" s="275">
        <v>1</v>
      </c>
      <c r="M55" s="275">
        <v>1</v>
      </c>
      <c r="N55" s="275">
        <v>1</v>
      </c>
      <c r="O55" s="275">
        <v>0.5</v>
      </c>
      <c r="P55" s="247">
        <f t="shared" si="0"/>
        <v>2</v>
      </c>
      <c r="Q55" s="248" t="s">
        <v>2709</v>
      </c>
      <c r="R55" s="260" t="s">
        <v>2708</v>
      </c>
    </row>
    <row r="56" spans="1:18" ht="15.75" customHeight="1">
      <c r="A56" s="2" t="s">
        <v>194</v>
      </c>
      <c r="B56" s="2" t="s">
        <v>218</v>
      </c>
      <c r="C56" s="2"/>
      <c r="D56" s="2" t="s">
        <v>12</v>
      </c>
      <c r="E56" s="9" t="s">
        <v>367</v>
      </c>
      <c r="F56" s="2" t="s">
        <v>368</v>
      </c>
      <c r="G56" s="2" t="s">
        <v>42</v>
      </c>
      <c r="H56" s="2"/>
      <c r="I56" s="13" t="s">
        <v>4</v>
      </c>
      <c r="J56" s="275">
        <v>1</v>
      </c>
      <c r="K56" s="275">
        <v>1</v>
      </c>
      <c r="L56" s="275">
        <v>1</v>
      </c>
      <c r="M56" s="275">
        <v>1</v>
      </c>
      <c r="N56" s="275">
        <v>1</v>
      </c>
      <c r="O56" s="275">
        <v>1</v>
      </c>
      <c r="P56" s="247">
        <f t="shared" si="0"/>
        <v>4</v>
      </c>
      <c r="Q56" s="248" t="s">
        <v>2710</v>
      </c>
      <c r="R56" s="260" t="s">
        <v>2711</v>
      </c>
    </row>
    <row r="57" spans="1:18" ht="15.75" customHeight="1">
      <c r="A57" s="2" t="s">
        <v>194</v>
      </c>
      <c r="B57" s="2" t="s">
        <v>218</v>
      </c>
      <c r="C57" s="2"/>
      <c r="D57" s="2" t="s">
        <v>19</v>
      </c>
      <c r="E57" s="9" t="s">
        <v>373</v>
      </c>
      <c r="F57" s="2" t="s">
        <v>1225</v>
      </c>
      <c r="G57" s="2" t="s">
        <v>42</v>
      </c>
      <c r="H57" s="2"/>
      <c r="I57" s="13" t="s">
        <v>4</v>
      </c>
      <c r="J57" s="275">
        <v>1</v>
      </c>
      <c r="K57" s="275">
        <v>1</v>
      </c>
      <c r="L57" s="275">
        <v>1</v>
      </c>
      <c r="M57" s="275">
        <v>1</v>
      </c>
      <c r="N57" s="275">
        <v>1</v>
      </c>
      <c r="O57" s="275">
        <v>1</v>
      </c>
      <c r="P57" s="247">
        <f t="shared" si="0"/>
        <v>4</v>
      </c>
      <c r="Q57" s="248" t="s">
        <v>2712</v>
      </c>
      <c r="R57" s="260" t="s">
        <v>2713</v>
      </c>
    </row>
    <row r="58" spans="1:18" ht="15.75" customHeight="1">
      <c r="A58" s="2" t="s">
        <v>194</v>
      </c>
      <c r="B58" s="2" t="s">
        <v>230</v>
      </c>
      <c r="C58" s="2" t="s">
        <v>231</v>
      </c>
      <c r="D58" s="2" t="s">
        <v>12</v>
      </c>
      <c r="E58" s="129" t="s">
        <v>386</v>
      </c>
      <c r="F58" s="2" t="s">
        <v>387</v>
      </c>
      <c r="G58" s="2" t="s">
        <v>15</v>
      </c>
      <c r="H58" s="2"/>
      <c r="I58" s="13" t="s">
        <v>4</v>
      </c>
      <c r="J58" s="247">
        <v>0</v>
      </c>
      <c r="K58" s="247">
        <v>0</v>
      </c>
      <c r="L58" s="247">
        <v>0</v>
      </c>
      <c r="M58" s="247">
        <v>0</v>
      </c>
      <c r="N58" s="247">
        <v>0</v>
      </c>
      <c r="O58" s="247">
        <v>0</v>
      </c>
      <c r="P58" s="247">
        <f t="shared" si="0"/>
        <v>0</v>
      </c>
      <c r="Q58" s="248" t="s">
        <v>2714</v>
      </c>
      <c r="R58" s="249"/>
    </row>
    <row r="59" spans="1:18" ht="15.75" customHeight="1">
      <c r="A59" s="2" t="s">
        <v>194</v>
      </c>
      <c r="B59" s="2" t="s">
        <v>230</v>
      </c>
      <c r="C59" s="2" t="s">
        <v>231</v>
      </c>
      <c r="D59" s="2" t="s">
        <v>12</v>
      </c>
      <c r="E59" s="129" t="s">
        <v>394</v>
      </c>
      <c r="F59" s="9" t="s">
        <v>395</v>
      </c>
      <c r="G59" s="2" t="s">
        <v>15</v>
      </c>
      <c r="H59" s="9" t="s">
        <v>2715</v>
      </c>
      <c r="I59" s="13" t="s">
        <v>4</v>
      </c>
      <c r="J59" s="247">
        <v>1</v>
      </c>
      <c r="K59" s="247">
        <v>1</v>
      </c>
      <c r="L59" s="247">
        <v>1</v>
      </c>
      <c r="M59" s="247">
        <v>1</v>
      </c>
      <c r="N59" s="247">
        <v>1</v>
      </c>
      <c r="O59" s="247">
        <v>1</v>
      </c>
      <c r="P59" s="247">
        <f t="shared" si="0"/>
        <v>4</v>
      </c>
      <c r="Q59" s="248" t="s">
        <v>2716</v>
      </c>
      <c r="R59" s="469" t="s">
        <v>2717</v>
      </c>
    </row>
    <row r="60" spans="1:18" ht="15.75" customHeight="1">
      <c r="A60" s="2" t="s">
        <v>194</v>
      </c>
      <c r="B60" s="2" t="s">
        <v>230</v>
      </c>
      <c r="C60" s="2" t="s">
        <v>231</v>
      </c>
      <c r="D60" s="2" t="s">
        <v>19</v>
      </c>
      <c r="E60" s="129" t="s">
        <v>399</v>
      </c>
      <c r="F60" s="2" t="s">
        <v>400</v>
      </c>
      <c r="G60" s="2" t="s">
        <v>15</v>
      </c>
      <c r="H60" s="2"/>
      <c r="I60" s="13" t="s">
        <v>4</v>
      </c>
      <c r="J60" s="247">
        <v>0</v>
      </c>
      <c r="K60" s="247">
        <v>0</v>
      </c>
      <c r="L60" s="247">
        <v>0</v>
      </c>
      <c r="M60" s="247">
        <v>0</v>
      </c>
      <c r="N60" s="247">
        <v>0</v>
      </c>
      <c r="O60" s="247">
        <v>0</v>
      </c>
      <c r="P60" s="247">
        <f t="shared" si="0"/>
        <v>0</v>
      </c>
      <c r="Q60" s="248" t="s">
        <v>2714</v>
      </c>
      <c r="R60" s="249"/>
    </row>
    <row r="61" spans="1:18" ht="15.75" customHeight="1">
      <c r="A61" s="2" t="s">
        <v>194</v>
      </c>
      <c r="B61" s="2" t="s">
        <v>230</v>
      </c>
      <c r="C61" s="2" t="s">
        <v>231</v>
      </c>
      <c r="D61" s="2" t="s">
        <v>19</v>
      </c>
      <c r="E61" s="129" t="s">
        <v>405</v>
      </c>
      <c r="F61" s="2" t="s">
        <v>406</v>
      </c>
      <c r="G61" s="2" t="s">
        <v>15</v>
      </c>
      <c r="H61" s="9" t="s">
        <v>391</v>
      </c>
      <c r="I61" s="13" t="s">
        <v>4</v>
      </c>
      <c r="J61" s="247">
        <v>1</v>
      </c>
      <c r="K61" s="247">
        <v>1</v>
      </c>
      <c r="L61" s="247">
        <v>1</v>
      </c>
      <c r="M61" s="247">
        <v>1</v>
      </c>
      <c r="N61" s="247">
        <v>1</v>
      </c>
      <c r="O61" s="247">
        <v>1</v>
      </c>
      <c r="P61" s="247">
        <f t="shared" si="0"/>
        <v>4</v>
      </c>
      <c r="Q61" s="248" t="s">
        <v>2718</v>
      </c>
      <c r="R61" s="469" t="s">
        <v>2719</v>
      </c>
    </row>
    <row r="62" spans="1:18" ht="15.75" customHeight="1">
      <c r="A62" s="2" t="s">
        <v>194</v>
      </c>
      <c r="B62" s="2" t="s">
        <v>230</v>
      </c>
      <c r="C62" s="2" t="s">
        <v>249</v>
      </c>
      <c r="D62" s="2" t="s">
        <v>12</v>
      </c>
      <c r="E62" s="9" t="s">
        <v>2720</v>
      </c>
      <c r="F62" s="2" t="s">
        <v>412</v>
      </c>
      <c r="G62" s="2" t="s">
        <v>413</v>
      </c>
      <c r="H62" s="2" t="s">
        <v>2721</v>
      </c>
      <c r="I62" s="13" t="s">
        <v>4</v>
      </c>
      <c r="J62" s="247">
        <v>1</v>
      </c>
      <c r="K62" s="247">
        <v>1</v>
      </c>
      <c r="L62" s="247">
        <v>1</v>
      </c>
      <c r="M62" s="247">
        <v>1</v>
      </c>
      <c r="N62" s="247">
        <v>1</v>
      </c>
      <c r="O62" s="247">
        <v>1</v>
      </c>
      <c r="P62" s="247">
        <f t="shared" si="0"/>
        <v>4</v>
      </c>
      <c r="Q62" s="248" t="s">
        <v>2722</v>
      </c>
      <c r="R62" s="260" t="s">
        <v>2723</v>
      </c>
    </row>
    <row r="63" spans="1:18" ht="15.75" customHeight="1">
      <c r="A63" s="2" t="s">
        <v>194</v>
      </c>
      <c r="B63" s="2" t="s">
        <v>230</v>
      </c>
      <c r="C63" s="2" t="s">
        <v>249</v>
      </c>
      <c r="D63" s="2" t="s">
        <v>19</v>
      </c>
      <c r="E63" s="9" t="s">
        <v>2724</v>
      </c>
      <c r="F63" s="2" t="s">
        <v>1228</v>
      </c>
      <c r="G63" s="2" t="s">
        <v>423</v>
      </c>
      <c r="H63" s="2" t="s">
        <v>2725</v>
      </c>
      <c r="I63" s="3" t="s">
        <v>4</v>
      </c>
      <c r="J63" s="247">
        <v>1</v>
      </c>
      <c r="K63" s="247">
        <v>1</v>
      </c>
      <c r="L63" s="247">
        <v>1</v>
      </c>
      <c r="M63" s="247">
        <v>1</v>
      </c>
      <c r="N63" s="247">
        <v>1</v>
      </c>
      <c r="O63" s="247">
        <v>1</v>
      </c>
      <c r="P63" s="247">
        <f t="shared" si="0"/>
        <v>4</v>
      </c>
      <c r="Q63" s="248" t="s">
        <v>2726</v>
      </c>
      <c r="R63" s="260" t="s">
        <v>2727</v>
      </c>
    </row>
    <row r="64" spans="1:18" ht="15.75" customHeight="1">
      <c r="A64" s="2" t="s">
        <v>194</v>
      </c>
      <c r="B64" s="2" t="s">
        <v>230</v>
      </c>
      <c r="C64" s="2" t="s">
        <v>258</v>
      </c>
      <c r="D64" s="2" t="s">
        <v>12</v>
      </c>
      <c r="E64" s="2" t="s">
        <v>453</v>
      </c>
      <c r="F64" s="2" t="s">
        <v>454</v>
      </c>
      <c r="G64" s="2" t="s">
        <v>455</v>
      </c>
      <c r="H64" s="2" t="s">
        <v>2728</v>
      </c>
      <c r="I64" s="3" t="s">
        <v>4</v>
      </c>
      <c r="J64" s="247">
        <v>1</v>
      </c>
      <c r="K64" s="247">
        <v>1</v>
      </c>
      <c r="L64" s="247">
        <v>1</v>
      </c>
      <c r="M64" s="247">
        <v>1</v>
      </c>
      <c r="N64" s="247">
        <v>0.5</v>
      </c>
      <c r="O64" s="247">
        <v>1</v>
      </c>
      <c r="P64" s="247">
        <f t="shared" si="0"/>
        <v>3.5</v>
      </c>
      <c r="Q64" s="248" t="s">
        <v>2729</v>
      </c>
      <c r="R64" s="260" t="s">
        <v>2730</v>
      </c>
    </row>
    <row r="65" spans="1:18" ht="15.75" customHeight="1">
      <c r="A65" s="2" t="s">
        <v>194</v>
      </c>
      <c r="B65" s="2" t="s">
        <v>230</v>
      </c>
      <c r="C65" s="2" t="s">
        <v>258</v>
      </c>
      <c r="D65" s="2" t="s">
        <v>19</v>
      </c>
      <c r="E65" s="9" t="s">
        <v>459</v>
      </c>
      <c r="F65" s="2" t="s">
        <v>1229</v>
      </c>
      <c r="G65" s="2" t="s">
        <v>461</v>
      </c>
      <c r="H65" s="2" t="s">
        <v>2728</v>
      </c>
      <c r="I65" s="3" t="s">
        <v>4</v>
      </c>
      <c r="J65" s="247">
        <v>1</v>
      </c>
      <c r="K65" s="247">
        <v>1</v>
      </c>
      <c r="L65" s="247">
        <v>1</v>
      </c>
      <c r="M65" s="247">
        <v>1</v>
      </c>
      <c r="N65" s="247">
        <v>1</v>
      </c>
      <c r="O65" s="247">
        <v>1</v>
      </c>
      <c r="P65" s="247">
        <f t="shared" si="0"/>
        <v>4</v>
      </c>
      <c r="Q65" s="248" t="s">
        <v>2731</v>
      </c>
      <c r="R65" s="260" t="s">
        <v>1844</v>
      </c>
    </row>
    <row r="66" spans="1:18" ht="15.75" customHeight="1">
      <c r="A66" s="2" t="s">
        <v>194</v>
      </c>
      <c r="B66" s="2" t="s">
        <v>230</v>
      </c>
      <c r="C66" s="2" t="s">
        <v>258</v>
      </c>
      <c r="D66" s="2" t="s">
        <v>12</v>
      </c>
      <c r="E66" s="2" t="s">
        <v>468</v>
      </c>
      <c r="F66" s="2" t="s">
        <v>469</v>
      </c>
      <c r="G66" s="2" t="s">
        <v>42</v>
      </c>
      <c r="H66" s="2" t="s">
        <v>2732</v>
      </c>
      <c r="I66" s="3" t="s">
        <v>4</v>
      </c>
      <c r="J66" s="247">
        <v>1</v>
      </c>
      <c r="K66" s="247">
        <v>1</v>
      </c>
      <c r="L66" s="247">
        <v>0</v>
      </c>
      <c r="M66" s="247">
        <v>1</v>
      </c>
      <c r="N66" s="247">
        <v>1</v>
      </c>
      <c r="O66" s="247">
        <v>1</v>
      </c>
      <c r="P66" s="247">
        <f t="shared" si="0"/>
        <v>3</v>
      </c>
      <c r="Q66" s="248" t="s">
        <v>2733</v>
      </c>
      <c r="R66" s="260" t="s">
        <v>2242</v>
      </c>
    </row>
    <row r="67" spans="1:18" ht="15.75" customHeight="1">
      <c r="A67" s="2" t="s">
        <v>194</v>
      </c>
      <c r="B67" s="2" t="s">
        <v>230</v>
      </c>
      <c r="C67" s="2" t="s">
        <v>258</v>
      </c>
      <c r="D67" s="2" t="s">
        <v>19</v>
      </c>
      <c r="E67" s="2" t="s">
        <v>468</v>
      </c>
      <c r="F67" s="2" t="s">
        <v>1231</v>
      </c>
      <c r="G67" s="2" t="s">
        <v>42</v>
      </c>
      <c r="H67" s="2" t="s">
        <v>2728</v>
      </c>
      <c r="I67" s="3" t="s">
        <v>4</v>
      </c>
      <c r="J67" s="247">
        <v>1</v>
      </c>
      <c r="K67" s="247">
        <v>1</v>
      </c>
      <c r="L67" s="247">
        <v>0</v>
      </c>
      <c r="M67" s="247">
        <v>1</v>
      </c>
      <c r="N67" s="247">
        <v>1</v>
      </c>
      <c r="O67" s="247">
        <v>1</v>
      </c>
      <c r="P67" s="247">
        <f t="shared" si="0"/>
        <v>3</v>
      </c>
      <c r="Q67" s="248" t="s">
        <v>2734</v>
      </c>
      <c r="R67" s="260" t="s">
        <v>2244</v>
      </c>
    </row>
    <row r="68" spans="1:18" ht="15.75" customHeight="1">
      <c r="A68" s="2" t="s">
        <v>194</v>
      </c>
      <c r="B68" s="2" t="s">
        <v>230</v>
      </c>
      <c r="C68" s="2" t="s">
        <v>273</v>
      </c>
      <c r="D68" s="2" t="s">
        <v>12</v>
      </c>
      <c r="E68" s="2" t="s">
        <v>477</v>
      </c>
      <c r="F68" s="2" t="s">
        <v>478</v>
      </c>
      <c r="G68" s="2" t="s">
        <v>42</v>
      </c>
      <c r="H68" s="2"/>
      <c r="I68" s="3" t="s">
        <v>4</v>
      </c>
      <c r="J68" s="247">
        <v>0</v>
      </c>
      <c r="K68" s="247">
        <v>0</v>
      </c>
      <c r="L68" s="247">
        <v>0</v>
      </c>
      <c r="M68" s="247">
        <v>0</v>
      </c>
      <c r="N68" s="247">
        <v>0</v>
      </c>
      <c r="O68" s="247">
        <v>0</v>
      </c>
      <c r="P68" s="247">
        <f t="shared" si="0"/>
        <v>0</v>
      </c>
      <c r="Q68" s="248" t="s">
        <v>2689</v>
      </c>
      <c r="R68" s="249"/>
    </row>
    <row r="69" spans="1:18" ht="15.75" customHeight="1">
      <c r="A69" s="2" t="s">
        <v>194</v>
      </c>
      <c r="B69" s="2" t="s">
        <v>230</v>
      </c>
      <c r="C69" s="2" t="s">
        <v>273</v>
      </c>
      <c r="D69" s="2" t="s">
        <v>19</v>
      </c>
      <c r="E69" s="2" t="s">
        <v>483</v>
      </c>
      <c r="F69" s="2" t="s">
        <v>478</v>
      </c>
      <c r="G69" s="2" t="s">
        <v>42</v>
      </c>
      <c r="H69" s="2"/>
      <c r="I69" s="3" t="s">
        <v>4</v>
      </c>
      <c r="J69" s="247">
        <v>0</v>
      </c>
      <c r="K69" s="247">
        <v>0</v>
      </c>
      <c r="L69" s="247">
        <v>0</v>
      </c>
      <c r="M69" s="247">
        <v>0</v>
      </c>
      <c r="N69" s="247">
        <v>0</v>
      </c>
      <c r="O69" s="247">
        <v>0</v>
      </c>
      <c r="P69" s="247">
        <f t="shared" si="0"/>
        <v>0</v>
      </c>
      <c r="Q69" s="248" t="s">
        <v>2689</v>
      </c>
      <c r="R69" s="249"/>
    </row>
    <row r="70" spans="1:18" ht="15.75" customHeight="1">
      <c r="A70" s="2" t="s">
        <v>278</v>
      </c>
      <c r="B70" s="2" t="s">
        <v>279</v>
      </c>
      <c r="C70" s="2"/>
      <c r="D70" s="2" t="s">
        <v>12</v>
      </c>
      <c r="E70" s="9" t="s">
        <v>489</v>
      </c>
      <c r="F70" s="2" t="s">
        <v>1236</v>
      </c>
      <c r="G70" s="2" t="s">
        <v>491</v>
      </c>
      <c r="H70" s="2"/>
      <c r="I70" s="3" t="s">
        <v>4</v>
      </c>
      <c r="J70" s="275">
        <v>1</v>
      </c>
      <c r="K70" s="275">
        <v>1</v>
      </c>
      <c r="L70" s="275">
        <v>1</v>
      </c>
      <c r="M70" s="275">
        <v>1</v>
      </c>
      <c r="N70" s="275">
        <v>0.5</v>
      </c>
      <c r="O70" s="275">
        <v>1</v>
      </c>
      <c r="P70" s="247">
        <f t="shared" si="0"/>
        <v>3.5</v>
      </c>
      <c r="Q70" s="248" t="s">
        <v>2735</v>
      </c>
      <c r="R70" s="260" t="s">
        <v>2736</v>
      </c>
    </row>
    <row r="71" spans="1:18" ht="15.75" customHeight="1">
      <c r="A71" s="2" t="s">
        <v>278</v>
      </c>
      <c r="B71" s="2" t="s">
        <v>279</v>
      </c>
      <c r="C71" s="2"/>
      <c r="D71" s="2" t="s">
        <v>19</v>
      </c>
      <c r="E71" s="9" t="s">
        <v>494</v>
      </c>
      <c r="F71" s="2" t="s">
        <v>1237</v>
      </c>
      <c r="G71" s="2" t="s">
        <v>56</v>
      </c>
      <c r="H71" s="2"/>
      <c r="I71" s="3" t="s">
        <v>4</v>
      </c>
      <c r="J71" s="275">
        <v>1</v>
      </c>
      <c r="K71" s="275">
        <v>1</v>
      </c>
      <c r="L71" s="275">
        <v>1</v>
      </c>
      <c r="M71" s="275">
        <v>1</v>
      </c>
      <c r="N71" s="275">
        <v>1</v>
      </c>
      <c r="O71" s="275">
        <v>1</v>
      </c>
      <c r="P71" s="247">
        <f t="shared" si="0"/>
        <v>4</v>
      </c>
      <c r="Q71" s="248" t="s">
        <v>2737</v>
      </c>
      <c r="R71" s="260" t="s">
        <v>1855</v>
      </c>
    </row>
    <row r="72" spans="1:18" ht="15.75" customHeight="1">
      <c r="A72" s="2" t="s">
        <v>278</v>
      </c>
      <c r="B72" s="612" t="s">
        <v>288</v>
      </c>
      <c r="C72" s="2"/>
      <c r="D72" s="2" t="s">
        <v>12</v>
      </c>
      <c r="E72" s="9" t="s">
        <v>508</v>
      </c>
      <c r="F72" s="9" t="s">
        <v>509</v>
      </c>
      <c r="G72" s="2" t="s">
        <v>352</v>
      </c>
      <c r="H72" s="9" t="s">
        <v>2738</v>
      </c>
      <c r="I72" s="3" t="s">
        <v>4</v>
      </c>
      <c r="J72" s="275">
        <v>1</v>
      </c>
      <c r="K72" s="275">
        <v>1</v>
      </c>
      <c r="L72" s="275">
        <v>1</v>
      </c>
      <c r="M72" s="275">
        <v>1</v>
      </c>
      <c r="N72" s="275">
        <v>1</v>
      </c>
      <c r="O72" s="275">
        <v>1</v>
      </c>
      <c r="P72" s="247">
        <f t="shared" si="0"/>
        <v>4</v>
      </c>
      <c r="Q72" s="248" t="s">
        <v>2676</v>
      </c>
      <c r="R72" s="260" t="s">
        <v>1857</v>
      </c>
    </row>
    <row r="73" spans="1:18" ht="15.75" customHeight="1">
      <c r="A73" s="2" t="s">
        <v>278</v>
      </c>
      <c r="B73" s="612" t="s">
        <v>288</v>
      </c>
      <c r="C73" s="2"/>
      <c r="D73" s="2" t="s">
        <v>19</v>
      </c>
      <c r="E73" s="612" t="s">
        <v>517</v>
      </c>
      <c r="F73" s="613" t="s">
        <v>518</v>
      </c>
      <c r="G73" s="2" t="s">
        <v>56</v>
      </c>
      <c r="H73" s="9" t="s">
        <v>2739</v>
      </c>
      <c r="I73" s="3" t="s">
        <v>4</v>
      </c>
      <c r="J73" s="275">
        <v>0</v>
      </c>
      <c r="K73" s="275">
        <v>0</v>
      </c>
      <c r="L73" s="275">
        <v>0</v>
      </c>
      <c r="M73" s="275">
        <v>0</v>
      </c>
      <c r="N73" s="275">
        <v>0</v>
      </c>
      <c r="O73" s="275">
        <v>0</v>
      </c>
      <c r="P73" s="247">
        <f t="shared" si="0"/>
        <v>0</v>
      </c>
      <c r="Q73" s="248" t="s">
        <v>2740</v>
      </c>
      <c r="R73" s="288" t="s">
        <v>2741</v>
      </c>
    </row>
    <row r="74" spans="1:18" ht="15.75" customHeight="1">
      <c r="A74" s="2" t="s">
        <v>278</v>
      </c>
      <c r="B74" s="2" t="s">
        <v>295</v>
      </c>
      <c r="C74" s="2"/>
      <c r="D74" s="2" t="s">
        <v>12</v>
      </c>
      <c r="E74" s="9" t="s">
        <v>536</v>
      </c>
      <c r="F74" s="2" t="s">
        <v>537</v>
      </c>
      <c r="G74" s="2" t="s">
        <v>352</v>
      </c>
      <c r="H74" s="9" t="s">
        <v>2742</v>
      </c>
      <c r="I74" s="3" t="s">
        <v>4</v>
      </c>
      <c r="J74" s="275">
        <v>1</v>
      </c>
      <c r="K74" s="275">
        <v>1</v>
      </c>
      <c r="L74" s="275">
        <v>1</v>
      </c>
      <c r="M74" s="275">
        <v>1</v>
      </c>
      <c r="N74" s="275">
        <v>1</v>
      </c>
      <c r="O74" s="275">
        <v>1</v>
      </c>
      <c r="P74" s="247">
        <f t="shared" si="0"/>
        <v>4</v>
      </c>
      <c r="Q74" s="248" t="s">
        <v>2743</v>
      </c>
      <c r="R74" s="260" t="s">
        <v>2744</v>
      </c>
    </row>
    <row r="75" spans="1:18" ht="15.75" customHeight="1">
      <c r="A75" s="2" t="s">
        <v>278</v>
      </c>
      <c r="B75" s="2" t="s">
        <v>295</v>
      </c>
      <c r="C75" s="2"/>
      <c r="D75" s="2" t="s">
        <v>19</v>
      </c>
      <c r="E75" s="612" t="s">
        <v>540</v>
      </c>
      <c r="F75" s="612" t="s">
        <v>541</v>
      </c>
      <c r="G75" s="2" t="s">
        <v>56</v>
      </c>
      <c r="H75" s="9" t="s">
        <v>2745</v>
      </c>
      <c r="I75" s="3" t="s">
        <v>4</v>
      </c>
      <c r="J75" s="275">
        <v>1</v>
      </c>
      <c r="K75" s="275">
        <v>1</v>
      </c>
      <c r="L75" s="275">
        <v>1</v>
      </c>
      <c r="M75" s="275">
        <v>1</v>
      </c>
      <c r="N75" s="275">
        <v>1</v>
      </c>
      <c r="O75" s="275">
        <v>1</v>
      </c>
      <c r="P75" s="247">
        <f t="shared" si="0"/>
        <v>4</v>
      </c>
      <c r="Q75" s="248" t="s">
        <v>2676</v>
      </c>
      <c r="R75" s="260" t="s">
        <v>2254</v>
      </c>
    </row>
    <row r="76" spans="1:18" ht="15.75" customHeight="1">
      <c r="A76" s="2" t="s">
        <v>278</v>
      </c>
      <c r="B76" s="2" t="s">
        <v>295</v>
      </c>
      <c r="C76" s="2"/>
      <c r="D76" s="2" t="s">
        <v>19</v>
      </c>
      <c r="E76" s="9" t="s">
        <v>551</v>
      </c>
      <c r="F76" s="612" t="s">
        <v>1242</v>
      </c>
      <c r="G76" s="2" t="s">
        <v>352</v>
      </c>
      <c r="H76" s="9" t="s">
        <v>2746</v>
      </c>
      <c r="I76" s="3" t="s">
        <v>4</v>
      </c>
      <c r="J76" s="275">
        <v>0</v>
      </c>
      <c r="K76" s="275">
        <v>0</v>
      </c>
      <c r="L76" s="275">
        <v>0</v>
      </c>
      <c r="M76" s="275">
        <v>0</v>
      </c>
      <c r="N76" s="275">
        <v>0</v>
      </c>
      <c r="O76" s="275">
        <v>0</v>
      </c>
      <c r="P76" s="247">
        <f t="shared" si="0"/>
        <v>0</v>
      </c>
      <c r="Q76" s="248" t="s">
        <v>2689</v>
      </c>
      <c r="R76" s="260" t="s">
        <v>2747</v>
      </c>
    </row>
    <row r="77" spans="1:18" ht="15.75" customHeight="1">
      <c r="A77" s="2" t="s">
        <v>309</v>
      </c>
      <c r="B77" s="2" t="s">
        <v>310</v>
      </c>
      <c r="C77" s="2"/>
      <c r="D77" s="2" t="s">
        <v>12</v>
      </c>
      <c r="E77" s="9" t="s">
        <v>562</v>
      </c>
      <c r="F77" s="9" t="s">
        <v>1245</v>
      </c>
      <c r="G77" s="9" t="s">
        <v>42</v>
      </c>
      <c r="H77" s="2" t="s">
        <v>2748</v>
      </c>
      <c r="I77" s="3" t="s">
        <v>4</v>
      </c>
      <c r="J77" s="247">
        <v>1</v>
      </c>
      <c r="K77" s="247">
        <v>1</v>
      </c>
      <c r="L77" s="247">
        <v>1</v>
      </c>
      <c r="M77" s="247">
        <v>1</v>
      </c>
      <c r="N77" s="247">
        <v>1</v>
      </c>
      <c r="O77" s="247">
        <v>1</v>
      </c>
      <c r="P77" s="247">
        <f t="shared" si="0"/>
        <v>4</v>
      </c>
      <c r="Q77" s="248" t="s">
        <v>2749</v>
      </c>
      <c r="R77" s="260" t="s">
        <v>2708</v>
      </c>
    </row>
    <row r="78" spans="1:18" ht="15.75" customHeight="1">
      <c r="A78" s="2" t="s">
        <v>309</v>
      </c>
      <c r="B78" s="2" t="s">
        <v>310</v>
      </c>
      <c r="C78" s="2"/>
      <c r="D78" s="2" t="s">
        <v>12</v>
      </c>
      <c r="E78" s="9" t="s">
        <v>567</v>
      </c>
      <c r="F78" s="2" t="s">
        <v>1247</v>
      </c>
      <c r="G78" s="9" t="s">
        <v>42</v>
      </c>
      <c r="H78" s="9" t="s">
        <v>2750</v>
      </c>
      <c r="I78" s="3" t="s">
        <v>4</v>
      </c>
      <c r="J78" s="247">
        <v>0</v>
      </c>
      <c r="K78" s="247">
        <v>0</v>
      </c>
      <c r="L78" s="247">
        <v>0</v>
      </c>
      <c r="M78" s="247">
        <v>0</v>
      </c>
      <c r="N78" s="247">
        <v>0</v>
      </c>
      <c r="O78" s="247">
        <v>0</v>
      </c>
      <c r="P78" s="247">
        <f t="shared" si="0"/>
        <v>0</v>
      </c>
      <c r="Q78" s="248" t="s">
        <v>2689</v>
      </c>
      <c r="R78" s="249"/>
    </row>
    <row r="79" spans="1:18" ht="15.75" customHeight="1">
      <c r="A79" s="2" t="s">
        <v>309</v>
      </c>
      <c r="B79" s="2" t="s">
        <v>310</v>
      </c>
      <c r="C79" s="2"/>
      <c r="D79" s="2" t="s">
        <v>19</v>
      </c>
      <c r="E79" s="9" t="s">
        <v>572</v>
      </c>
      <c r="F79" s="2" t="s">
        <v>1248</v>
      </c>
      <c r="G79" s="9" t="s">
        <v>42</v>
      </c>
      <c r="H79" s="2" t="s">
        <v>2751</v>
      </c>
      <c r="I79" s="3" t="s">
        <v>4</v>
      </c>
      <c r="J79" s="247">
        <v>1</v>
      </c>
      <c r="K79" s="247">
        <v>1</v>
      </c>
      <c r="L79" s="247">
        <v>1</v>
      </c>
      <c r="M79" s="247">
        <v>1</v>
      </c>
      <c r="N79" s="247">
        <v>1</v>
      </c>
      <c r="O79" s="247">
        <v>1</v>
      </c>
      <c r="P79" s="247">
        <f t="shared" si="0"/>
        <v>4</v>
      </c>
      <c r="Q79" s="248" t="s">
        <v>2752</v>
      </c>
      <c r="R79" s="260" t="s">
        <v>2708</v>
      </c>
    </row>
    <row r="80" spans="1:18" ht="15.75" customHeight="1">
      <c r="A80" s="2" t="s">
        <v>309</v>
      </c>
      <c r="B80" s="2" t="s">
        <v>310</v>
      </c>
      <c r="C80" s="2"/>
      <c r="D80" s="2" t="s">
        <v>19</v>
      </c>
      <c r="E80" s="9" t="s">
        <v>577</v>
      </c>
      <c r="F80" s="2" t="s">
        <v>1251</v>
      </c>
      <c r="G80" s="9" t="s">
        <v>42</v>
      </c>
      <c r="H80" s="2" t="s">
        <v>2753</v>
      </c>
      <c r="I80" s="3" t="s">
        <v>4</v>
      </c>
      <c r="J80" s="247">
        <v>1</v>
      </c>
      <c r="K80" s="247">
        <v>1</v>
      </c>
      <c r="L80" s="247">
        <v>1</v>
      </c>
      <c r="M80" s="247">
        <v>1</v>
      </c>
      <c r="N80" s="247">
        <v>1</v>
      </c>
      <c r="O80" s="247">
        <v>0.5</v>
      </c>
      <c r="P80" s="247">
        <f t="shared" si="0"/>
        <v>2</v>
      </c>
      <c r="Q80" s="248" t="s">
        <v>2754</v>
      </c>
      <c r="R80" s="260" t="s">
        <v>2708</v>
      </c>
    </row>
    <row r="81" spans="1:26" ht="15.75" customHeight="1">
      <c r="A81" s="2" t="s">
        <v>309</v>
      </c>
      <c r="B81" s="2" t="s">
        <v>319</v>
      </c>
      <c r="C81" s="2"/>
      <c r="D81" s="2" t="s">
        <v>19</v>
      </c>
      <c r="E81" s="9" t="s">
        <v>1253</v>
      </c>
      <c r="F81" s="2" t="s">
        <v>584</v>
      </c>
      <c r="G81" s="2" t="s">
        <v>42</v>
      </c>
      <c r="H81" s="2" t="s">
        <v>2755</v>
      </c>
      <c r="I81" s="3" t="s">
        <v>4</v>
      </c>
      <c r="J81" s="247">
        <v>1</v>
      </c>
      <c r="K81" s="247">
        <v>1</v>
      </c>
      <c r="L81" s="247">
        <v>1</v>
      </c>
      <c r="M81" s="247">
        <v>1</v>
      </c>
      <c r="N81" s="247">
        <v>1</v>
      </c>
      <c r="O81" s="247">
        <v>1</v>
      </c>
      <c r="P81" s="247">
        <f t="shared" si="0"/>
        <v>4</v>
      </c>
      <c r="Q81" s="248" t="s">
        <v>2756</v>
      </c>
      <c r="R81" s="260" t="s">
        <v>2757</v>
      </c>
    </row>
    <row r="82" spans="1:26" ht="15.75" customHeight="1">
      <c r="A82" s="2" t="s">
        <v>309</v>
      </c>
      <c r="B82" s="2" t="s">
        <v>319</v>
      </c>
      <c r="C82" s="2"/>
      <c r="D82" s="2" t="s">
        <v>12</v>
      </c>
      <c r="E82" s="9" t="s">
        <v>1256</v>
      </c>
      <c r="F82" s="2" t="s">
        <v>594</v>
      </c>
      <c r="G82" s="2" t="s">
        <v>42</v>
      </c>
      <c r="H82" s="2" t="s">
        <v>2758</v>
      </c>
      <c r="I82" s="3" t="s">
        <v>4</v>
      </c>
      <c r="J82" s="282">
        <v>1</v>
      </c>
      <c r="K82" s="282">
        <v>1</v>
      </c>
      <c r="L82" s="282">
        <v>1</v>
      </c>
      <c r="M82" s="282">
        <v>1</v>
      </c>
      <c r="N82" s="282">
        <v>1</v>
      </c>
      <c r="O82" s="247">
        <v>1</v>
      </c>
      <c r="P82" s="247">
        <f t="shared" si="0"/>
        <v>4</v>
      </c>
      <c r="Q82" s="248" t="s">
        <v>2759</v>
      </c>
      <c r="R82" s="264" t="s">
        <v>2760</v>
      </c>
    </row>
    <row r="83" spans="1:26" ht="15.75" customHeight="1">
      <c r="A83" s="2" t="s">
        <v>309</v>
      </c>
      <c r="B83" s="2" t="s">
        <v>330</v>
      </c>
      <c r="C83" s="2" t="s">
        <v>331</v>
      </c>
      <c r="D83" s="2" t="s">
        <v>12</v>
      </c>
      <c r="E83" s="9" t="s">
        <v>641</v>
      </c>
      <c r="F83" s="2" t="s">
        <v>642</v>
      </c>
      <c r="G83" s="2" t="s">
        <v>643</v>
      </c>
      <c r="H83" s="2" t="s">
        <v>2761</v>
      </c>
      <c r="I83" s="3" t="s">
        <v>150</v>
      </c>
      <c r="J83" s="283" t="s">
        <v>2762</v>
      </c>
      <c r="K83" s="283" t="s">
        <v>2762</v>
      </c>
      <c r="L83" s="283" t="s">
        <v>2762</v>
      </c>
      <c r="M83" s="283" t="s">
        <v>2763</v>
      </c>
      <c r="N83" s="283" t="s">
        <v>2762</v>
      </c>
      <c r="O83" s="274" t="s">
        <v>2762</v>
      </c>
      <c r="P83" s="247" t="s">
        <v>2764</v>
      </c>
      <c r="Q83" s="248" t="s">
        <v>2765</v>
      </c>
      <c r="R83" s="249"/>
    </row>
    <row r="84" spans="1:26" ht="15.75" customHeight="1">
      <c r="A84" s="2" t="s">
        <v>309</v>
      </c>
      <c r="B84" s="2" t="s">
        <v>330</v>
      </c>
      <c r="C84" s="2" t="s">
        <v>331</v>
      </c>
      <c r="D84" s="2" t="s">
        <v>12</v>
      </c>
      <c r="E84" s="9" t="s">
        <v>648</v>
      </c>
      <c r="F84" s="2" t="s">
        <v>649</v>
      </c>
      <c r="G84" s="2" t="s">
        <v>42</v>
      </c>
      <c r="H84" s="2" t="s">
        <v>2766</v>
      </c>
      <c r="I84" s="3" t="s">
        <v>4</v>
      </c>
      <c r="J84" s="247">
        <v>1</v>
      </c>
      <c r="K84" s="247">
        <v>1</v>
      </c>
      <c r="L84" s="247">
        <v>1</v>
      </c>
      <c r="M84" s="247">
        <v>1</v>
      </c>
      <c r="N84" s="247">
        <v>0.5</v>
      </c>
      <c r="O84" s="247">
        <v>0.5</v>
      </c>
      <c r="P84" s="247">
        <f>J84*(SUM(K84:N84)*O84)</f>
        <v>1.75</v>
      </c>
      <c r="Q84" s="248" t="s">
        <v>2767</v>
      </c>
      <c r="R84" s="260" t="s">
        <v>2768</v>
      </c>
    </row>
    <row r="85" spans="1:26" ht="15.75" customHeight="1">
      <c r="A85" s="2" t="s">
        <v>309</v>
      </c>
      <c r="B85" s="2" t="s">
        <v>330</v>
      </c>
      <c r="C85" s="2" t="s">
        <v>331</v>
      </c>
      <c r="D85" s="2" t="s">
        <v>19</v>
      </c>
      <c r="E85" s="2" t="s">
        <v>658</v>
      </c>
      <c r="F85" s="2" t="s">
        <v>642</v>
      </c>
      <c r="G85" s="2" t="s">
        <v>643</v>
      </c>
      <c r="H85" s="2" t="s">
        <v>657</v>
      </c>
      <c r="I85" s="3" t="s">
        <v>150</v>
      </c>
      <c r="J85" s="274" t="s">
        <v>2762</v>
      </c>
      <c r="K85" s="274" t="s">
        <v>2762</v>
      </c>
      <c r="L85" s="274" t="s">
        <v>2769</v>
      </c>
      <c r="M85" s="274" t="s">
        <v>2762</v>
      </c>
      <c r="N85" s="274" t="s">
        <v>2762</v>
      </c>
      <c r="O85" s="274" t="s">
        <v>2762</v>
      </c>
      <c r="P85" s="247" t="s">
        <v>2770</v>
      </c>
      <c r="Q85" s="248" t="s">
        <v>2771</v>
      </c>
      <c r="R85" s="249"/>
    </row>
    <row r="86" spans="1:26" ht="15.75" customHeight="1">
      <c r="A86" s="2" t="s">
        <v>309</v>
      </c>
      <c r="B86" s="2" t="s">
        <v>330</v>
      </c>
      <c r="C86" s="2" t="s">
        <v>331</v>
      </c>
      <c r="D86" s="2" t="s">
        <v>19</v>
      </c>
      <c r="E86" s="9" t="s">
        <v>661</v>
      </c>
      <c r="F86" s="2" t="s">
        <v>649</v>
      </c>
      <c r="G86" s="2" t="s">
        <v>42</v>
      </c>
      <c r="H86" s="2" t="s">
        <v>2766</v>
      </c>
      <c r="I86" s="3" t="s">
        <v>4</v>
      </c>
      <c r="J86" s="247">
        <v>1</v>
      </c>
      <c r="K86" s="247">
        <v>1</v>
      </c>
      <c r="L86" s="247">
        <v>1</v>
      </c>
      <c r="M86" s="247">
        <v>0.5</v>
      </c>
      <c r="N86" s="247">
        <v>0.5</v>
      </c>
      <c r="O86" s="247">
        <v>0.5</v>
      </c>
      <c r="P86" s="247">
        <f t="shared" ref="P86:P93" si="1">J86*(SUM(K86:N86)*O86)</f>
        <v>1.5</v>
      </c>
      <c r="Q86" s="248" t="s">
        <v>2772</v>
      </c>
      <c r="R86" s="260" t="s">
        <v>1889</v>
      </c>
    </row>
    <row r="87" spans="1:26" ht="15.75" customHeight="1">
      <c r="A87" s="2" t="s">
        <v>309</v>
      </c>
      <c r="B87" s="2" t="s">
        <v>330</v>
      </c>
      <c r="C87" s="2" t="s">
        <v>340</v>
      </c>
      <c r="D87" s="2" t="s">
        <v>676</v>
      </c>
      <c r="E87" s="612" t="s">
        <v>677</v>
      </c>
      <c r="F87" s="2" t="s">
        <v>678</v>
      </c>
      <c r="G87" s="9" t="s">
        <v>602</v>
      </c>
      <c r="H87" s="2" t="s">
        <v>2773</v>
      </c>
      <c r="I87" s="3" t="s">
        <v>4</v>
      </c>
      <c r="J87" s="282">
        <v>1</v>
      </c>
      <c r="K87" s="282">
        <v>1</v>
      </c>
      <c r="L87" s="282">
        <v>1</v>
      </c>
      <c r="M87" s="282">
        <v>1</v>
      </c>
      <c r="N87" s="282">
        <v>1</v>
      </c>
      <c r="O87" s="247">
        <v>1</v>
      </c>
      <c r="P87" s="247">
        <f t="shared" si="1"/>
        <v>4</v>
      </c>
      <c r="Q87" s="248" t="s">
        <v>2774</v>
      </c>
      <c r="R87" s="260" t="s">
        <v>2775</v>
      </c>
    </row>
    <row r="88" spans="1:26" ht="15.75" customHeight="1">
      <c r="A88" s="2" t="s">
        <v>309</v>
      </c>
      <c r="B88" s="2" t="s">
        <v>330</v>
      </c>
      <c r="C88" s="612" t="s">
        <v>341</v>
      </c>
      <c r="D88" s="2" t="s">
        <v>676</v>
      </c>
      <c r="E88" s="9" t="s">
        <v>684</v>
      </c>
      <c r="F88" s="612" t="s">
        <v>1262</v>
      </c>
      <c r="G88" s="2" t="s">
        <v>973</v>
      </c>
      <c r="H88" s="2"/>
      <c r="I88" s="3" t="s">
        <v>4</v>
      </c>
      <c r="J88" s="282">
        <v>1</v>
      </c>
      <c r="K88" s="282">
        <v>1</v>
      </c>
      <c r="L88" s="282">
        <v>1</v>
      </c>
      <c r="M88" s="282">
        <v>1</v>
      </c>
      <c r="N88" s="282">
        <v>1</v>
      </c>
      <c r="O88" s="247">
        <v>1</v>
      </c>
      <c r="P88" s="247">
        <f t="shared" si="1"/>
        <v>4</v>
      </c>
      <c r="Q88" s="248" t="s">
        <v>2776</v>
      </c>
      <c r="R88" s="260" t="s">
        <v>2777</v>
      </c>
    </row>
    <row r="89" spans="1:26" ht="15.75" customHeight="1">
      <c r="A89" s="2" t="s">
        <v>309</v>
      </c>
      <c r="B89" s="2" t="s">
        <v>330</v>
      </c>
      <c r="C89" s="612" t="s">
        <v>341</v>
      </c>
      <c r="D89" s="2" t="s">
        <v>676</v>
      </c>
      <c r="E89" s="9" t="s">
        <v>691</v>
      </c>
      <c r="F89" s="2" t="s">
        <v>1263</v>
      </c>
      <c r="G89" s="2" t="s">
        <v>973</v>
      </c>
      <c r="H89" s="2"/>
      <c r="I89" s="3" t="s">
        <v>4</v>
      </c>
      <c r="J89" s="282">
        <v>1</v>
      </c>
      <c r="K89" s="282">
        <v>1</v>
      </c>
      <c r="L89" s="282">
        <v>1</v>
      </c>
      <c r="M89" s="282">
        <v>1</v>
      </c>
      <c r="N89" s="282">
        <v>1</v>
      </c>
      <c r="O89" s="247">
        <v>0.5</v>
      </c>
      <c r="P89" s="247">
        <f t="shared" si="1"/>
        <v>2</v>
      </c>
      <c r="Q89" s="248" t="s">
        <v>2778</v>
      </c>
      <c r="R89" s="260" t="s">
        <v>1895</v>
      </c>
    </row>
    <row r="90" spans="1:26" ht="15.75" customHeight="1">
      <c r="A90" s="2" t="s">
        <v>345</v>
      </c>
      <c r="B90" s="2" t="s">
        <v>346</v>
      </c>
      <c r="C90" s="612" t="s">
        <v>347</v>
      </c>
      <c r="D90" s="2" t="s">
        <v>676</v>
      </c>
      <c r="E90" s="9" t="s">
        <v>706</v>
      </c>
      <c r="F90" s="9" t="s">
        <v>707</v>
      </c>
      <c r="G90" s="2" t="s">
        <v>708</v>
      </c>
      <c r="H90" s="2" t="s">
        <v>2779</v>
      </c>
      <c r="I90" s="3" t="s">
        <v>150</v>
      </c>
      <c r="J90" s="247">
        <v>0.8</v>
      </c>
      <c r="K90" s="247">
        <v>0.8</v>
      </c>
      <c r="L90" s="247">
        <v>0.5</v>
      </c>
      <c r="M90" s="247">
        <v>0.67500000000000004</v>
      </c>
      <c r="N90" s="247">
        <v>0.3</v>
      </c>
      <c r="O90" s="247">
        <v>0.75</v>
      </c>
      <c r="P90" s="247">
        <f t="shared" si="1"/>
        <v>1.365</v>
      </c>
      <c r="Q90" s="248" t="s">
        <v>2780</v>
      </c>
      <c r="R90" s="248"/>
    </row>
    <row r="91" spans="1:26" ht="15.75" customHeight="1">
      <c r="A91" s="2" t="s">
        <v>345</v>
      </c>
      <c r="B91" s="2" t="s">
        <v>346</v>
      </c>
      <c r="C91" s="612" t="s">
        <v>347</v>
      </c>
      <c r="D91" s="2" t="s">
        <v>676</v>
      </c>
      <c r="E91" s="2" t="s">
        <v>713</v>
      </c>
      <c r="F91" s="2" t="s">
        <v>714</v>
      </c>
      <c r="G91" s="2" t="s">
        <v>708</v>
      </c>
      <c r="H91" s="2"/>
      <c r="I91" s="3" t="s">
        <v>150</v>
      </c>
      <c r="J91" s="247">
        <v>0.8</v>
      </c>
      <c r="K91" s="247">
        <v>0.8</v>
      </c>
      <c r="L91" s="247">
        <v>0.4</v>
      </c>
      <c r="M91" s="247">
        <v>0.57499999999999996</v>
      </c>
      <c r="N91" s="247">
        <v>0.375</v>
      </c>
      <c r="O91" s="247">
        <v>0.8</v>
      </c>
      <c r="P91" s="247">
        <f t="shared" si="1"/>
        <v>1.3760000000000003</v>
      </c>
      <c r="Q91" s="248" t="s">
        <v>2781</v>
      </c>
      <c r="R91" s="248"/>
    </row>
    <row r="92" spans="1:26" ht="15.75" customHeight="1">
      <c r="A92" s="2" t="s">
        <v>345</v>
      </c>
      <c r="B92" s="2" t="s">
        <v>346</v>
      </c>
      <c r="C92" s="2" t="s">
        <v>356</v>
      </c>
      <c r="D92" s="2" t="s">
        <v>676</v>
      </c>
      <c r="E92" s="612" t="s">
        <v>719</v>
      </c>
      <c r="F92" s="612" t="s">
        <v>720</v>
      </c>
      <c r="G92" s="2" t="s">
        <v>708</v>
      </c>
      <c r="H92" s="2"/>
      <c r="I92" s="3" t="s">
        <v>150</v>
      </c>
      <c r="J92" s="247">
        <v>0.5</v>
      </c>
      <c r="K92" s="247">
        <v>0.5</v>
      </c>
      <c r="L92" s="247">
        <v>0.2</v>
      </c>
      <c r="M92" s="247">
        <v>0.47499999999999998</v>
      </c>
      <c r="N92" s="247">
        <v>0.42499999999999999</v>
      </c>
      <c r="O92" s="247">
        <v>0.35</v>
      </c>
      <c r="P92" s="247">
        <f t="shared" si="1"/>
        <v>0.27999999999999997</v>
      </c>
      <c r="Q92" s="248" t="s">
        <v>2782</v>
      </c>
      <c r="R92" s="248"/>
    </row>
    <row r="93" spans="1:26" ht="15.75" customHeight="1">
      <c r="A93" s="2" t="s">
        <v>345</v>
      </c>
      <c r="B93" s="2" t="s">
        <v>361</v>
      </c>
      <c r="C93" s="2" t="s">
        <v>362</v>
      </c>
      <c r="D93" s="2" t="s">
        <v>676</v>
      </c>
      <c r="E93" s="612" t="s">
        <v>729</v>
      </c>
      <c r="F93" s="2" t="s">
        <v>730</v>
      </c>
      <c r="G93" s="2" t="s">
        <v>708</v>
      </c>
      <c r="H93" s="2" t="s">
        <v>2783</v>
      </c>
      <c r="I93" s="3" t="s">
        <v>150</v>
      </c>
      <c r="J93" s="247">
        <v>0.6</v>
      </c>
      <c r="K93" s="247">
        <v>0.6</v>
      </c>
      <c r="L93" s="247">
        <v>0.5</v>
      </c>
      <c r="M93" s="247">
        <v>0.45</v>
      </c>
      <c r="N93" s="247">
        <v>0.45</v>
      </c>
      <c r="O93" s="247">
        <v>0.32500000000000001</v>
      </c>
      <c r="P93" s="247">
        <f t="shared" si="1"/>
        <v>0.39</v>
      </c>
      <c r="Q93" s="248" t="s">
        <v>2784</v>
      </c>
      <c r="R93" s="248"/>
    </row>
    <row r="94" spans="1:26" ht="15.75" customHeight="1">
      <c r="A94" s="614" t="s">
        <v>345</v>
      </c>
      <c r="B94" s="614" t="s">
        <v>361</v>
      </c>
      <c r="C94" s="614" t="s">
        <v>362</v>
      </c>
      <c r="D94" s="614" t="s">
        <v>676</v>
      </c>
      <c r="E94" s="615" t="s">
        <v>2785</v>
      </c>
      <c r="F94" s="614" t="s">
        <v>736</v>
      </c>
      <c r="G94" s="614" t="s">
        <v>708</v>
      </c>
      <c r="H94" s="614" t="s">
        <v>2786</v>
      </c>
      <c r="I94" s="616" t="s">
        <v>150</v>
      </c>
      <c r="J94" s="617"/>
      <c r="K94" s="617"/>
      <c r="L94" s="617"/>
      <c r="M94" s="617"/>
      <c r="N94" s="617"/>
      <c r="O94" s="617"/>
      <c r="P94" s="617"/>
      <c r="Q94" s="618" t="s">
        <v>2787</v>
      </c>
      <c r="R94" s="618"/>
      <c r="S94" s="619"/>
      <c r="T94" s="619"/>
      <c r="U94" s="619"/>
      <c r="V94" s="619"/>
      <c r="W94" s="619"/>
      <c r="X94" s="619"/>
      <c r="Y94" s="619"/>
      <c r="Z94" s="619"/>
    </row>
    <row r="95" spans="1:26" ht="15.75" customHeight="1">
      <c r="A95" s="2" t="s">
        <v>345</v>
      </c>
      <c r="B95" s="2" t="s">
        <v>361</v>
      </c>
      <c r="C95" s="2" t="s">
        <v>372</v>
      </c>
      <c r="D95" s="2" t="s">
        <v>676</v>
      </c>
      <c r="E95" s="612" t="s">
        <v>740</v>
      </c>
      <c r="F95" s="9" t="s">
        <v>741</v>
      </c>
      <c r="G95" s="2" t="s">
        <v>708</v>
      </c>
      <c r="H95" s="2" t="s">
        <v>2788</v>
      </c>
      <c r="I95" s="3" t="s">
        <v>150</v>
      </c>
      <c r="J95" s="247">
        <v>0.16666666666666666</v>
      </c>
      <c r="K95" s="247">
        <v>0.16666666666666666</v>
      </c>
      <c r="L95" s="247">
        <v>0.16666666666666666</v>
      </c>
      <c r="M95" s="247">
        <v>0.16666666666666666</v>
      </c>
      <c r="N95" s="247">
        <v>0.125</v>
      </c>
      <c r="O95" s="247">
        <v>0.16666666666666666</v>
      </c>
      <c r="P95" s="247">
        <f t="shared" ref="P95:P116" si="2">J95*(SUM(K95:N95)*O95)</f>
        <v>1.7361111111111108E-2</v>
      </c>
      <c r="Q95" s="248" t="s">
        <v>2787</v>
      </c>
      <c r="R95" s="248"/>
    </row>
    <row r="96" spans="1:26" ht="15.75" customHeight="1">
      <c r="A96" s="2" t="s">
        <v>345</v>
      </c>
      <c r="B96" s="2" t="s">
        <v>377</v>
      </c>
      <c r="C96" s="2"/>
      <c r="D96" s="2" t="s">
        <v>676</v>
      </c>
      <c r="E96" s="612" t="s">
        <v>747</v>
      </c>
      <c r="F96" s="2" t="s">
        <v>748</v>
      </c>
      <c r="G96" s="2" t="s">
        <v>708</v>
      </c>
      <c r="H96" s="2"/>
      <c r="I96" s="3" t="s">
        <v>150</v>
      </c>
      <c r="J96" s="247">
        <v>1</v>
      </c>
      <c r="K96" s="247">
        <v>1</v>
      </c>
      <c r="L96" s="247">
        <v>1</v>
      </c>
      <c r="M96" s="247">
        <v>1</v>
      </c>
      <c r="N96" s="247">
        <v>0.7142857142857143</v>
      </c>
      <c r="O96" s="247">
        <v>0.6071428571428571</v>
      </c>
      <c r="P96" s="247">
        <f t="shared" si="2"/>
        <v>2.2551020408163263</v>
      </c>
      <c r="Q96" s="248" t="s">
        <v>2789</v>
      </c>
      <c r="R96" s="248"/>
    </row>
    <row r="97" spans="1:18" ht="15.75" customHeight="1">
      <c r="A97" s="2" t="s">
        <v>381</v>
      </c>
      <c r="B97" s="2" t="s">
        <v>382</v>
      </c>
      <c r="C97" s="2"/>
      <c r="D97" s="2" t="s">
        <v>676</v>
      </c>
      <c r="E97" s="612" t="s">
        <v>767</v>
      </c>
      <c r="F97" s="612" t="s">
        <v>260</v>
      </c>
      <c r="G97" s="9" t="s">
        <v>974</v>
      </c>
      <c r="H97" s="2" t="s">
        <v>2790</v>
      </c>
      <c r="I97" s="3" t="s">
        <v>4</v>
      </c>
      <c r="J97" s="247">
        <v>1</v>
      </c>
      <c r="K97" s="247">
        <v>1</v>
      </c>
      <c r="L97" s="247">
        <v>1</v>
      </c>
      <c r="M97" s="247">
        <v>1</v>
      </c>
      <c r="N97" s="247">
        <v>1</v>
      </c>
      <c r="O97" s="247">
        <v>0.5</v>
      </c>
      <c r="P97" s="247">
        <f t="shared" si="2"/>
        <v>2</v>
      </c>
      <c r="Q97" s="248" t="s">
        <v>2791</v>
      </c>
      <c r="R97" s="264" t="s">
        <v>2792</v>
      </c>
    </row>
    <row r="98" spans="1:18" ht="15.75" customHeight="1">
      <c r="A98" s="2" t="s">
        <v>381</v>
      </c>
      <c r="B98" s="2" t="s">
        <v>382</v>
      </c>
      <c r="C98" s="2"/>
      <c r="D98" s="2" t="s">
        <v>676</v>
      </c>
      <c r="E98" s="2" t="s">
        <v>777</v>
      </c>
      <c r="F98" s="9" t="s">
        <v>778</v>
      </c>
      <c r="G98" s="2" t="s">
        <v>975</v>
      </c>
      <c r="H98" s="2" t="s">
        <v>2793</v>
      </c>
      <c r="I98" s="3" t="s">
        <v>4</v>
      </c>
      <c r="J98" s="247">
        <v>1</v>
      </c>
      <c r="K98" s="247">
        <v>1</v>
      </c>
      <c r="L98" s="247">
        <v>1</v>
      </c>
      <c r="M98" s="247">
        <v>1</v>
      </c>
      <c r="N98" s="247">
        <v>1</v>
      </c>
      <c r="O98" s="247">
        <v>1</v>
      </c>
      <c r="P98" s="247">
        <f t="shared" si="2"/>
        <v>4</v>
      </c>
      <c r="Q98" s="248" t="s">
        <v>2794</v>
      </c>
      <c r="R98" s="260" t="s">
        <v>1907</v>
      </c>
    </row>
    <row r="99" spans="1:18" ht="15.75" customHeight="1">
      <c r="A99" s="2" t="s">
        <v>381</v>
      </c>
      <c r="B99" s="2" t="s">
        <v>392</v>
      </c>
      <c r="C99" s="612" t="s">
        <v>393</v>
      </c>
      <c r="D99" s="2" t="s">
        <v>676</v>
      </c>
      <c r="E99" s="9" t="s">
        <v>785</v>
      </c>
      <c r="F99" s="2" t="s">
        <v>1271</v>
      </c>
      <c r="G99" s="2" t="s">
        <v>973</v>
      </c>
      <c r="H99" s="2"/>
      <c r="I99" s="3" t="s">
        <v>4</v>
      </c>
      <c r="J99" s="247">
        <v>1</v>
      </c>
      <c r="K99" s="247">
        <v>1</v>
      </c>
      <c r="L99" s="247">
        <v>0</v>
      </c>
      <c r="M99" s="247">
        <v>1</v>
      </c>
      <c r="N99" s="247">
        <v>1</v>
      </c>
      <c r="O99" s="247">
        <v>1</v>
      </c>
      <c r="P99" s="247">
        <f t="shared" si="2"/>
        <v>3</v>
      </c>
      <c r="Q99" s="248" t="s">
        <v>2795</v>
      </c>
      <c r="R99" s="260" t="s">
        <v>2796</v>
      </c>
    </row>
    <row r="100" spans="1:18" ht="15.75" customHeight="1">
      <c r="A100" s="2" t="s">
        <v>381</v>
      </c>
      <c r="B100" s="2" t="s">
        <v>392</v>
      </c>
      <c r="C100" s="2" t="s">
        <v>398</v>
      </c>
      <c r="D100" s="2" t="s">
        <v>676</v>
      </c>
      <c r="E100" s="612" t="s">
        <v>793</v>
      </c>
      <c r="F100" s="2" t="s">
        <v>1274</v>
      </c>
      <c r="G100" s="2" t="s">
        <v>973</v>
      </c>
      <c r="H100" s="2"/>
      <c r="I100" s="3" t="s">
        <v>4</v>
      </c>
      <c r="J100" s="247">
        <v>1</v>
      </c>
      <c r="K100" s="247">
        <v>1</v>
      </c>
      <c r="L100" s="247">
        <v>1</v>
      </c>
      <c r="M100" s="247">
        <v>1</v>
      </c>
      <c r="N100" s="247">
        <v>1</v>
      </c>
      <c r="O100" s="247">
        <v>1</v>
      </c>
      <c r="P100" s="247">
        <f t="shared" si="2"/>
        <v>4</v>
      </c>
      <c r="Q100" s="248" t="s">
        <v>2797</v>
      </c>
      <c r="R100" s="260" t="s">
        <v>2798</v>
      </c>
    </row>
    <row r="101" spans="1:18" ht="15.75" customHeight="1">
      <c r="A101" s="2" t="s">
        <v>381</v>
      </c>
      <c r="B101" s="2" t="s">
        <v>403</v>
      </c>
      <c r="C101" s="612" t="s">
        <v>404</v>
      </c>
      <c r="D101" s="2" t="s">
        <v>676</v>
      </c>
      <c r="E101" s="9" t="s">
        <v>809</v>
      </c>
      <c r="F101" s="2" t="s">
        <v>810</v>
      </c>
      <c r="G101" s="2" t="s">
        <v>352</v>
      </c>
      <c r="H101" s="620"/>
      <c r="I101" s="3" t="s">
        <v>4</v>
      </c>
      <c r="J101" s="247">
        <v>1</v>
      </c>
      <c r="K101" s="247">
        <v>1</v>
      </c>
      <c r="L101" s="247">
        <v>1</v>
      </c>
      <c r="M101" s="247">
        <v>1</v>
      </c>
      <c r="N101" s="247">
        <v>1</v>
      </c>
      <c r="O101" s="247">
        <v>1</v>
      </c>
      <c r="P101" s="247">
        <f t="shared" si="2"/>
        <v>4</v>
      </c>
      <c r="Q101" s="248" t="s">
        <v>2799</v>
      </c>
      <c r="R101" s="260" t="s">
        <v>1914</v>
      </c>
    </row>
    <row r="102" spans="1:18" ht="15.75" customHeight="1">
      <c r="A102" s="2" t="s">
        <v>381</v>
      </c>
      <c r="B102" s="2" t="s">
        <v>403</v>
      </c>
      <c r="C102" s="612" t="s">
        <v>404</v>
      </c>
      <c r="D102" s="2" t="s">
        <v>676</v>
      </c>
      <c r="E102" s="612" t="s">
        <v>815</v>
      </c>
      <c r="F102" s="612" t="s">
        <v>1280</v>
      </c>
      <c r="G102" s="2" t="s">
        <v>352</v>
      </c>
      <c r="H102" s="621"/>
      <c r="I102" s="3" t="s">
        <v>4</v>
      </c>
      <c r="J102" s="247">
        <v>1</v>
      </c>
      <c r="K102" s="247">
        <v>1</v>
      </c>
      <c r="L102" s="247">
        <v>1</v>
      </c>
      <c r="M102" s="247">
        <v>0.5</v>
      </c>
      <c r="N102" s="247">
        <v>1</v>
      </c>
      <c r="O102" s="247">
        <v>0.5</v>
      </c>
      <c r="P102" s="247">
        <f t="shared" si="2"/>
        <v>1.75</v>
      </c>
      <c r="Q102" s="248" t="s">
        <v>2800</v>
      </c>
      <c r="R102" s="260" t="s">
        <v>2288</v>
      </c>
    </row>
    <row r="103" spans="1:18" ht="15.75" customHeight="1">
      <c r="A103" s="2" t="s">
        <v>381</v>
      </c>
      <c r="B103" s="2" t="s">
        <v>403</v>
      </c>
      <c r="C103" s="612" t="s">
        <v>428</v>
      </c>
      <c r="D103" s="2" t="s">
        <v>676</v>
      </c>
      <c r="E103" s="612" t="s">
        <v>834</v>
      </c>
      <c r="F103" s="2" t="s">
        <v>1284</v>
      </c>
      <c r="G103" s="2" t="s">
        <v>352</v>
      </c>
      <c r="H103" s="2"/>
      <c r="I103" s="3" t="s">
        <v>4</v>
      </c>
      <c r="J103" s="247">
        <v>0</v>
      </c>
      <c r="K103" s="247">
        <v>0</v>
      </c>
      <c r="L103" s="247">
        <v>0</v>
      </c>
      <c r="M103" s="247">
        <v>0</v>
      </c>
      <c r="N103" s="247">
        <v>0</v>
      </c>
      <c r="O103" s="247">
        <v>0</v>
      </c>
      <c r="P103" s="247">
        <f t="shared" si="2"/>
        <v>0</v>
      </c>
      <c r="Q103" s="248" t="s">
        <v>2801</v>
      </c>
      <c r="R103" s="260" t="s">
        <v>1920</v>
      </c>
    </row>
    <row r="104" spans="1:18" ht="15.75" customHeight="1">
      <c r="A104" s="2" t="s">
        <v>381</v>
      </c>
      <c r="B104" s="2" t="s">
        <v>403</v>
      </c>
      <c r="C104" s="612" t="s">
        <v>428</v>
      </c>
      <c r="D104" s="2" t="s">
        <v>676</v>
      </c>
      <c r="E104" s="612" t="s">
        <v>839</v>
      </c>
      <c r="F104" s="612" t="s">
        <v>840</v>
      </c>
      <c r="G104" s="2" t="s">
        <v>352</v>
      </c>
      <c r="H104" s="9" t="s">
        <v>2802</v>
      </c>
      <c r="I104" s="3" t="s">
        <v>4</v>
      </c>
      <c r="J104" s="247">
        <v>0</v>
      </c>
      <c r="K104" s="247">
        <v>0</v>
      </c>
      <c r="L104" s="247">
        <v>0</v>
      </c>
      <c r="M104" s="247">
        <v>0</v>
      </c>
      <c r="N104" s="247">
        <v>0</v>
      </c>
      <c r="O104" s="247">
        <v>0</v>
      </c>
      <c r="P104" s="247">
        <f t="shared" si="2"/>
        <v>0</v>
      </c>
      <c r="Q104" s="248" t="s">
        <v>2803</v>
      </c>
      <c r="R104" s="260" t="s">
        <v>2804</v>
      </c>
    </row>
    <row r="105" spans="1:18" ht="15.75" customHeight="1">
      <c r="A105" s="2" t="s">
        <v>381</v>
      </c>
      <c r="B105" s="2" t="s">
        <v>403</v>
      </c>
      <c r="C105" s="2" t="s">
        <v>436</v>
      </c>
      <c r="D105" s="2" t="s">
        <v>676</v>
      </c>
      <c r="E105" s="612" t="s">
        <v>844</v>
      </c>
      <c r="F105" s="9" t="s">
        <v>845</v>
      </c>
      <c r="G105" s="2" t="s">
        <v>352</v>
      </c>
      <c r="H105" s="2"/>
      <c r="I105" s="3" t="s">
        <v>4</v>
      </c>
      <c r="J105" s="247">
        <v>1</v>
      </c>
      <c r="K105" s="247">
        <v>1</v>
      </c>
      <c r="L105" s="247">
        <v>1</v>
      </c>
      <c r="M105" s="247">
        <v>1</v>
      </c>
      <c r="N105" s="247">
        <v>1</v>
      </c>
      <c r="O105" s="247">
        <v>1</v>
      </c>
      <c r="P105" s="247">
        <f t="shared" si="2"/>
        <v>4</v>
      </c>
      <c r="Q105" s="248" t="s">
        <v>2805</v>
      </c>
      <c r="R105" s="260" t="s">
        <v>2806</v>
      </c>
    </row>
    <row r="106" spans="1:18" ht="15.75" customHeight="1">
      <c r="A106" s="2" t="s">
        <v>381</v>
      </c>
      <c r="B106" s="2" t="s">
        <v>441</v>
      </c>
      <c r="C106" s="612" t="s">
        <v>442</v>
      </c>
      <c r="D106" s="2" t="s">
        <v>676</v>
      </c>
      <c r="E106" s="612" t="s">
        <v>854</v>
      </c>
      <c r="F106" s="9" t="s">
        <v>1286</v>
      </c>
      <c r="G106" s="2" t="s">
        <v>973</v>
      </c>
      <c r="H106" s="2"/>
      <c r="I106" s="3" t="s">
        <v>4</v>
      </c>
      <c r="J106" s="247">
        <v>1</v>
      </c>
      <c r="K106" s="247">
        <v>1</v>
      </c>
      <c r="L106" s="247">
        <v>0</v>
      </c>
      <c r="M106" s="247">
        <v>1</v>
      </c>
      <c r="N106" s="247">
        <v>1</v>
      </c>
      <c r="O106" s="247">
        <v>0.5</v>
      </c>
      <c r="P106" s="247">
        <f t="shared" si="2"/>
        <v>1.5</v>
      </c>
      <c r="Q106" s="248" t="s">
        <v>2807</v>
      </c>
      <c r="R106" s="260" t="s">
        <v>1926</v>
      </c>
    </row>
    <row r="107" spans="1:18" ht="15.75" customHeight="1">
      <c r="A107" s="2" t="s">
        <v>381</v>
      </c>
      <c r="B107" s="2" t="s">
        <v>441</v>
      </c>
      <c r="C107" s="612" t="s">
        <v>447</v>
      </c>
      <c r="D107" s="2" t="s">
        <v>676</v>
      </c>
      <c r="E107" s="9" t="s">
        <v>860</v>
      </c>
      <c r="F107" s="2" t="s">
        <v>1289</v>
      </c>
      <c r="G107" s="2" t="s">
        <v>973</v>
      </c>
      <c r="H107" s="9" t="s">
        <v>2808</v>
      </c>
      <c r="I107" s="3" t="s">
        <v>4</v>
      </c>
      <c r="J107" s="247">
        <v>1</v>
      </c>
      <c r="K107" s="247">
        <v>1</v>
      </c>
      <c r="L107" s="247">
        <v>0</v>
      </c>
      <c r="M107" s="247">
        <v>1</v>
      </c>
      <c r="N107" s="247">
        <v>1</v>
      </c>
      <c r="O107" s="247">
        <v>1</v>
      </c>
      <c r="P107" s="247">
        <f t="shared" si="2"/>
        <v>3</v>
      </c>
      <c r="Q107" s="248" t="s">
        <v>2809</v>
      </c>
      <c r="R107" s="260" t="s">
        <v>2810</v>
      </c>
    </row>
    <row r="108" spans="1:18" ht="15.75" customHeight="1">
      <c r="A108" s="2" t="s">
        <v>450</v>
      </c>
      <c r="B108" s="2" t="s">
        <v>451</v>
      </c>
      <c r="C108" s="2" t="s">
        <v>452</v>
      </c>
      <c r="D108" s="2" t="s">
        <v>676</v>
      </c>
      <c r="E108" s="622" t="s">
        <v>868</v>
      </c>
      <c r="F108" s="9" t="s">
        <v>869</v>
      </c>
      <c r="G108" s="9" t="s">
        <v>870</v>
      </c>
      <c r="H108" s="2" t="s">
        <v>2811</v>
      </c>
      <c r="I108" s="3" t="s">
        <v>150</v>
      </c>
      <c r="J108" s="247">
        <v>1</v>
      </c>
      <c r="K108" s="247">
        <v>1</v>
      </c>
      <c r="L108" s="247">
        <v>1</v>
      </c>
      <c r="M108" s="247">
        <v>1</v>
      </c>
      <c r="N108" s="247">
        <v>0.16666666666666666</v>
      </c>
      <c r="O108" s="247">
        <v>0.83333333333333337</v>
      </c>
      <c r="P108" s="247">
        <f t="shared" si="2"/>
        <v>2.6388888888888888</v>
      </c>
      <c r="Q108" s="248" t="s">
        <v>2812</v>
      </c>
      <c r="R108" s="249"/>
    </row>
    <row r="109" spans="1:18" ht="15.75" customHeight="1">
      <c r="A109" s="2" t="s">
        <v>450</v>
      </c>
      <c r="B109" s="2" t="s">
        <v>451</v>
      </c>
      <c r="C109" s="2" t="s">
        <v>452</v>
      </c>
      <c r="D109" s="2" t="s">
        <v>676</v>
      </c>
      <c r="E109" s="9" t="s">
        <v>875</v>
      </c>
      <c r="F109" s="9" t="s">
        <v>869</v>
      </c>
      <c r="G109" s="9" t="s">
        <v>870</v>
      </c>
      <c r="H109" s="2" t="s">
        <v>2813</v>
      </c>
      <c r="I109" s="3" t="s">
        <v>150</v>
      </c>
      <c r="J109" s="247">
        <v>1</v>
      </c>
      <c r="K109" s="247">
        <v>1</v>
      </c>
      <c r="L109" s="247">
        <v>1</v>
      </c>
      <c r="M109" s="247">
        <v>1</v>
      </c>
      <c r="N109" s="247">
        <v>0</v>
      </c>
      <c r="O109" s="247">
        <v>1</v>
      </c>
      <c r="P109" s="247">
        <f t="shared" si="2"/>
        <v>3</v>
      </c>
      <c r="Q109" s="248" t="s">
        <v>2814</v>
      </c>
      <c r="R109" s="249"/>
    </row>
    <row r="110" spans="1:18" ht="15.75" customHeight="1">
      <c r="A110" s="2" t="s">
        <v>450</v>
      </c>
      <c r="B110" s="2" t="s">
        <v>451</v>
      </c>
      <c r="C110" s="2" t="s">
        <v>452</v>
      </c>
      <c r="D110" s="2" t="s">
        <v>676</v>
      </c>
      <c r="E110" s="612" t="s">
        <v>882</v>
      </c>
      <c r="F110" s="2" t="s">
        <v>883</v>
      </c>
      <c r="G110" s="9" t="s">
        <v>870</v>
      </c>
      <c r="H110" s="2" t="s">
        <v>881</v>
      </c>
      <c r="I110" s="3" t="s">
        <v>150</v>
      </c>
      <c r="J110" s="247">
        <v>0.66666666666666663</v>
      </c>
      <c r="K110" s="247">
        <v>0.66666666666666663</v>
      </c>
      <c r="L110" s="247">
        <v>0</v>
      </c>
      <c r="M110" s="247">
        <v>0.33333333333333331</v>
      </c>
      <c r="N110" s="247">
        <v>0</v>
      </c>
      <c r="O110" s="247">
        <v>0.66666666666666663</v>
      </c>
      <c r="P110" s="247">
        <f t="shared" si="2"/>
        <v>0.44444444444444442</v>
      </c>
      <c r="Q110" s="248" t="s">
        <v>2815</v>
      </c>
      <c r="R110" s="249"/>
    </row>
    <row r="111" spans="1:18" ht="15.75" customHeight="1">
      <c r="A111" s="2" t="s">
        <v>450</v>
      </c>
      <c r="B111" s="2" t="s">
        <v>451</v>
      </c>
      <c r="C111" s="2" t="s">
        <v>467</v>
      </c>
      <c r="D111" s="2" t="s">
        <v>676</v>
      </c>
      <c r="E111" s="612" t="s">
        <v>888</v>
      </c>
      <c r="F111" s="9" t="s">
        <v>889</v>
      </c>
      <c r="G111" s="2" t="s">
        <v>989</v>
      </c>
      <c r="H111" s="623" t="s">
        <v>887</v>
      </c>
      <c r="I111" s="3" t="s">
        <v>4</v>
      </c>
      <c r="J111" s="247">
        <v>1</v>
      </c>
      <c r="K111" s="247">
        <v>1</v>
      </c>
      <c r="L111" s="247">
        <v>1</v>
      </c>
      <c r="M111" s="247">
        <v>1</v>
      </c>
      <c r="N111" s="247">
        <v>1</v>
      </c>
      <c r="O111" s="247">
        <v>0.5</v>
      </c>
      <c r="P111" s="247">
        <f t="shared" si="2"/>
        <v>2</v>
      </c>
      <c r="Q111" s="248" t="s">
        <v>2816</v>
      </c>
      <c r="R111" s="260" t="s">
        <v>2817</v>
      </c>
    </row>
    <row r="112" spans="1:18" ht="15.75" customHeight="1">
      <c r="A112" s="2" t="s">
        <v>450</v>
      </c>
      <c r="B112" s="2" t="s">
        <v>451</v>
      </c>
      <c r="C112" s="2" t="s">
        <v>467</v>
      </c>
      <c r="D112" s="2" t="s">
        <v>676</v>
      </c>
      <c r="E112" s="612" t="s">
        <v>893</v>
      </c>
      <c r="F112" s="9" t="s">
        <v>889</v>
      </c>
      <c r="G112" s="2" t="s">
        <v>989</v>
      </c>
      <c r="H112" s="2"/>
      <c r="I112" s="3" t="s">
        <v>4</v>
      </c>
      <c r="J112" s="247">
        <v>1</v>
      </c>
      <c r="K112" s="247">
        <v>1</v>
      </c>
      <c r="L112" s="247">
        <v>1</v>
      </c>
      <c r="M112" s="247">
        <v>1</v>
      </c>
      <c r="N112" s="247">
        <v>0.5</v>
      </c>
      <c r="O112" s="247">
        <v>0.5</v>
      </c>
      <c r="P112" s="247">
        <f t="shared" si="2"/>
        <v>1.75</v>
      </c>
      <c r="Q112" s="248" t="s">
        <v>2818</v>
      </c>
      <c r="R112" s="260" t="s">
        <v>2819</v>
      </c>
    </row>
    <row r="113" spans="1:18" ht="15.75" customHeight="1">
      <c r="A113" s="2" t="s">
        <v>450</v>
      </c>
      <c r="B113" s="2" t="s">
        <v>451</v>
      </c>
      <c r="C113" s="2" t="s">
        <v>467</v>
      </c>
      <c r="D113" s="2" t="s">
        <v>676</v>
      </c>
      <c r="E113" s="612" t="s">
        <v>895</v>
      </c>
      <c r="F113" s="9" t="s">
        <v>889</v>
      </c>
      <c r="G113" s="2" t="s">
        <v>989</v>
      </c>
      <c r="H113" s="2"/>
      <c r="I113" s="3" t="s">
        <v>4</v>
      </c>
      <c r="J113" s="247">
        <v>1</v>
      </c>
      <c r="K113" s="247">
        <v>1</v>
      </c>
      <c r="L113" s="247">
        <v>1</v>
      </c>
      <c r="M113" s="247">
        <v>1</v>
      </c>
      <c r="N113" s="247">
        <v>1</v>
      </c>
      <c r="O113" s="247">
        <v>0.5</v>
      </c>
      <c r="P113" s="247">
        <f t="shared" si="2"/>
        <v>2</v>
      </c>
      <c r="Q113" s="248" t="s">
        <v>2820</v>
      </c>
      <c r="R113" s="260" t="s">
        <v>2821</v>
      </c>
    </row>
    <row r="114" spans="1:18" ht="15.75" customHeight="1">
      <c r="A114" s="2" t="s">
        <v>450</v>
      </c>
      <c r="B114" s="2" t="s">
        <v>481</v>
      </c>
      <c r="C114" s="612" t="s">
        <v>482</v>
      </c>
      <c r="D114" s="2" t="s">
        <v>676</v>
      </c>
      <c r="E114" s="612" t="s">
        <v>905</v>
      </c>
      <c r="F114" s="9" t="s">
        <v>906</v>
      </c>
      <c r="G114" s="2" t="s">
        <v>907</v>
      </c>
      <c r="H114" s="2" t="s">
        <v>2822</v>
      </c>
      <c r="I114" s="3" t="s">
        <v>150</v>
      </c>
      <c r="J114" s="247">
        <v>1</v>
      </c>
      <c r="K114" s="247">
        <v>1</v>
      </c>
      <c r="L114" s="247">
        <v>1</v>
      </c>
      <c r="M114" s="247">
        <v>1</v>
      </c>
      <c r="N114" s="247">
        <v>1</v>
      </c>
      <c r="O114" s="247">
        <v>0.66666666666666663</v>
      </c>
      <c r="P114" s="247">
        <f t="shared" si="2"/>
        <v>2.6666666666666665</v>
      </c>
      <c r="Q114" s="248" t="s">
        <v>2823</v>
      </c>
      <c r="R114" s="249"/>
    </row>
    <row r="115" spans="1:18" ht="15.75" customHeight="1">
      <c r="A115" s="2" t="s">
        <v>450</v>
      </c>
      <c r="B115" s="2" t="s">
        <v>481</v>
      </c>
      <c r="C115" s="612" t="s">
        <v>482</v>
      </c>
      <c r="D115" s="2" t="s">
        <v>676</v>
      </c>
      <c r="E115" s="2" t="s">
        <v>914</v>
      </c>
      <c r="F115" s="9" t="s">
        <v>906</v>
      </c>
      <c r="G115" s="2" t="s">
        <v>907</v>
      </c>
      <c r="H115" s="2" t="s">
        <v>2822</v>
      </c>
      <c r="I115" s="3" t="s">
        <v>150</v>
      </c>
      <c r="J115" s="247">
        <v>1</v>
      </c>
      <c r="K115" s="247">
        <v>1</v>
      </c>
      <c r="L115" s="247">
        <v>1</v>
      </c>
      <c r="M115" s="247">
        <v>1</v>
      </c>
      <c r="N115" s="247">
        <v>0.33333333333333331</v>
      </c>
      <c r="O115" s="247">
        <v>0.83333333333333337</v>
      </c>
      <c r="P115" s="247">
        <f t="shared" si="2"/>
        <v>2.7777777777777781</v>
      </c>
      <c r="Q115" s="248" t="s">
        <v>2824</v>
      </c>
      <c r="R115" s="249"/>
    </row>
    <row r="116" spans="1:18" ht="15.75" customHeight="1">
      <c r="A116" s="2" t="s">
        <v>450</v>
      </c>
      <c r="B116" s="2" t="s">
        <v>481</v>
      </c>
      <c r="C116" s="612" t="s">
        <v>482</v>
      </c>
      <c r="D116" s="2" t="s">
        <v>676</v>
      </c>
      <c r="E116" s="2" t="s">
        <v>917</v>
      </c>
      <c r="F116" s="9" t="s">
        <v>918</v>
      </c>
      <c r="G116" s="2" t="s">
        <v>907</v>
      </c>
      <c r="H116" s="2"/>
      <c r="I116" s="3" t="s">
        <v>150</v>
      </c>
      <c r="J116" s="247">
        <v>0.66666666666666663</v>
      </c>
      <c r="K116" s="247">
        <v>0.66666666666666663</v>
      </c>
      <c r="L116" s="247">
        <v>0.33333333333333331</v>
      </c>
      <c r="M116" s="247">
        <v>0.66666666666666663</v>
      </c>
      <c r="N116" s="247">
        <v>0.5</v>
      </c>
      <c r="O116" s="247">
        <v>0.5</v>
      </c>
      <c r="P116" s="247">
        <f t="shared" si="2"/>
        <v>0.7222222222222221</v>
      </c>
      <c r="Q116" s="248" t="s">
        <v>2825</v>
      </c>
      <c r="R116" s="249"/>
    </row>
    <row r="117" spans="1:18" ht="15.75" customHeight="1">
      <c r="J117" s="289">
        <f t="shared" ref="J117:O117" si="3">AVERAGE(J2:J116)*100</f>
        <v>80.357142857142861</v>
      </c>
      <c r="K117" s="289">
        <f t="shared" si="3"/>
        <v>80.357142857142861</v>
      </c>
      <c r="L117" s="289">
        <f t="shared" si="3"/>
        <v>72.232142857142861</v>
      </c>
      <c r="M117" s="289">
        <f t="shared" si="3"/>
        <v>77.358630952380949</v>
      </c>
      <c r="N117" s="289">
        <f t="shared" si="3"/>
        <v>65.97257653061223</v>
      </c>
      <c r="O117" s="289">
        <f t="shared" si="3"/>
        <v>67.677508503401356</v>
      </c>
    </row>
    <row r="118" spans="1:18" ht="15.75" customHeight="1"/>
    <row r="119" spans="1:18" ht="15.75" customHeight="1">
      <c r="J119" s="290"/>
    </row>
    <row r="120" spans="1:18" ht="15.75" customHeight="1">
      <c r="J120" s="290"/>
    </row>
    <row r="121" spans="1:18" ht="15.75" customHeight="1"/>
    <row r="122" spans="1:18" ht="15.75" customHeight="1"/>
    <row r="123" spans="1:18" ht="15.75" customHeight="1"/>
    <row r="124" spans="1:18" ht="15.75" customHeight="1"/>
    <row r="125" spans="1:18" ht="15.75" customHeight="1"/>
    <row r="126" spans="1:18" ht="15.75" customHeight="1"/>
    <row r="127" spans="1:18" ht="15.75" customHeight="1"/>
    <row r="128" spans="1:1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R117" xr:uid="{00000000-0009-0000-0000-000011000000}"/>
  <hyperlinks>
    <hyperlink ref="R2" r:id="rId1" xr:uid="{00000000-0004-0000-1100-000000000000}"/>
    <hyperlink ref="R3" r:id="rId2" xr:uid="{00000000-0004-0000-1100-000001000000}"/>
    <hyperlink ref="R4" r:id="rId3" xr:uid="{00000000-0004-0000-1100-000002000000}"/>
    <hyperlink ref="R5" r:id="rId4" xr:uid="{00000000-0004-0000-1100-000003000000}"/>
    <hyperlink ref="R6" r:id="rId5" xr:uid="{00000000-0004-0000-1100-000004000000}"/>
    <hyperlink ref="R7" r:id="rId6" xr:uid="{00000000-0004-0000-1100-000005000000}"/>
    <hyperlink ref="R8" r:id="rId7" xr:uid="{00000000-0004-0000-1100-000006000000}"/>
    <hyperlink ref="R9" r:id="rId8" xr:uid="{00000000-0004-0000-1100-000007000000}"/>
    <hyperlink ref="R10" r:id="rId9" xr:uid="{00000000-0004-0000-1100-000008000000}"/>
    <hyperlink ref="R11" r:id="rId10" xr:uid="{00000000-0004-0000-1100-000009000000}"/>
    <hyperlink ref="R12" r:id="rId11" xr:uid="{00000000-0004-0000-1100-00000A000000}"/>
    <hyperlink ref="R13" r:id="rId12" xr:uid="{00000000-0004-0000-1100-00000B000000}"/>
    <hyperlink ref="R14" r:id="rId13" xr:uid="{00000000-0004-0000-1100-00000C000000}"/>
    <hyperlink ref="R15" r:id="rId14" xr:uid="{00000000-0004-0000-1100-00000D000000}"/>
    <hyperlink ref="R17" r:id="rId15" xr:uid="{00000000-0004-0000-1100-00000E000000}"/>
    <hyperlink ref="R19" r:id="rId16" xr:uid="{00000000-0004-0000-1100-00000F000000}"/>
    <hyperlink ref="R20" r:id="rId17" xr:uid="{00000000-0004-0000-1100-000010000000}"/>
    <hyperlink ref="R21" r:id="rId18" xr:uid="{00000000-0004-0000-1100-000011000000}"/>
    <hyperlink ref="R22" r:id="rId19" xr:uid="{00000000-0004-0000-1100-000012000000}"/>
    <hyperlink ref="R23" r:id="rId20" location="1574171356793-97d3b1e8-4860" xr:uid="{00000000-0004-0000-1100-000013000000}"/>
    <hyperlink ref="R24" r:id="rId21" location="1574171356793-97d3b1e8-4861" xr:uid="{00000000-0004-0000-1100-000014000000}"/>
    <hyperlink ref="R26" r:id="rId22" location="Text" xr:uid="{00000000-0004-0000-1100-000015000000}"/>
    <hyperlink ref="R27" r:id="rId23" xr:uid="{00000000-0004-0000-1100-000016000000}"/>
    <hyperlink ref="R28" r:id="rId24" xr:uid="{00000000-0004-0000-1100-000017000000}"/>
    <hyperlink ref="R29" r:id="rId25" xr:uid="{00000000-0004-0000-1100-000018000000}"/>
    <hyperlink ref="R30" r:id="rId26" xr:uid="{00000000-0004-0000-1100-000019000000}"/>
    <hyperlink ref="R31" r:id="rId27" xr:uid="{00000000-0004-0000-1100-00001A000000}"/>
    <hyperlink ref="R32" r:id="rId28" xr:uid="{00000000-0004-0000-1100-00001B000000}"/>
    <hyperlink ref="R33" r:id="rId29" xr:uid="{00000000-0004-0000-1100-00001C000000}"/>
    <hyperlink ref="R34" r:id="rId30" xr:uid="{00000000-0004-0000-1100-00001D000000}"/>
    <hyperlink ref="R35" r:id="rId31" xr:uid="{00000000-0004-0000-1100-00001E000000}"/>
    <hyperlink ref="R36" r:id="rId32" xr:uid="{00000000-0004-0000-1100-00001F000000}"/>
    <hyperlink ref="R37" r:id="rId33" location="1590479495940-174989ce-bac9" xr:uid="{00000000-0004-0000-1100-000020000000}"/>
    <hyperlink ref="R42" r:id="rId34" xr:uid="{00000000-0004-0000-1100-000021000000}"/>
    <hyperlink ref="R44" r:id="rId35" xr:uid="{00000000-0004-0000-1100-000022000000}"/>
    <hyperlink ref="R47" r:id="rId36" xr:uid="{00000000-0004-0000-1100-000023000000}"/>
    <hyperlink ref="R49" r:id="rId37" xr:uid="{00000000-0004-0000-1100-000024000000}"/>
    <hyperlink ref="R50" r:id="rId38" xr:uid="{00000000-0004-0000-1100-000025000000}"/>
    <hyperlink ref="R52" r:id="rId39" xr:uid="{00000000-0004-0000-1100-000026000000}"/>
    <hyperlink ref="R53" r:id="rId40" xr:uid="{00000000-0004-0000-1100-000027000000}"/>
    <hyperlink ref="R54" r:id="rId41" xr:uid="{00000000-0004-0000-1100-000028000000}"/>
    <hyperlink ref="R55" r:id="rId42" xr:uid="{00000000-0004-0000-1100-000029000000}"/>
    <hyperlink ref="R56" r:id="rId43" xr:uid="{00000000-0004-0000-1100-00002A000000}"/>
    <hyperlink ref="R57" r:id="rId44" xr:uid="{00000000-0004-0000-1100-00002B000000}"/>
    <hyperlink ref="R59" r:id="rId45" xr:uid="{00000000-0004-0000-1100-00002C000000}"/>
    <hyperlink ref="R61" r:id="rId46" xr:uid="{00000000-0004-0000-1100-00002D000000}"/>
    <hyperlink ref="R62" r:id="rId47" location="Text" xr:uid="{00000000-0004-0000-1100-00002E000000}"/>
    <hyperlink ref="R63" r:id="rId48" location="Text" xr:uid="{00000000-0004-0000-1100-00002F000000}"/>
    <hyperlink ref="R64" r:id="rId49" xr:uid="{00000000-0004-0000-1100-000030000000}"/>
    <hyperlink ref="R65" r:id="rId50" xr:uid="{00000000-0004-0000-1100-000031000000}"/>
    <hyperlink ref="R66" r:id="rId51" xr:uid="{00000000-0004-0000-1100-000032000000}"/>
    <hyperlink ref="R67" r:id="rId52" xr:uid="{00000000-0004-0000-1100-000033000000}"/>
    <hyperlink ref="R70" r:id="rId53" xr:uid="{00000000-0004-0000-1100-000034000000}"/>
    <hyperlink ref="R71" r:id="rId54" xr:uid="{00000000-0004-0000-1100-000035000000}"/>
    <hyperlink ref="R72" r:id="rId55" location="Text" xr:uid="{00000000-0004-0000-1100-000036000000}"/>
    <hyperlink ref="R73" r:id="rId56" xr:uid="{00000000-0004-0000-1100-000037000000}"/>
    <hyperlink ref="R74" r:id="rId57" xr:uid="{00000000-0004-0000-1100-000038000000}"/>
    <hyperlink ref="R75" r:id="rId58" xr:uid="{00000000-0004-0000-1100-000039000000}"/>
    <hyperlink ref="R76" r:id="rId59" xr:uid="{00000000-0004-0000-1100-00003A000000}"/>
    <hyperlink ref="R77" r:id="rId60" xr:uid="{00000000-0004-0000-1100-00003B000000}"/>
    <hyperlink ref="R79" r:id="rId61" xr:uid="{00000000-0004-0000-1100-00003C000000}"/>
    <hyperlink ref="R80" r:id="rId62" xr:uid="{00000000-0004-0000-1100-00003D000000}"/>
    <hyperlink ref="R81" r:id="rId63" xr:uid="{00000000-0004-0000-1100-00003E000000}"/>
    <hyperlink ref="R82" r:id="rId64" xr:uid="{00000000-0004-0000-1100-00003F000000}"/>
    <hyperlink ref="R84" r:id="rId65" xr:uid="{00000000-0004-0000-1100-000040000000}"/>
    <hyperlink ref="R86" r:id="rId66" xr:uid="{00000000-0004-0000-1100-000041000000}"/>
    <hyperlink ref="R89" r:id="rId67" xr:uid="{00000000-0004-0000-1100-000042000000}"/>
    <hyperlink ref="R97" r:id="rId68" xr:uid="{00000000-0004-0000-1100-000043000000}"/>
    <hyperlink ref="R98" r:id="rId69" xr:uid="{00000000-0004-0000-1100-000044000000}"/>
    <hyperlink ref="R99" r:id="rId70" xr:uid="{00000000-0004-0000-1100-000045000000}"/>
    <hyperlink ref="R100" r:id="rId71" xr:uid="{00000000-0004-0000-1100-000046000000}"/>
    <hyperlink ref="R101" r:id="rId72" xr:uid="{00000000-0004-0000-1100-000047000000}"/>
    <hyperlink ref="R102" r:id="rId73" xr:uid="{00000000-0004-0000-1100-000048000000}"/>
    <hyperlink ref="R103" r:id="rId74" location=":0c4d2d14-7742-48fd-982e-d52b41b85bb0:f666393f-34f5-45d6-a44e-8d03be236927:1365cc9c-bf82-40a4-8f1a-d53a3cdf4f43" xr:uid="{00000000-0004-0000-1100-000049000000}"/>
    <hyperlink ref="R104" r:id="rId75" xr:uid="{00000000-0004-0000-1100-00004A000000}"/>
    <hyperlink ref="R105" r:id="rId76" xr:uid="{00000000-0004-0000-1100-00004B000000}"/>
    <hyperlink ref="R106" r:id="rId77" xr:uid="{00000000-0004-0000-1100-00004C000000}"/>
    <hyperlink ref="R107" r:id="rId78" xr:uid="{00000000-0004-0000-1100-00004D000000}"/>
    <hyperlink ref="H111" r:id="rId79" xr:uid="{00000000-0004-0000-1100-00004E000000}"/>
    <hyperlink ref="R111" r:id="rId80" xr:uid="{00000000-0004-0000-1100-00004F000000}"/>
    <hyperlink ref="R112" r:id="rId81" xr:uid="{00000000-0004-0000-1100-000050000000}"/>
    <hyperlink ref="R113" r:id="rId82" xr:uid="{00000000-0004-0000-1100-000051000000}"/>
  </hyperlinks>
  <pageMargins left="0.7" right="0.7" top="0.75" bottom="0.75" header="0" footer="0"/>
  <pageSetup orientation="landscape"/>
  <legacyDrawing r:id="rId8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AG1000"/>
  <sheetViews>
    <sheetView workbookViewId="0">
      <pane ySplit="1" topLeftCell="A2" activePane="bottomLeft" state="frozen"/>
      <selection pane="bottomLeft" activeCell="B3" sqref="B3"/>
    </sheetView>
  </sheetViews>
  <sheetFormatPr defaultColWidth="12.59765625" defaultRowHeight="15" customHeight="1"/>
  <cols>
    <col min="1" max="1" width="12.46484375" customWidth="1"/>
    <col min="2" max="2" width="15.59765625" customWidth="1"/>
    <col min="3" max="3" width="12.59765625" customWidth="1"/>
    <col min="4" max="4" width="9.73046875" customWidth="1"/>
    <col min="5" max="5" width="36.46484375" customWidth="1"/>
    <col min="6" max="6" width="29.1328125" customWidth="1"/>
    <col min="7" max="7" width="18.73046875" customWidth="1"/>
    <col min="8" max="8" width="38.86328125" hidden="1" customWidth="1"/>
    <col min="9" max="9" width="10.59765625" customWidth="1"/>
    <col min="10" max="10" width="8.86328125" customWidth="1"/>
    <col min="11" max="11" width="10" customWidth="1"/>
    <col min="12" max="12" width="11.46484375" customWidth="1"/>
    <col min="13" max="13" width="9.46484375" customWidth="1"/>
    <col min="14" max="14" width="9.86328125" customWidth="1"/>
    <col min="15" max="15" width="8.73046875" customWidth="1"/>
    <col min="16" max="16" width="11.73046875" customWidth="1"/>
    <col min="17" max="17" width="10.59765625" customWidth="1"/>
    <col min="18" max="18" width="46.73046875" customWidth="1"/>
    <col min="19" max="19" width="22" customWidth="1"/>
    <col min="20" max="33" width="11.1328125" customWidth="1"/>
  </cols>
  <sheetData>
    <row r="1" spans="1:33" ht="51">
      <c r="A1" s="624" t="s">
        <v>952</v>
      </c>
      <c r="B1" s="624" t="s">
        <v>953</v>
      </c>
      <c r="C1" s="624" t="s">
        <v>954</v>
      </c>
      <c r="D1" s="624" t="s">
        <v>955</v>
      </c>
      <c r="E1" s="624" t="s">
        <v>956</v>
      </c>
      <c r="F1" s="624" t="s">
        <v>957</v>
      </c>
      <c r="G1" s="624" t="s">
        <v>958</v>
      </c>
      <c r="H1" s="609" t="s">
        <v>2626</v>
      </c>
      <c r="I1" s="625" t="s">
        <v>2826</v>
      </c>
      <c r="J1" s="626" t="s">
        <v>1298</v>
      </c>
      <c r="K1" s="627" t="s">
        <v>992</v>
      </c>
      <c r="L1" s="627" t="s">
        <v>2310</v>
      </c>
      <c r="M1" s="627" t="s">
        <v>994</v>
      </c>
      <c r="N1" s="627" t="s">
        <v>995</v>
      </c>
      <c r="O1" s="627" t="s">
        <v>996</v>
      </c>
      <c r="P1" s="627" t="s">
        <v>997</v>
      </c>
      <c r="Q1" s="627" t="s">
        <v>1299</v>
      </c>
      <c r="R1" s="624" t="s">
        <v>999</v>
      </c>
      <c r="S1" s="624" t="s">
        <v>1165</v>
      </c>
      <c r="T1" s="537"/>
      <c r="U1" s="537"/>
      <c r="V1" s="537"/>
      <c r="W1" s="537"/>
      <c r="X1" s="537"/>
      <c r="Y1" s="537"/>
      <c r="Z1" s="537"/>
      <c r="AA1" s="537"/>
      <c r="AB1" s="537"/>
      <c r="AC1" s="537"/>
      <c r="AD1" s="537"/>
      <c r="AE1" s="537"/>
      <c r="AF1" s="537"/>
      <c r="AG1" s="537"/>
    </row>
    <row r="2" spans="1:33" ht="89.25">
      <c r="A2" s="628" t="s">
        <v>2</v>
      </c>
      <c r="B2" s="29" t="s">
        <v>3</v>
      </c>
      <c r="C2" s="29"/>
      <c r="D2" s="443" t="s">
        <v>12</v>
      </c>
      <c r="E2" s="29" t="s">
        <v>13</v>
      </c>
      <c r="F2" s="29" t="s">
        <v>1166</v>
      </c>
      <c r="G2" s="29" t="s">
        <v>15</v>
      </c>
      <c r="H2" s="2" t="s">
        <v>2627</v>
      </c>
      <c r="I2" s="629" t="s">
        <v>150</v>
      </c>
      <c r="J2" s="629" t="s">
        <v>4</v>
      </c>
      <c r="K2" s="630">
        <v>1</v>
      </c>
      <c r="L2" s="630">
        <v>1</v>
      </c>
      <c r="M2" s="630">
        <v>0</v>
      </c>
      <c r="N2" s="630">
        <v>1</v>
      </c>
      <c r="O2" s="630">
        <v>1</v>
      </c>
      <c r="P2" s="630">
        <v>1</v>
      </c>
      <c r="Q2" s="433">
        <f t="shared" ref="Q2:Q14" si="0">K2*(SUM(L2:O2)*P2)</f>
        <v>3</v>
      </c>
      <c r="R2" s="29" t="s">
        <v>2827</v>
      </c>
      <c r="S2" s="445" t="s">
        <v>2828</v>
      </c>
      <c r="T2" s="249"/>
      <c r="U2" s="249"/>
      <c r="V2" s="249"/>
      <c r="W2" s="249"/>
      <c r="X2" s="249"/>
      <c r="Y2" s="249"/>
      <c r="Z2" s="249"/>
      <c r="AA2" s="249"/>
      <c r="AB2" s="249"/>
      <c r="AC2" s="249"/>
      <c r="AD2" s="249"/>
      <c r="AE2" s="249"/>
      <c r="AF2" s="249"/>
      <c r="AG2" s="249"/>
    </row>
    <row r="3" spans="1:33" ht="89.25">
      <c r="A3" s="628" t="s">
        <v>2</v>
      </c>
      <c r="B3" s="29" t="s">
        <v>3</v>
      </c>
      <c r="C3" s="29"/>
      <c r="D3" s="443" t="s">
        <v>19</v>
      </c>
      <c r="E3" s="29" t="s">
        <v>20</v>
      </c>
      <c r="F3" s="29" t="s">
        <v>1166</v>
      </c>
      <c r="G3" s="29" t="s">
        <v>15</v>
      </c>
      <c r="H3" s="2" t="s">
        <v>2627</v>
      </c>
      <c r="I3" s="629" t="s">
        <v>150</v>
      </c>
      <c r="J3" s="629" t="s">
        <v>4</v>
      </c>
      <c r="K3" s="630">
        <v>1</v>
      </c>
      <c r="L3" s="630">
        <v>1</v>
      </c>
      <c r="M3" s="630">
        <v>0</v>
      </c>
      <c r="N3" s="630">
        <v>1</v>
      </c>
      <c r="O3" s="630">
        <v>1</v>
      </c>
      <c r="P3" s="630">
        <v>1</v>
      </c>
      <c r="Q3" s="433">
        <f t="shared" si="0"/>
        <v>3</v>
      </c>
      <c r="R3" s="29" t="s">
        <v>2829</v>
      </c>
      <c r="S3" s="288" t="s">
        <v>2828</v>
      </c>
      <c r="T3" s="249"/>
      <c r="U3" s="249"/>
      <c r="V3" s="249"/>
      <c r="W3" s="249"/>
      <c r="X3" s="249"/>
      <c r="Y3" s="249"/>
      <c r="Z3" s="249"/>
      <c r="AA3" s="249"/>
      <c r="AB3" s="249"/>
      <c r="AC3" s="249"/>
      <c r="AD3" s="249"/>
      <c r="AE3" s="249"/>
      <c r="AF3" s="249"/>
      <c r="AG3" s="249"/>
    </row>
    <row r="4" spans="1:33" ht="63.75">
      <c r="A4" s="631" t="s">
        <v>2</v>
      </c>
      <c r="B4" s="29" t="s">
        <v>18</v>
      </c>
      <c r="C4" s="29"/>
      <c r="D4" s="443" t="s">
        <v>12</v>
      </c>
      <c r="E4" s="29" t="s">
        <v>33</v>
      </c>
      <c r="F4" s="29" t="s">
        <v>1168</v>
      </c>
      <c r="G4" s="29" t="s">
        <v>15</v>
      </c>
      <c r="H4" s="2" t="s">
        <v>2630</v>
      </c>
      <c r="I4" s="629" t="s">
        <v>150</v>
      </c>
      <c r="J4" s="629" t="s">
        <v>4</v>
      </c>
      <c r="K4" s="630">
        <v>1</v>
      </c>
      <c r="L4" s="630">
        <v>1</v>
      </c>
      <c r="M4" s="630">
        <v>1</v>
      </c>
      <c r="N4" s="630">
        <v>1</v>
      </c>
      <c r="O4" s="630">
        <v>1</v>
      </c>
      <c r="P4" s="630">
        <v>0.5</v>
      </c>
      <c r="Q4" s="433">
        <f t="shared" si="0"/>
        <v>2</v>
      </c>
      <c r="R4" s="29" t="s">
        <v>2830</v>
      </c>
      <c r="S4" s="288" t="s">
        <v>1305</v>
      </c>
      <c r="T4" s="249"/>
      <c r="U4" s="249"/>
      <c r="V4" s="249"/>
      <c r="W4" s="249"/>
      <c r="X4" s="249"/>
      <c r="Y4" s="249"/>
      <c r="Z4" s="249"/>
      <c r="AA4" s="249"/>
      <c r="AB4" s="249"/>
      <c r="AC4" s="249"/>
      <c r="AD4" s="249"/>
      <c r="AE4" s="249"/>
      <c r="AF4" s="249"/>
      <c r="AG4" s="249"/>
    </row>
    <row r="5" spans="1:33" ht="102.4">
      <c r="A5" s="628" t="s">
        <v>2</v>
      </c>
      <c r="B5" s="29" t="s">
        <v>18</v>
      </c>
      <c r="C5" s="29"/>
      <c r="D5" s="443" t="s">
        <v>19</v>
      </c>
      <c r="E5" s="29" t="s">
        <v>36</v>
      </c>
      <c r="F5" s="29" t="s">
        <v>1168</v>
      </c>
      <c r="G5" s="29" t="s">
        <v>15</v>
      </c>
      <c r="H5" s="2" t="s">
        <v>2630</v>
      </c>
      <c r="I5" s="629" t="s">
        <v>150</v>
      </c>
      <c r="J5" s="629" t="s">
        <v>4</v>
      </c>
      <c r="K5" s="630">
        <v>1</v>
      </c>
      <c r="L5" s="630">
        <v>1</v>
      </c>
      <c r="M5" s="630">
        <v>1</v>
      </c>
      <c r="N5" s="630">
        <v>1</v>
      </c>
      <c r="O5" s="630">
        <v>1</v>
      </c>
      <c r="P5" s="630">
        <v>0.5</v>
      </c>
      <c r="Q5" s="433">
        <f t="shared" si="0"/>
        <v>2</v>
      </c>
      <c r="R5" s="29" t="s">
        <v>2831</v>
      </c>
      <c r="S5" s="288" t="s">
        <v>1307</v>
      </c>
      <c r="T5" s="249"/>
      <c r="U5" s="249"/>
      <c r="V5" s="249"/>
      <c r="W5" s="249"/>
      <c r="X5" s="249"/>
      <c r="Y5" s="249"/>
      <c r="Z5" s="249"/>
      <c r="AA5" s="249"/>
      <c r="AB5" s="249"/>
      <c r="AC5" s="249"/>
      <c r="AD5" s="249"/>
      <c r="AE5" s="249"/>
      <c r="AF5" s="249"/>
      <c r="AG5" s="249"/>
    </row>
    <row r="6" spans="1:33" ht="191.65">
      <c r="A6" s="628" t="s">
        <v>25</v>
      </c>
      <c r="B6" s="29" t="s">
        <v>26</v>
      </c>
      <c r="C6" s="29"/>
      <c r="D6" s="443" t="s">
        <v>12</v>
      </c>
      <c r="E6" s="29" t="s">
        <v>40</v>
      </c>
      <c r="F6" s="29" t="s">
        <v>1308</v>
      </c>
      <c r="G6" s="29" t="s">
        <v>42</v>
      </c>
      <c r="H6" s="2"/>
      <c r="I6" s="629" t="s">
        <v>150</v>
      </c>
      <c r="J6" s="629" t="s">
        <v>4</v>
      </c>
      <c r="K6" s="630">
        <v>1</v>
      </c>
      <c r="L6" s="630">
        <v>1</v>
      </c>
      <c r="M6" s="630">
        <v>1</v>
      </c>
      <c r="N6" s="630">
        <v>1</v>
      </c>
      <c r="O6" s="630">
        <v>1</v>
      </c>
      <c r="P6" s="630">
        <v>1</v>
      </c>
      <c r="Q6" s="433">
        <f t="shared" si="0"/>
        <v>4</v>
      </c>
      <c r="R6" s="29" t="s">
        <v>2832</v>
      </c>
      <c r="S6" s="288" t="s">
        <v>1311</v>
      </c>
      <c r="T6" s="249"/>
      <c r="U6" s="249"/>
      <c r="V6" s="249"/>
      <c r="W6" s="249"/>
      <c r="X6" s="249"/>
      <c r="Y6" s="249"/>
      <c r="Z6" s="249"/>
      <c r="AA6" s="249"/>
      <c r="AB6" s="249"/>
      <c r="AC6" s="249"/>
      <c r="AD6" s="249"/>
      <c r="AE6" s="249"/>
      <c r="AF6" s="249"/>
      <c r="AG6" s="249"/>
    </row>
    <row r="7" spans="1:33" ht="127.9">
      <c r="A7" s="628" t="s">
        <v>25</v>
      </c>
      <c r="B7" s="29" t="s">
        <v>26</v>
      </c>
      <c r="C7" s="29"/>
      <c r="D7" s="443" t="s">
        <v>12</v>
      </c>
      <c r="E7" s="29" t="s">
        <v>49</v>
      </c>
      <c r="F7" s="29" t="s">
        <v>1312</v>
      </c>
      <c r="G7" s="29" t="s">
        <v>42</v>
      </c>
      <c r="H7" s="2" t="s">
        <v>48</v>
      </c>
      <c r="I7" s="629" t="s">
        <v>150</v>
      </c>
      <c r="J7" s="629" t="s">
        <v>4</v>
      </c>
      <c r="K7" s="630">
        <v>1</v>
      </c>
      <c r="L7" s="630">
        <v>1</v>
      </c>
      <c r="M7" s="630">
        <v>1</v>
      </c>
      <c r="N7" s="630">
        <v>1</v>
      </c>
      <c r="O7" s="630">
        <v>1</v>
      </c>
      <c r="P7" s="630">
        <v>1</v>
      </c>
      <c r="Q7" s="433">
        <f t="shared" si="0"/>
        <v>4</v>
      </c>
      <c r="R7" s="29" t="s">
        <v>2833</v>
      </c>
      <c r="S7" s="288" t="s">
        <v>1311</v>
      </c>
      <c r="T7" s="249"/>
      <c r="U7" s="249"/>
      <c r="V7" s="249"/>
      <c r="W7" s="249"/>
      <c r="X7" s="249"/>
      <c r="Y7" s="249"/>
      <c r="Z7" s="249"/>
      <c r="AA7" s="249"/>
      <c r="AB7" s="249"/>
      <c r="AC7" s="249"/>
      <c r="AD7" s="249"/>
      <c r="AE7" s="249"/>
      <c r="AF7" s="249"/>
      <c r="AG7" s="249"/>
    </row>
    <row r="8" spans="1:33" ht="76.900000000000006">
      <c r="A8" s="631" t="s">
        <v>25</v>
      </c>
      <c r="B8" s="29" t="s">
        <v>26</v>
      </c>
      <c r="C8" s="29"/>
      <c r="D8" s="443" t="s">
        <v>12</v>
      </c>
      <c r="E8" s="29" t="s">
        <v>54</v>
      </c>
      <c r="F8" s="29" t="s">
        <v>55</v>
      </c>
      <c r="G8" s="29" t="s">
        <v>1948</v>
      </c>
      <c r="H8" s="2"/>
      <c r="I8" s="629" t="s">
        <v>150</v>
      </c>
      <c r="J8" s="629" t="s">
        <v>4</v>
      </c>
      <c r="K8" s="432">
        <v>1</v>
      </c>
      <c r="L8" s="432">
        <v>1</v>
      </c>
      <c r="M8" s="432">
        <v>1</v>
      </c>
      <c r="N8" s="432">
        <v>1</v>
      </c>
      <c r="O8" s="432">
        <v>1</v>
      </c>
      <c r="P8" s="432">
        <v>1</v>
      </c>
      <c r="Q8" s="433">
        <f t="shared" si="0"/>
        <v>4</v>
      </c>
      <c r="R8" s="29" t="s">
        <v>2834</v>
      </c>
      <c r="S8" s="288" t="s">
        <v>2835</v>
      </c>
      <c r="T8" s="249"/>
      <c r="U8" s="249"/>
      <c r="V8" s="249"/>
      <c r="W8" s="249"/>
      <c r="X8" s="249"/>
      <c r="Y8" s="249"/>
      <c r="Z8" s="249"/>
      <c r="AA8" s="249"/>
      <c r="AB8" s="249"/>
      <c r="AC8" s="249"/>
      <c r="AD8" s="249"/>
      <c r="AE8" s="249"/>
      <c r="AF8" s="249"/>
      <c r="AG8" s="249"/>
    </row>
    <row r="9" spans="1:33" ht="89.65">
      <c r="A9" s="631" t="s">
        <v>25</v>
      </c>
      <c r="B9" s="29" t="s">
        <v>26</v>
      </c>
      <c r="C9" s="29"/>
      <c r="D9" s="443" t="s">
        <v>12</v>
      </c>
      <c r="E9" s="29" t="s">
        <v>2641</v>
      </c>
      <c r="F9" s="29" t="s">
        <v>60</v>
      </c>
      <c r="G9" s="29" t="s">
        <v>1948</v>
      </c>
      <c r="H9" s="2"/>
      <c r="I9" s="629" t="s">
        <v>150</v>
      </c>
      <c r="J9" s="629" t="s">
        <v>4</v>
      </c>
      <c r="K9" s="432">
        <v>1</v>
      </c>
      <c r="L9" s="432">
        <v>1</v>
      </c>
      <c r="M9" s="432">
        <v>1</v>
      </c>
      <c r="N9" s="432">
        <v>1</v>
      </c>
      <c r="O9" s="432">
        <v>1</v>
      </c>
      <c r="P9" s="432">
        <v>1</v>
      </c>
      <c r="Q9" s="433">
        <f t="shared" si="0"/>
        <v>4</v>
      </c>
      <c r="R9" s="29" t="s">
        <v>2836</v>
      </c>
      <c r="S9" s="445" t="s">
        <v>1317</v>
      </c>
      <c r="T9" s="249"/>
      <c r="U9" s="249"/>
      <c r="V9" s="249"/>
      <c r="W9" s="249"/>
      <c r="X9" s="249"/>
      <c r="Y9" s="249"/>
      <c r="Z9" s="249"/>
      <c r="AA9" s="249"/>
      <c r="AB9" s="249"/>
      <c r="AC9" s="249"/>
      <c r="AD9" s="249"/>
      <c r="AE9" s="249"/>
      <c r="AF9" s="249"/>
      <c r="AG9" s="249"/>
    </row>
    <row r="10" spans="1:33" ht="76.900000000000006">
      <c r="A10" s="631" t="s">
        <v>25</v>
      </c>
      <c r="B10" s="29" t="s">
        <v>26</v>
      </c>
      <c r="C10" s="29"/>
      <c r="D10" s="443" t="s">
        <v>12</v>
      </c>
      <c r="E10" s="29" t="s">
        <v>2644</v>
      </c>
      <c r="F10" s="29" t="s">
        <v>64</v>
      </c>
      <c r="G10" s="29" t="s">
        <v>1948</v>
      </c>
      <c r="H10" s="2"/>
      <c r="I10" s="629" t="s">
        <v>150</v>
      </c>
      <c r="J10" s="629" t="s">
        <v>4</v>
      </c>
      <c r="K10" s="432">
        <v>1</v>
      </c>
      <c r="L10" s="432">
        <v>1</v>
      </c>
      <c r="M10" s="432">
        <v>1</v>
      </c>
      <c r="N10" s="432">
        <v>1</v>
      </c>
      <c r="O10" s="432">
        <v>1</v>
      </c>
      <c r="P10" s="432">
        <v>1</v>
      </c>
      <c r="Q10" s="433">
        <f t="shared" si="0"/>
        <v>4</v>
      </c>
      <c r="R10" s="29" t="s">
        <v>2837</v>
      </c>
      <c r="S10" s="288" t="s">
        <v>1317</v>
      </c>
      <c r="T10" s="249"/>
      <c r="U10" s="249"/>
      <c r="V10" s="249"/>
      <c r="W10" s="249"/>
      <c r="X10" s="249"/>
      <c r="Y10" s="249"/>
      <c r="Z10" s="249"/>
      <c r="AA10" s="249"/>
      <c r="AB10" s="249"/>
      <c r="AC10" s="249"/>
      <c r="AD10" s="249"/>
      <c r="AE10" s="249"/>
      <c r="AF10" s="249"/>
      <c r="AG10" s="249"/>
    </row>
    <row r="11" spans="1:33" ht="153.4">
      <c r="A11" s="631" t="s">
        <v>25</v>
      </c>
      <c r="B11" s="29" t="s">
        <v>26</v>
      </c>
      <c r="C11" s="29"/>
      <c r="D11" s="443" t="s">
        <v>12</v>
      </c>
      <c r="E11" s="29" t="s">
        <v>77</v>
      </c>
      <c r="F11" s="29" t="s">
        <v>1319</v>
      </c>
      <c r="G11" s="29" t="s">
        <v>56</v>
      </c>
      <c r="H11" s="2"/>
      <c r="I11" s="629" t="s">
        <v>150</v>
      </c>
      <c r="J11" s="629" t="s">
        <v>4</v>
      </c>
      <c r="K11" s="432">
        <v>1</v>
      </c>
      <c r="L11" s="432">
        <v>1</v>
      </c>
      <c r="M11" s="432">
        <v>1</v>
      </c>
      <c r="N11" s="432">
        <v>1</v>
      </c>
      <c r="O11" s="432">
        <v>0</v>
      </c>
      <c r="P11" s="432">
        <v>0.5</v>
      </c>
      <c r="Q11" s="433">
        <f t="shared" si="0"/>
        <v>1.5</v>
      </c>
      <c r="R11" s="29" t="s">
        <v>2838</v>
      </c>
      <c r="S11" s="632" t="s">
        <v>2839</v>
      </c>
      <c r="T11" s="249"/>
      <c r="U11" s="249"/>
      <c r="V11" s="249"/>
      <c r="W11" s="249"/>
      <c r="X11" s="249"/>
      <c r="Y11" s="249"/>
      <c r="Z11" s="249"/>
      <c r="AA11" s="249"/>
      <c r="AB11" s="249"/>
      <c r="AC11" s="249"/>
      <c r="AD11" s="249"/>
      <c r="AE11" s="249"/>
      <c r="AF11" s="249"/>
      <c r="AG11" s="249"/>
    </row>
    <row r="12" spans="1:33" ht="76.900000000000006">
      <c r="A12" s="631" t="s">
        <v>25</v>
      </c>
      <c r="B12" s="29" t="s">
        <v>26</v>
      </c>
      <c r="C12" s="29"/>
      <c r="D12" s="443" t="s">
        <v>12</v>
      </c>
      <c r="E12" s="29" t="s">
        <v>81</v>
      </c>
      <c r="F12" s="29" t="s">
        <v>82</v>
      </c>
      <c r="G12" s="29" t="s">
        <v>56</v>
      </c>
      <c r="H12" s="2"/>
      <c r="I12" s="629" t="s">
        <v>150</v>
      </c>
      <c r="J12" s="629" t="s">
        <v>4</v>
      </c>
      <c r="K12" s="433">
        <v>0</v>
      </c>
      <c r="L12" s="433">
        <v>0</v>
      </c>
      <c r="M12" s="433">
        <v>0</v>
      </c>
      <c r="N12" s="433">
        <v>0</v>
      </c>
      <c r="O12" s="433">
        <v>0</v>
      </c>
      <c r="P12" s="433">
        <v>0</v>
      </c>
      <c r="Q12" s="433">
        <f t="shared" si="0"/>
        <v>0</v>
      </c>
      <c r="R12" s="29" t="s">
        <v>1324</v>
      </c>
      <c r="S12" s="118"/>
      <c r="T12" s="249"/>
      <c r="U12" s="249"/>
      <c r="V12" s="249"/>
      <c r="W12" s="249"/>
      <c r="X12" s="249"/>
      <c r="Y12" s="249"/>
      <c r="Z12" s="249"/>
      <c r="AA12" s="249"/>
      <c r="AB12" s="249"/>
      <c r="AC12" s="249"/>
      <c r="AD12" s="249"/>
      <c r="AE12" s="249"/>
      <c r="AF12" s="249"/>
      <c r="AG12" s="249"/>
    </row>
    <row r="13" spans="1:33" ht="51.4">
      <c r="A13" s="631" t="s">
        <v>25</v>
      </c>
      <c r="B13" s="29" t="s">
        <v>26</v>
      </c>
      <c r="C13" s="29"/>
      <c r="D13" s="443" t="s">
        <v>12</v>
      </c>
      <c r="E13" s="29" t="s">
        <v>85</v>
      </c>
      <c r="F13" s="29" t="s">
        <v>86</v>
      </c>
      <c r="G13" s="29" t="s">
        <v>56</v>
      </c>
      <c r="H13" s="2" t="s">
        <v>89</v>
      </c>
      <c r="I13" s="629" t="s">
        <v>150</v>
      </c>
      <c r="J13" s="629" t="s">
        <v>4</v>
      </c>
      <c r="K13" s="433">
        <v>0</v>
      </c>
      <c r="L13" s="433">
        <v>0</v>
      </c>
      <c r="M13" s="433">
        <v>0</v>
      </c>
      <c r="N13" s="433">
        <v>0</v>
      </c>
      <c r="O13" s="433">
        <v>0</v>
      </c>
      <c r="P13" s="433">
        <v>0</v>
      </c>
      <c r="Q13" s="433">
        <f t="shared" si="0"/>
        <v>0</v>
      </c>
      <c r="R13" s="29" t="s">
        <v>2840</v>
      </c>
      <c r="S13" s="118"/>
      <c r="T13" s="249"/>
      <c r="U13" s="249"/>
      <c r="V13" s="249"/>
      <c r="W13" s="249"/>
      <c r="X13" s="249"/>
      <c r="Y13" s="249"/>
      <c r="Z13" s="249"/>
      <c r="AA13" s="249"/>
      <c r="AB13" s="249"/>
      <c r="AC13" s="249"/>
      <c r="AD13" s="249"/>
      <c r="AE13" s="249"/>
      <c r="AF13" s="249"/>
      <c r="AG13" s="249"/>
    </row>
    <row r="14" spans="1:33" ht="153.4">
      <c r="A14" s="631" t="s">
        <v>25</v>
      </c>
      <c r="B14" s="29" t="s">
        <v>26</v>
      </c>
      <c r="C14" s="29"/>
      <c r="D14" s="443" t="s">
        <v>12</v>
      </c>
      <c r="E14" s="29" t="s">
        <v>90</v>
      </c>
      <c r="F14" s="29" t="s">
        <v>1325</v>
      </c>
      <c r="G14" s="29" t="s">
        <v>56</v>
      </c>
      <c r="H14" s="2"/>
      <c r="I14" s="629" t="s">
        <v>150</v>
      </c>
      <c r="J14" s="629" t="s">
        <v>4</v>
      </c>
      <c r="K14" s="433">
        <v>0</v>
      </c>
      <c r="L14" s="433">
        <v>0</v>
      </c>
      <c r="M14" s="433">
        <v>0</v>
      </c>
      <c r="N14" s="433">
        <v>0</v>
      </c>
      <c r="O14" s="433">
        <v>0</v>
      </c>
      <c r="P14" s="433">
        <v>0</v>
      </c>
      <c r="Q14" s="433">
        <f t="shared" si="0"/>
        <v>0</v>
      </c>
      <c r="R14" s="29" t="s">
        <v>1324</v>
      </c>
      <c r="S14" s="118"/>
      <c r="T14" s="249"/>
      <c r="U14" s="249"/>
      <c r="V14" s="249"/>
      <c r="W14" s="249"/>
      <c r="X14" s="249"/>
      <c r="Y14" s="249"/>
      <c r="Z14" s="249"/>
      <c r="AA14" s="249"/>
      <c r="AB14" s="249"/>
      <c r="AC14" s="249"/>
      <c r="AD14" s="249"/>
      <c r="AE14" s="249"/>
      <c r="AF14" s="249"/>
      <c r="AG14" s="249"/>
    </row>
    <row r="15" spans="1:33" ht="64.150000000000006">
      <c r="A15" s="631" t="s">
        <v>25</v>
      </c>
      <c r="B15" s="29" t="s">
        <v>26</v>
      </c>
      <c r="C15" s="29"/>
      <c r="D15" s="443" t="s">
        <v>12</v>
      </c>
      <c r="E15" s="431" t="s">
        <v>94</v>
      </c>
      <c r="F15" s="29" t="s">
        <v>95</v>
      </c>
      <c r="G15" s="29" t="s">
        <v>56</v>
      </c>
      <c r="H15" s="2"/>
      <c r="I15" s="629" t="s">
        <v>4</v>
      </c>
      <c r="J15" s="629" t="s">
        <v>4</v>
      </c>
      <c r="K15" s="433"/>
      <c r="L15" s="433"/>
      <c r="M15" s="433"/>
      <c r="N15" s="433"/>
      <c r="O15" s="433"/>
      <c r="P15" s="433"/>
      <c r="Q15" s="433"/>
      <c r="R15" s="29" t="s">
        <v>1326</v>
      </c>
      <c r="S15" s="118"/>
      <c r="T15" s="249"/>
      <c r="U15" s="249"/>
      <c r="V15" s="249"/>
      <c r="W15" s="249"/>
      <c r="X15" s="249"/>
      <c r="Y15" s="249"/>
      <c r="Z15" s="249"/>
      <c r="AA15" s="249"/>
      <c r="AB15" s="249"/>
      <c r="AC15" s="249"/>
      <c r="AD15" s="249"/>
      <c r="AE15" s="249"/>
      <c r="AF15" s="249"/>
      <c r="AG15" s="249"/>
    </row>
    <row r="16" spans="1:33" ht="76.900000000000006">
      <c r="A16" s="631" t="s">
        <v>25</v>
      </c>
      <c r="B16" s="29" t="s">
        <v>26</v>
      </c>
      <c r="C16" s="29"/>
      <c r="D16" s="443" t="s">
        <v>12</v>
      </c>
      <c r="E16" s="29" t="s">
        <v>98</v>
      </c>
      <c r="F16" s="29" t="s">
        <v>1327</v>
      </c>
      <c r="G16" s="29" t="s">
        <v>56</v>
      </c>
      <c r="H16" s="2"/>
      <c r="I16" s="629" t="s">
        <v>150</v>
      </c>
      <c r="J16" s="629" t="s">
        <v>4</v>
      </c>
      <c r="K16" s="433">
        <v>0</v>
      </c>
      <c r="L16" s="433">
        <v>0</v>
      </c>
      <c r="M16" s="433">
        <v>0</v>
      </c>
      <c r="N16" s="433">
        <v>0</v>
      </c>
      <c r="O16" s="433">
        <v>0</v>
      </c>
      <c r="P16" s="433">
        <v>0</v>
      </c>
      <c r="Q16" s="433">
        <f t="shared" ref="Q16:Q63" si="1">K16*(SUM(L16:O16)*P16)</f>
        <v>0</v>
      </c>
      <c r="R16" s="29" t="s">
        <v>1324</v>
      </c>
      <c r="S16" s="118"/>
      <c r="T16" s="249"/>
      <c r="U16" s="249"/>
      <c r="V16" s="249"/>
      <c r="W16" s="249"/>
      <c r="X16" s="249"/>
      <c r="Y16" s="249"/>
      <c r="Z16" s="249"/>
      <c r="AA16" s="249"/>
      <c r="AB16" s="249"/>
      <c r="AC16" s="249"/>
      <c r="AD16" s="249"/>
      <c r="AE16" s="249"/>
      <c r="AF16" s="249"/>
      <c r="AG16" s="249"/>
    </row>
    <row r="17" spans="1:33" ht="127.9">
      <c r="A17" s="631" t="s">
        <v>25</v>
      </c>
      <c r="B17" s="29" t="s">
        <v>26</v>
      </c>
      <c r="C17" s="29"/>
      <c r="D17" s="443" t="s">
        <v>12</v>
      </c>
      <c r="E17" s="29" t="s">
        <v>102</v>
      </c>
      <c r="F17" s="29" t="s">
        <v>2841</v>
      </c>
      <c r="G17" s="29" t="s">
        <v>1948</v>
      </c>
      <c r="H17" s="2"/>
      <c r="I17" s="629" t="s">
        <v>150</v>
      </c>
      <c r="J17" s="629" t="s">
        <v>4</v>
      </c>
      <c r="K17" s="433">
        <v>0</v>
      </c>
      <c r="L17" s="433">
        <v>0</v>
      </c>
      <c r="M17" s="433">
        <v>0</v>
      </c>
      <c r="N17" s="433">
        <v>0</v>
      </c>
      <c r="O17" s="433">
        <v>0</v>
      </c>
      <c r="P17" s="433">
        <v>0</v>
      </c>
      <c r="Q17" s="433">
        <f t="shared" si="1"/>
        <v>0</v>
      </c>
      <c r="R17" s="129" t="s">
        <v>2842</v>
      </c>
      <c r="S17" s="445" t="s">
        <v>2843</v>
      </c>
      <c r="T17" s="249"/>
      <c r="U17" s="249"/>
      <c r="V17" s="249"/>
      <c r="W17" s="249"/>
      <c r="X17" s="249"/>
      <c r="Y17" s="249"/>
      <c r="Z17" s="249"/>
      <c r="AA17" s="249"/>
      <c r="AB17" s="249"/>
      <c r="AC17" s="249"/>
      <c r="AD17" s="249"/>
      <c r="AE17" s="249"/>
      <c r="AF17" s="249"/>
      <c r="AG17" s="249"/>
    </row>
    <row r="18" spans="1:33" ht="127.9">
      <c r="A18" s="631" t="s">
        <v>25</v>
      </c>
      <c r="B18" s="29" t="s">
        <v>26</v>
      </c>
      <c r="C18" s="29"/>
      <c r="D18" s="443" t="s">
        <v>12</v>
      </c>
      <c r="E18" s="29" t="s">
        <v>106</v>
      </c>
      <c r="F18" s="29" t="s">
        <v>1331</v>
      </c>
      <c r="G18" s="29" t="s">
        <v>56</v>
      </c>
      <c r="H18" s="2"/>
      <c r="I18" s="629" t="s">
        <v>150</v>
      </c>
      <c r="J18" s="629" t="s">
        <v>4</v>
      </c>
      <c r="K18" s="433">
        <v>0</v>
      </c>
      <c r="L18" s="433">
        <v>0</v>
      </c>
      <c r="M18" s="433">
        <v>0</v>
      </c>
      <c r="N18" s="433">
        <v>0</v>
      </c>
      <c r="O18" s="433">
        <v>0</v>
      </c>
      <c r="P18" s="433">
        <v>0</v>
      </c>
      <c r="Q18" s="433">
        <f t="shared" si="1"/>
        <v>0</v>
      </c>
      <c r="R18" s="129" t="s">
        <v>2844</v>
      </c>
      <c r="S18" s="445" t="s">
        <v>2843</v>
      </c>
      <c r="T18" s="249"/>
      <c r="U18" s="249"/>
      <c r="V18" s="249"/>
      <c r="W18" s="249"/>
      <c r="X18" s="249"/>
      <c r="Y18" s="249"/>
      <c r="Z18" s="249"/>
      <c r="AA18" s="249"/>
      <c r="AB18" s="249"/>
      <c r="AC18" s="249"/>
      <c r="AD18" s="249"/>
      <c r="AE18" s="249"/>
      <c r="AF18" s="249"/>
      <c r="AG18" s="249"/>
    </row>
    <row r="19" spans="1:33" ht="76.900000000000006">
      <c r="A19" s="631" t="s">
        <v>25</v>
      </c>
      <c r="B19" s="29" t="s">
        <v>26</v>
      </c>
      <c r="C19" s="29"/>
      <c r="D19" s="443" t="s">
        <v>12</v>
      </c>
      <c r="E19" s="29" t="s">
        <v>112</v>
      </c>
      <c r="F19" s="29" t="s">
        <v>113</v>
      </c>
      <c r="G19" s="29" t="s">
        <v>56</v>
      </c>
      <c r="H19" s="2"/>
      <c r="I19" s="629" t="s">
        <v>150</v>
      </c>
      <c r="J19" s="629" t="s">
        <v>4</v>
      </c>
      <c r="K19" s="432">
        <v>1</v>
      </c>
      <c r="L19" s="432">
        <v>1</v>
      </c>
      <c r="M19" s="432">
        <v>1</v>
      </c>
      <c r="N19" s="432">
        <v>1</v>
      </c>
      <c r="O19" s="432">
        <v>1</v>
      </c>
      <c r="P19" s="432">
        <v>1</v>
      </c>
      <c r="Q19" s="433">
        <f t="shared" si="1"/>
        <v>4</v>
      </c>
      <c r="R19" s="129" t="s">
        <v>2845</v>
      </c>
      <c r="S19" s="445" t="s">
        <v>2846</v>
      </c>
      <c r="T19" s="249"/>
      <c r="U19" s="249"/>
      <c r="V19" s="249"/>
      <c r="W19" s="249"/>
      <c r="X19" s="249"/>
      <c r="Y19" s="249"/>
      <c r="Z19" s="249"/>
      <c r="AA19" s="249"/>
      <c r="AB19" s="249"/>
      <c r="AC19" s="249"/>
      <c r="AD19" s="249"/>
      <c r="AE19" s="249"/>
      <c r="AF19" s="249"/>
      <c r="AG19" s="249"/>
    </row>
    <row r="20" spans="1:33" ht="76.900000000000006">
      <c r="A20" s="631" t="s">
        <v>25</v>
      </c>
      <c r="B20" s="29" t="s">
        <v>26</v>
      </c>
      <c r="C20" s="29"/>
      <c r="D20" s="443" t="s">
        <v>12</v>
      </c>
      <c r="E20" s="29" t="s">
        <v>116</v>
      </c>
      <c r="F20" s="29" t="s">
        <v>1178</v>
      </c>
      <c r="G20" s="29" t="s">
        <v>56</v>
      </c>
      <c r="H20" s="2"/>
      <c r="I20" s="629" t="s">
        <v>150</v>
      </c>
      <c r="J20" s="629" t="s">
        <v>4</v>
      </c>
      <c r="K20" s="433">
        <v>1</v>
      </c>
      <c r="L20" s="433">
        <v>1</v>
      </c>
      <c r="M20" s="433">
        <v>1</v>
      </c>
      <c r="N20" s="433">
        <v>1</v>
      </c>
      <c r="O20" s="433">
        <v>1</v>
      </c>
      <c r="P20" s="433">
        <v>1</v>
      </c>
      <c r="Q20" s="433">
        <f t="shared" si="1"/>
        <v>4</v>
      </c>
      <c r="R20" s="129" t="s">
        <v>2847</v>
      </c>
      <c r="S20" s="445" t="s">
        <v>2848</v>
      </c>
      <c r="T20" s="249"/>
      <c r="U20" s="249"/>
      <c r="V20" s="249"/>
      <c r="W20" s="249"/>
      <c r="X20" s="249"/>
      <c r="Y20" s="249"/>
      <c r="Z20" s="249"/>
      <c r="AA20" s="249"/>
      <c r="AB20" s="249"/>
      <c r="AC20" s="249"/>
      <c r="AD20" s="249"/>
      <c r="AE20" s="249"/>
      <c r="AF20" s="249"/>
      <c r="AG20" s="249"/>
    </row>
    <row r="21" spans="1:33" ht="15.75" customHeight="1">
      <c r="A21" s="628" t="s">
        <v>25</v>
      </c>
      <c r="B21" s="29" t="s">
        <v>26</v>
      </c>
      <c r="C21" s="29"/>
      <c r="D21" s="443" t="s">
        <v>19</v>
      </c>
      <c r="E21" s="29" t="s">
        <v>2661</v>
      </c>
      <c r="F21" s="29" t="s">
        <v>2849</v>
      </c>
      <c r="G21" s="29" t="s">
        <v>42</v>
      </c>
      <c r="H21" s="2"/>
      <c r="I21" s="629" t="s">
        <v>150</v>
      </c>
      <c r="J21" s="629" t="s">
        <v>4</v>
      </c>
      <c r="K21" s="630">
        <v>1</v>
      </c>
      <c r="L21" s="630">
        <v>1</v>
      </c>
      <c r="M21" s="630">
        <v>1</v>
      </c>
      <c r="N21" s="630">
        <v>1</v>
      </c>
      <c r="O21" s="630">
        <v>1</v>
      </c>
      <c r="P21" s="630">
        <v>1</v>
      </c>
      <c r="Q21" s="433">
        <f t="shared" si="1"/>
        <v>4</v>
      </c>
      <c r="R21" s="129" t="s">
        <v>2850</v>
      </c>
      <c r="S21" s="633" t="s">
        <v>2851</v>
      </c>
      <c r="T21" s="249"/>
      <c r="U21" s="249"/>
      <c r="V21" s="249"/>
      <c r="W21" s="249"/>
      <c r="X21" s="249"/>
      <c r="Y21" s="249"/>
      <c r="Z21" s="249"/>
      <c r="AA21" s="249"/>
      <c r="AB21" s="249"/>
      <c r="AC21" s="249"/>
      <c r="AD21" s="249"/>
      <c r="AE21" s="249"/>
      <c r="AF21" s="249"/>
      <c r="AG21" s="249"/>
    </row>
    <row r="22" spans="1:33" ht="15.75" customHeight="1">
      <c r="A22" s="628" t="s">
        <v>25</v>
      </c>
      <c r="B22" s="29" t="s">
        <v>26</v>
      </c>
      <c r="C22" s="29"/>
      <c r="D22" s="443" t="s">
        <v>19</v>
      </c>
      <c r="E22" s="29" t="s">
        <v>135</v>
      </c>
      <c r="F22" s="29" t="s">
        <v>136</v>
      </c>
      <c r="G22" s="29" t="s">
        <v>42</v>
      </c>
      <c r="H22" s="2"/>
      <c r="I22" s="629" t="s">
        <v>150</v>
      </c>
      <c r="J22" s="629" t="s">
        <v>4</v>
      </c>
      <c r="K22" s="630">
        <v>1</v>
      </c>
      <c r="L22" s="630">
        <v>1</v>
      </c>
      <c r="M22" s="630">
        <v>1</v>
      </c>
      <c r="N22" s="630">
        <v>1</v>
      </c>
      <c r="O22" s="630">
        <v>1</v>
      </c>
      <c r="P22" s="630">
        <v>1</v>
      </c>
      <c r="Q22" s="433">
        <f t="shared" si="1"/>
        <v>4</v>
      </c>
      <c r="R22" s="129" t="s">
        <v>2852</v>
      </c>
      <c r="S22" s="118" t="s">
        <v>2853</v>
      </c>
      <c r="T22" s="249"/>
      <c r="U22" s="249"/>
      <c r="V22" s="249"/>
      <c r="W22" s="249"/>
      <c r="X22" s="249"/>
      <c r="Y22" s="249"/>
      <c r="Z22" s="249"/>
      <c r="AA22" s="249"/>
      <c r="AB22" s="249"/>
      <c r="AC22" s="249"/>
      <c r="AD22" s="249"/>
      <c r="AE22" s="249"/>
      <c r="AF22" s="249"/>
      <c r="AG22" s="249"/>
    </row>
    <row r="23" spans="1:33" ht="15.75" customHeight="1">
      <c r="A23" s="631" t="s">
        <v>25</v>
      </c>
      <c r="B23" s="29" t="s">
        <v>26</v>
      </c>
      <c r="C23" s="29"/>
      <c r="D23" s="443" t="s">
        <v>19</v>
      </c>
      <c r="E23" s="29" t="s">
        <v>138</v>
      </c>
      <c r="F23" s="29" t="s">
        <v>1183</v>
      </c>
      <c r="G23" s="29" t="s">
        <v>2854</v>
      </c>
      <c r="H23" s="2"/>
      <c r="I23" s="629" t="s">
        <v>150</v>
      </c>
      <c r="J23" s="629" t="s">
        <v>4</v>
      </c>
      <c r="K23" s="433">
        <v>1</v>
      </c>
      <c r="L23" s="433">
        <v>1</v>
      </c>
      <c r="M23" s="433">
        <v>1</v>
      </c>
      <c r="N23" s="433">
        <v>1</v>
      </c>
      <c r="O23" s="433">
        <v>1</v>
      </c>
      <c r="P23" s="433">
        <v>1</v>
      </c>
      <c r="Q23" s="433">
        <f t="shared" si="1"/>
        <v>4</v>
      </c>
      <c r="R23" s="129" t="s">
        <v>2855</v>
      </c>
      <c r="S23" s="445" t="s">
        <v>2856</v>
      </c>
      <c r="T23" s="249"/>
      <c r="U23" s="249"/>
      <c r="V23" s="249"/>
      <c r="W23" s="249"/>
      <c r="X23" s="249"/>
      <c r="Y23" s="249"/>
      <c r="Z23" s="249"/>
      <c r="AA23" s="249"/>
      <c r="AB23" s="249"/>
      <c r="AC23" s="249"/>
      <c r="AD23" s="249"/>
      <c r="AE23" s="249"/>
      <c r="AF23" s="249"/>
      <c r="AG23" s="249"/>
    </row>
    <row r="24" spans="1:33" ht="15.75" customHeight="1">
      <c r="A24" s="631" t="s">
        <v>25</v>
      </c>
      <c r="B24" s="29" t="s">
        <v>26</v>
      </c>
      <c r="C24" s="29"/>
      <c r="D24" s="443" t="s">
        <v>19</v>
      </c>
      <c r="E24" s="29" t="s">
        <v>144</v>
      </c>
      <c r="F24" s="29" t="s">
        <v>2857</v>
      </c>
      <c r="G24" s="29" t="s">
        <v>2854</v>
      </c>
      <c r="H24" s="2"/>
      <c r="I24" s="629" t="s">
        <v>150</v>
      </c>
      <c r="J24" s="629" t="s">
        <v>4</v>
      </c>
      <c r="K24" s="433">
        <v>0</v>
      </c>
      <c r="L24" s="433">
        <v>0</v>
      </c>
      <c r="M24" s="433">
        <v>0</v>
      </c>
      <c r="N24" s="433">
        <v>0</v>
      </c>
      <c r="O24" s="433">
        <v>0</v>
      </c>
      <c r="P24" s="433">
        <v>0</v>
      </c>
      <c r="Q24" s="433">
        <f t="shared" si="1"/>
        <v>0</v>
      </c>
      <c r="R24" s="29" t="s">
        <v>2858</v>
      </c>
      <c r="S24" s="445" t="s">
        <v>2859</v>
      </c>
      <c r="T24" s="249"/>
      <c r="U24" s="249"/>
      <c r="V24" s="249"/>
      <c r="W24" s="249"/>
      <c r="X24" s="249"/>
      <c r="Y24" s="249"/>
      <c r="Z24" s="249"/>
      <c r="AA24" s="249"/>
      <c r="AB24" s="249"/>
      <c r="AC24" s="249"/>
      <c r="AD24" s="249"/>
      <c r="AE24" s="249"/>
      <c r="AF24" s="249"/>
      <c r="AG24" s="249"/>
    </row>
    <row r="25" spans="1:33" ht="15.75" customHeight="1">
      <c r="A25" s="631" t="s">
        <v>25</v>
      </c>
      <c r="B25" s="29" t="s">
        <v>26</v>
      </c>
      <c r="C25" s="29"/>
      <c r="D25" s="443" t="s">
        <v>19</v>
      </c>
      <c r="E25" s="29" t="s">
        <v>148</v>
      </c>
      <c r="F25" s="29" t="s">
        <v>2860</v>
      </c>
      <c r="G25" s="29" t="s">
        <v>2854</v>
      </c>
      <c r="H25" s="2"/>
      <c r="I25" s="629" t="s">
        <v>150</v>
      </c>
      <c r="J25" s="629" t="s">
        <v>4</v>
      </c>
      <c r="K25" s="432">
        <v>1</v>
      </c>
      <c r="L25" s="432">
        <v>1</v>
      </c>
      <c r="M25" s="432">
        <v>1</v>
      </c>
      <c r="N25" s="432">
        <v>1</v>
      </c>
      <c r="O25" s="432">
        <v>1</v>
      </c>
      <c r="P25" s="432">
        <v>1</v>
      </c>
      <c r="Q25" s="433">
        <f t="shared" si="1"/>
        <v>4</v>
      </c>
      <c r="R25" s="29" t="s">
        <v>1347</v>
      </c>
      <c r="S25" s="288" t="s">
        <v>2861</v>
      </c>
      <c r="T25" s="249"/>
      <c r="U25" s="249"/>
      <c r="V25" s="249"/>
      <c r="W25" s="249"/>
      <c r="X25" s="249"/>
      <c r="Y25" s="249"/>
      <c r="Z25" s="249"/>
      <c r="AA25" s="249"/>
      <c r="AB25" s="249"/>
      <c r="AC25" s="249"/>
      <c r="AD25" s="249"/>
      <c r="AE25" s="249"/>
      <c r="AF25" s="249"/>
      <c r="AG25" s="249"/>
    </row>
    <row r="26" spans="1:33" ht="15.75" customHeight="1">
      <c r="A26" s="631" t="s">
        <v>25</v>
      </c>
      <c r="B26" s="29" t="s">
        <v>26</v>
      </c>
      <c r="C26" s="29"/>
      <c r="D26" s="443" t="s">
        <v>19</v>
      </c>
      <c r="E26" s="29" t="s">
        <v>2862</v>
      </c>
      <c r="F26" s="29" t="s">
        <v>2863</v>
      </c>
      <c r="G26" s="29" t="s">
        <v>2854</v>
      </c>
      <c r="H26" s="2"/>
      <c r="I26" s="629" t="s">
        <v>150</v>
      </c>
      <c r="J26" s="629" t="s">
        <v>4</v>
      </c>
      <c r="K26" s="432">
        <v>1</v>
      </c>
      <c r="L26" s="432">
        <v>1</v>
      </c>
      <c r="M26" s="432">
        <v>1</v>
      </c>
      <c r="N26" s="432">
        <v>1</v>
      </c>
      <c r="O26" s="432">
        <v>1</v>
      </c>
      <c r="P26" s="432">
        <v>1</v>
      </c>
      <c r="Q26" s="433">
        <f t="shared" si="1"/>
        <v>4</v>
      </c>
      <c r="R26" s="29" t="s">
        <v>2864</v>
      </c>
      <c r="S26" s="118" t="s">
        <v>2865</v>
      </c>
      <c r="T26" s="249"/>
      <c r="U26" s="249"/>
      <c r="V26" s="249"/>
      <c r="W26" s="249"/>
      <c r="X26" s="249"/>
      <c r="Y26" s="249"/>
      <c r="Z26" s="249"/>
      <c r="AA26" s="249"/>
      <c r="AB26" s="249"/>
      <c r="AC26" s="249"/>
      <c r="AD26" s="249"/>
      <c r="AE26" s="249"/>
      <c r="AF26" s="249"/>
      <c r="AG26" s="249"/>
    </row>
    <row r="27" spans="1:33" ht="15.75" customHeight="1">
      <c r="A27" s="631" t="s">
        <v>25</v>
      </c>
      <c r="B27" s="29" t="s">
        <v>26</v>
      </c>
      <c r="C27" s="29"/>
      <c r="D27" s="443" t="s">
        <v>19</v>
      </c>
      <c r="E27" s="29" t="s">
        <v>178</v>
      </c>
      <c r="F27" s="29" t="s">
        <v>179</v>
      </c>
      <c r="G27" s="29" t="s">
        <v>56</v>
      </c>
      <c r="H27" s="2" t="s">
        <v>2671</v>
      </c>
      <c r="I27" s="629" t="s">
        <v>150</v>
      </c>
      <c r="J27" s="629" t="s">
        <v>4</v>
      </c>
      <c r="K27" s="432">
        <v>1</v>
      </c>
      <c r="L27" s="432">
        <v>1</v>
      </c>
      <c r="M27" s="432">
        <v>1</v>
      </c>
      <c r="N27" s="432">
        <v>1</v>
      </c>
      <c r="O27" s="432">
        <v>1</v>
      </c>
      <c r="P27" s="432">
        <v>1</v>
      </c>
      <c r="Q27" s="433">
        <f t="shared" si="1"/>
        <v>4</v>
      </c>
      <c r="R27" s="29" t="s">
        <v>1353</v>
      </c>
      <c r="S27" s="632" t="s">
        <v>1354</v>
      </c>
      <c r="T27" s="249"/>
      <c r="U27" s="249"/>
      <c r="V27" s="249"/>
      <c r="W27" s="249"/>
      <c r="X27" s="249"/>
      <c r="Y27" s="249"/>
      <c r="Z27" s="249"/>
      <c r="AA27" s="249"/>
      <c r="AB27" s="249"/>
      <c r="AC27" s="249"/>
      <c r="AD27" s="249"/>
      <c r="AE27" s="249"/>
      <c r="AF27" s="249"/>
      <c r="AG27" s="249"/>
    </row>
    <row r="28" spans="1:33" ht="15.75" customHeight="1">
      <c r="A28" s="631" t="s">
        <v>25</v>
      </c>
      <c r="B28" s="29" t="s">
        <v>26</v>
      </c>
      <c r="C28" s="29"/>
      <c r="D28" s="443" t="s">
        <v>19</v>
      </c>
      <c r="E28" s="29" t="s">
        <v>182</v>
      </c>
      <c r="F28" s="29" t="s">
        <v>183</v>
      </c>
      <c r="G28" s="29" t="s">
        <v>56</v>
      </c>
      <c r="H28" s="2" t="s">
        <v>2671</v>
      </c>
      <c r="I28" s="629" t="s">
        <v>150</v>
      </c>
      <c r="J28" s="629" t="s">
        <v>4</v>
      </c>
      <c r="K28" s="432">
        <v>0</v>
      </c>
      <c r="L28" s="432">
        <v>0</v>
      </c>
      <c r="M28" s="432">
        <v>0</v>
      </c>
      <c r="N28" s="432">
        <v>0</v>
      </c>
      <c r="O28" s="432">
        <v>0</v>
      </c>
      <c r="P28" s="432">
        <v>0</v>
      </c>
      <c r="Q28" s="433">
        <f t="shared" si="1"/>
        <v>0</v>
      </c>
      <c r="R28" s="29" t="s">
        <v>2866</v>
      </c>
      <c r="S28" s="445" t="s">
        <v>2867</v>
      </c>
      <c r="T28" s="249"/>
      <c r="U28" s="249"/>
      <c r="V28" s="249"/>
      <c r="W28" s="249"/>
      <c r="X28" s="249"/>
      <c r="Y28" s="249"/>
      <c r="Z28" s="249"/>
      <c r="AA28" s="249"/>
      <c r="AB28" s="249"/>
      <c r="AC28" s="249"/>
      <c r="AD28" s="249"/>
      <c r="AE28" s="249"/>
      <c r="AF28" s="249"/>
      <c r="AG28" s="249"/>
    </row>
    <row r="29" spans="1:33" ht="15.75" customHeight="1">
      <c r="A29" s="631" t="s">
        <v>25</v>
      </c>
      <c r="B29" s="29" t="s">
        <v>26</v>
      </c>
      <c r="C29" s="29"/>
      <c r="D29" s="443" t="s">
        <v>19</v>
      </c>
      <c r="E29" s="29" t="s">
        <v>186</v>
      </c>
      <c r="F29" s="29" t="s">
        <v>187</v>
      </c>
      <c r="G29" s="29" t="s">
        <v>56</v>
      </c>
      <c r="H29" s="2" t="s">
        <v>2671</v>
      </c>
      <c r="I29" s="629" t="s">
        <v>150</v>
      </c>
      <c r="J29" s="629" t="s">
        <v>4</v>
      </c>
      <c r="K29" s="433">
        <v>1</v>
      </c>
      <c r="L29" s="433">
        <v>1</v>
      </c>
      <c r="M29" s="433">
        <v>1</v>
      </c>
      <c r="N29" s="433">
        <v>1</v>
      </c>
      <c r="O29" s="433">
        <v>1</v>
      </c>
      <c r="P29" s="433">
        <v>1</v>
      </c>
      <c r="Q29" s="433">
        <f t="shared" si="1"/>
        <v>4</v>
      </c>
      <c r="R29" s="29" t="s">
        <v>2868</v>
      </c>
      <c r="S29" s="632" t="s">
        <v>1358</v>
      </c>
      <c r="T29" s="249"/>
      <c r="U29" s="249"/>
      <c r="V29" s="249"/>
      <c r="W29" s="249"/>
      <c r="X29" s="249"/>
      <c r="Y29" s="249"/>
      <c r="Z29" s="249"/>
      <c r="AA29" s="249"/>
      <c r="AB29" s="249"/>
      <c r="AC29" s="249"/>
      <c r="AD29" s="249"/>
      <c r="AE29" s="249"/>
      <c r="AF29" s="249"/>
      <c r="AG29" s="249"/>
    </row>
    <row r="30" spans="1:33" ht="15.75" customHeight="1">
      <c r="A30" s="631" t="s">
        <v>25</v>
      </c>
      <c r="B30" s="29" t="s">
        <v>26</v>
      </c>
      <c r="C30" s="29"/>
      <c r="D30" s="443" t="s">
        <v>19</v>
      </c>
      <c r="E30" s="29" t="s">
        <v>190</v>
      </c>
      <c r="F30" s="29" t="s">
        <v>191</v>
      </c>
      <c r="G30" s="29" t="s">
        <v>56</v>
      </c>
      <c r="H30" s="2" t="s">
        <v>2671</v>
      </c>
      <c r="I30" s="629" t="s">
        <v>150</v>
      </c>
      <c r="J30" s="629" t="s">
        <v>4</v>
      </c>
      <c r="K30" s="433">
        <v>0</v>
      </c>
      <c r="L30" s="433">
        <v>0</v>
      </c>
      <c r="M30" s="433">
        <v>0</v>
      </c>
      <c r="N30" s="433">
        <v>0</v>
      </c>
      <c r="O30" s="433">
        <v>0</v>
      </c>
      <c r="P30" s="433">
        <v>0</v>
      </c>
      <c r="Q30" s="433">
        <f t="shared" si="1"/>
        <v>0</v>
      </c>
      <c r="R30" s="29" t="s">
        <v>2869</v>
      </c>
      <c r="S30" s="443"/>
      <c r="T30" s="249"/>
      <c r="U30" s="249"/>
      <c r="V30" s="249"/>
      <c r="W30" s="249"/>
      <c r="X30" s="249"/>
      <c r="Y30" s="249"/>
      <c r="Z30" s="249"/>
      <c r="AA30" s="249"/>
      <c r="AB30" s="249"/>
      <c r="AC30" s="249"/>
      <c r="AD30" s="249"/>
      <c r="AE30" s="249"/>
      <c r="AF30" s="249"/>
      <c r="AG30" s="249"/>
    </row>
    <row r="31" spans="1:33" ht="15.75" customHeight="1">
      <c r="A31" s="631" t="s">
        <v>25</v>
      </c>
      <c r="B31" s="29" t="s">
        <v>26</v>
      </c>
      <c r="C31" s="29"/>
      <c r="D31" s="443" t="s">
        <v>19</v>
      </c>
      <c r="E31" s="29" t="s">
        <v>197</v>
      </c>
      <c r="F31" s="29" t="s">
        <v>1361</v>
      </c>
      <c r="G31" s="29" t="s">
        <v>56</v>
      </c>
      <c r="H31" s="2" t="s">
        <v>2671</v>
      </c>
      <c r="I31" s="629" t="s">
        <v>150</v>
      </c>
      <c r="J31" s="629" t="s">
        <v>4</v>
      </c>
      <c r="K31" s="433">
        <v>0</v>
      </c>
      <c r="L31" s="433">
        <v>0</v>
      </c>
      <c r="M31" s="433">
        <v>0</v>
      </c>
      <c r="N31" s="433">
        <v>0</v>
      </c>
      <c r="O31" s="433">
        <v>0</v>
      </c>
      <c r="P31" s="433">
        <v>0</v>
      </c>
      <c r="Q31" s="433">
        <f t="shared" si="1"/>
        <v>0</v>
      </c>
      <c r="R31" s="29" t="s">
        <v>1324</v>
      </c>
      <c r="S31" s="632"/>
      <c r="T31" s="249"/>
      <c r="U31" s="249"/>
      <c r="V31" s="249"/>
      <c r="W31" s="249"/>
      <c r="X31" s="249"/>
      <c r="Y31" s="249"/>
      <c r="Z31" s="249"/>
      <c r="AA31" s="249"/>
      <c r="AB31" s="249"/>
      <c r="AC31" s="249"/>
      <c r="AD31" s="249"/>
      <c r="AE31" s="249"/>
      <c r="AF31" s="249"/>
      <c r="AG31" s="249"/>
    </row>
    <row r="32" spans="1:33" ht="15.75" customHeight="1">
      <c r="A32" s="631" t="s">
        <v>25</v>
      </c>
      <c r="B32" s="29" t="s">
        <v>26</v>
      </c>
      <c r="C32" s="29"/>
      <c r="D32" s="443" t="s">
        <v>19</v>
      </c>
      <c r="E32" s="29" t="s">
        <v>201</v>
      </c>
      <c r="F32" s="29" t="s">
        <v>202</v>
      </c>
      <c r="G32" s="29" t="s">
        <v>56</v>
      </c>
      <c r="H32" s="2" t="s">
        <v>2671</v>
      </c>
      <c r="I32" s="629" t="s">
        <v>150</v>
      </c>
      <c r="J32" s="629" t="s">
        <v>4</v>
      </c>
      <c r="K32" s="433">
        <v>0</v>
      </c>
      <c r="L32" s="433">
        <v>0</v>
      </c>
      <c r="M32" s="433">
        <v>0</v>
      </c>
      <c r="N32" s="433">
        <v>0</v>
      </c>
      <c r="O32" s="433">
        <v>0</v>
      </c>
      <c r="P32" s="433">
        <v>0</v>
      </c>
      <c r="Q32" s="433">
        <f t="shared" si="1"/>
        <v>0</v>
      </c>
      <c r="R32" s="29" t="s">
        <v>1324</v>
      </c>
      <c r="S32" s="118"/>
      <c r="T32" s="249"/>
      <c r="U32" s="249"/>
      <c r="V32" s="249"/>
      <c r="W32" s="249"/>
      <c r="X32" s="249"/>
      <c r="Y32" s="249"/>
      <c r="Z32" s="249"/>
      <c r="AA32" s="249"/>
      <c r="AB32" s="249"/>
      <c r="AC32" s="249"/>
      <c r="AD32" s="249"/>
      <c r="AE32" s="249"/>
      <c r="AF32" s="249"/>
      <c r="AG32" s="249"/>
    </row>
    <row r="33" spans="1:33" ht="15.75" customHeight="1">
      <c r="A33" s="631" t="s">
        <v>25</v>
      </c>
      <c r="B33" s="29" t="s">
        <v>26</v>
      </c>
      <c r="C33" s="29"/>
      <c r="D33" s="443" t="s">
        <v>19</v>
      </c>
      <c r="E33" s="29" t="s">
        <v>205</v>
      </c>
      <c r="F33" s="29" t="s">
        <v>206</v>
      </c>
      <c r="G33" s="29" t="s">
        <v>56</v>
      </c>
      <c r="H33" s="2" t="s">
        <v>2678</v>
      </c>
      <c r="I33" s="629" t="s">
        <v>150</v>
      </c>
      <c r="J33" s="629" t="s">
        <v>4</v>
      </c>
      <c r="K33" s="433">
        <v>0</v>
      </c>
      <c r="L33" s="433">
        <v>0</v>
      </c>
      <c r="M33" s="433">
        <v>0</v>
      </c>
      <c r="N33" s="433">
        <v>0</v>
      </c>
      <c r="O33" s="433">
        <v>0</v>
      </c>
      <c r="P33" s="433">
        <v>0</v>
      </c>
      <c r="Q33" s="433">
        <f t="shared" si="1"/>
        <v>0</v>
      </c>
      <c r="R33" s="29" t="s">
        <v>1324</v>
      </c>
      <c r="S33" s="118"/>
      <c r="T33" s="249"/>
      <c r="U33" s="249"/>
      <c r="V33" s="249"/>
      <c r="W33" s="249"/>
      <c r="X33" s="249"/>
      <c r="Y33" s="249"/>
      <c r="Z33" s="249"/>
      <c r="AA33" s="249"/>
      <c r="AB33" s="249"/>
      <c r="AC33" s="249"/>
      <c r="AD33" s="249"/>
      <c r="AE33" s="249"/>
      <c r="AF33" s="249"/>
      <c r="AG33" s="249"/>
    </row>
    <row r="34" spans="1:33" ht="15.75" customHeight="1">
      <c r="A34" s="631" t="s">
        <v>25</v>
      </c>
      <c r="B34" s="29" t="s">
        <v>26</v>
      </c>
      <c r="C34" s="634"/>
      <c r="D34" s="443" t="s">
        <v>19</v>
      </c>
      <c r="E34" s="29" t="s">
        <v>210</v>
      </c>
      <c r="F34" s="29" t="s">
        <v>211</v>
      </c>
      <c r="G34" s="29" t="s">
        <v>56</v>
      </c>
      <c r="H34" s="2" t="s">
        <v>2680</v>
      </c>
      <c r="I34" s="629" t="s">
        <v>150</v>
      </c>
      <c r="J34" s="629" t="s">
        <v>4</v>
      </c>
      <c r="K34" s="432">
        <v>1</v>
      </c>
      <c r="L34" s="432">
        <v>1</v>
      </c>
      <c r="M34" s="432">
        <v>1</v>
      </c>
      <c r="N34" s="432">
        <v>1</v>
      </c>
      <c r="O34" s="432">
        <v>1</v>
      </c>
      <c r="P34" s="432">
        <v>1</v>
      </c>
      <c r="Q34" s="433">
        <f t="shared" si="1"/>
        <v>4</v>
      </c>
      <c r="R34" s="29" t="s">
        <v>1968</v>
      </c>
      <c r="S34" s="288" t="s">
        <v>1358</v>
      </c>
      <c r="T34" s="249"/>
      <c r="U34" s="249"/>
      <c r="V34" s="249"/>
      <c r="W34" s="249"/>
      <c r="X34" s="249"/>
      <c r="Y34" s="249"/>
      <c r="Z34" s="249"/>
      <c r="AA34" s="249"/>
      <c r="AB34" s="249"/>
      <c r="AC34" s="249"/>
      <c r="AD34" s="249"/>
      <c r="AE34" s="249"/>
      <c r="AF34" s="249"/>
      <c r="AG34" s="249"/>
    </row>
    <row r="35" spans="1:33" ht="15.75" customHeight="1">
      <c r="A35" s="631" t="s">
        <v>25</v>
      </c>
      <c r="B35" s="29" t="s">
        <v>26</v>
      </c>
      <c r="C35" s="29"/>
      <c r="D35" s="443" t="s">
        <v>19</v>
      </c>
      <c r="E35" s="29" t="s">
        <v>214</v>
      </c>
      <c r="F35" s="29" t="s">
        <v>1368</v>
      </c>
      <c r="G35" s="29" t="s">
        <v>56</v>
      </c>
      <c r="H35" s="2" t="s">
        <v>2683</v>
      </c>
      <c r="I35" s="629" t="s">
        <v>150</v>
      </c>
      <c r="J35" s="629" t="s">
        <v>4</v>
      </c>
      <c r="K35" s="433">
        <v>0</v>
      </c>
      <c r="L35" s="433">
        <v>0</v>
      </c>
      <c r="M35" s="433">
        <v>0</v>
      </c>
      <c r="N35" s="433">
        <v>0</v>
      </c>
      <c r="O35" s="433">
        <v>0</v>
      </c>
      <c r="P35" s="433">
        <v>0</v>
      </c>
      <c r="Q35" s="433">
        <f t="shared" si="1"/>
        <v>0</v>
      </c>
      <c r="R35" s="29" t="s">
        <v>1324</v>
      </c>
      <c r="S35" s="118"/>
      <c r="T35" s="249"/>
      <c r="U35" s="249"/>
      <c r="V35" s="249"/>
      <c r="W35" s="249"/>
      <c r="X35" s="249"/>
      <c r="Y35" s="249"/>
      <c r="Z35" s="249"/>
      <c r="AA35" s="249"/>
      <c r="AB35" s="249"/>
      <c r="AC35" s="249"/>
      <c r="AD35" s="249"/>
      <c r="AE35" s="249"/>
      <c r="AF35" s="249"/>
      <c r="AG35" s="249"/>
    </row>
    <row r="36" spans="1:33" ht="15.75" customHeight="1">
      <c r="A36" s="631" t="s">
        <v>25</v>
      </c>
      <c r="B36" s="29" t="s">
        <v>26</v>
      </c>
      <c r="C36" s="29"/>
      <c r="D36" s="443" t="s">
        <v>19</v>
      </c>
      <c r="E36" s="29" t="s">
        <v>219</v>
      </c>
      <c r="F36" s="29" t="s">
        <v>220</v>
      </c>
      <c r="G36" s="29" t="s">
        <v>56</v>
      </c>
      <c r="H36" s="2" t="s">
        <v>2684</v>
      </c>
      <c r="I36" s="629" t="s">
        <v>150</v>
      </c>
      <c r="J36" s="629" t="s">
        <v>4</v>
      </c>
      <c r="K36" s="432">
        <v>1</v>
      </c>
      <c r="L36" s="432">
        <v>1</v>
      </c>
      <c r="M36" s="432">
        <v>1</v>
      </c>
      <c r="N36" s="432">
        <v>1</v>
      </c>
      <c r="O36" s="432">
        <v>1</v>
      </c>
      <c r="P36" s="432">
        <v>1</v>
      </c>
      <c r="Q36" s="433">
        <f t="shared" si="1"/>
        <v>4</v>
      </c>
      <c r="R36" s="29" t="s">
        <v>2870</v>
      </c>
      <c r="S36" s="632" t="s">
        <v>1372</v>
      </c>
      <c r="T36" s="249"/>
      <c r="U36" s="249"/>
      <c r="V36" s="249"/>
      <c r="W36" s="249"/>
      <c r="X36" s="249"/>
      <c r="Y36" s="249"/>
      <c r="Z36" s="249"/>
      <c r="AA36" s="249"/>
      <c r="AB36" s="249"/>
      <c r="AC36" s="249"/>
      <c r="AD36" s="249"/>
      <c r="AE36" s="249"/>
      <c r="AF36" s="249"/>
      <c r="AG36" s="249"/>
    </row>
    <row r="37" spans="1:33" ht="15.75" customHeight="1">
      <c r="A37" s="631" t="s">
        <v>25</v>
      </c>
      <c r="B37" s="29" t="s">
        <v>26</v>
      </c>
      <c r="C37" s="29"/>
      <c r="D37" s="443" t="s">
        <v>19</v>
      </c>
      <c r="E37" s="29" t="s">
        <v>223</v>
      </c>
      <c r="F37" s="29" t="s">
        <v>224</v>
      </c>
      <c r="G37" s="29" t="s">
        <v>225</v>
      </c>
      <c r="H37" s="2" t="s">
        <v>2687</v>
      </c>
      <c r="I37" s="629" t="s">
        <v>150</v>
      </c>
      <c r="J37" s="629" t="s">
        <v>4</v>
      </c>
      <c r="K37" s="433">
        <v>0</v>
      </c>
      <c r="L37" s="433">
        <v>0</v>
      </c>
      <c r="M37" s="433">
        <v>0</v>
      </c>
      <c r="N37" s="433">
        <v>0</v>
      </c>
      <c r="O37" s="433">
        <v>0</v>
      </c>
      <c r="P37" s="433">
        <v>0</v>
      </c>
      <c r="Q37" s="433">
        <f t="shared" si="1"/>
        <v>0</v>
      </c>
      <c r="R37" s="436" t="s">
        <v>1374</v>
      </c>
      <c r="S37" s="445" t="s">
        <v>2871</v>
      </c>
      <c r="T37" s="249"/>
      <c r="U37" s="249"/>
      <c r="V37" s="249"/>
      <c r="W37" s="249"/>
      <c r="X37" s="249"/>
      <c r="Y37" s="249"/>
      <c r="Z37" s="249"/>
      <c r="AA37" s="249"/>
      <c r="AB37" s="249"/>
      <c r="AC37" s="249"/>
      <c r="AD37" s="249"/>
      <c r="AE37" s="249"/>
      <c r="AF37" s="249"/>
      <c r="AG37" s="249"/>
    </row>
    <row r="38" spans="1:33" ht="15.75" customHeight="1">
      <c r="A38" s="628" t="s">
        <v>25</v>
      </c>
      <c r="B38" s="29" t="s">
        <v>143</v>
      </c>
      <c r="C38" s="29"/>
      <c r="D38" s="443" t="s">
        <v>12</v>
      </c>
      <c r="E38" s="29" t="s">
        <v>232</v>
      </c>
      <c r="F38" s="29" t="s">
        <v>2872</v>
      </c>
      <c r="G38" s="29" t="s">
        <v>56</v>
      </c>
      <c r="H38" s="2"/>
      <c r="I38" s="635" t="s">
        <v>150</v>
      </c>
      <c r="J38" s="635" t="s">
        <v>4</v>
      </c>
      <c r="K38" s="433">
        <v>1</v>
      </c>
      <c r="L38" s="433">
        <v>1</v>
      </c>
      <c r="M38" s="433">
        <v>1</v>
      </c>
      <c r="N38" s="433">
        <v>1</v>
      </c>
      <c r="O38" s="433">
        <v>1</v>
      </c>
      <c r="P38" s="433">
        <v>1</v>
      </c>
      <c r="Q38" s="433">
        <f t="shared" si="1"/>
        <v>4</v>
      </c>
      <c r="R38" s="29" t="s">
        <v>1375</v>
      </c>
      <c r="S38" s="445" t="s">
        <v>2873</v>
      </c>
      <c r="T38" s="249"/>
      <c r="U38" s="249"/>
      <c r="V38" s="249"/>
      <c r="W38" s="249"/>
      <c r="X38" s="249"/>
      <c r="Y38" s="249"/>
      <c r="Z38" s="249"/>
      <c r="AA38" s="249"/>
      <c r="AB38" s="249"/>
      <c r="AC38" s="249"/>
      <c r="AD38" s="249"/>
      <c r="AE38" s="249"/>
      <c r="AF38" s="249"/>
      <c r="AG38" s="249"/>
    </row>
    <row r="39" spans="1:33" ht="15.75" customHeight="1">
      <c r="A39" s="628" t="s">
        <v>25</v>
      </c>
      <c r="B39" s="29" t="s">
        <v>143</v>
      </c>
      <c r="C39" s="29"/>
      <c r="D39" s="443" t="s">
        <v>12</v>
      </c>
      <c r="E39" s="29" t="s">
        <v>238</v>
      </c>
      <c r="F39" s="29" t="s">
        <v>239</v>
      </c>
      <c r="G39" s="29" t="s">
        <v>240</v>
      </c>
      <c r="H39" s="2"/>
      <c r="I39" s="635" t="s">
        <v>150</v>
      </c>
      <c r="J39" s="635" t="s">
        <v>150</v>
      </c>
      <c r="K39" s="433">
        <f>Samples_Moldova!B9</f>
        <v>1</v>
      </c>
      <c r="L39" s="433">
        <f>Samples_Moldova!C9</f>
        <v>1</v>
      </c>
      <c r="M39" s="433">
        <f>Samples_Moldova!D9</f>
        <v>1</v>
      </c>
      <c r="N39" s="433">
        <f>Samples_Moldova!E9</f>
        <v>1</v>
      </c>
      <c r="O39" s="433">
        <f>Samples_Moldova!F9</f>
        <v>1</v>
      </c>
      <c r="P39" s="433">
        <f>Samples_Moldova!G9</f>
        <v>1</v>
      </c>
      <c r="Q39" s="433">
        <f t="shared" si="1"/>
        <v>4</v>
      </c>
      <c r="R39" s="29" t="s">
        <v>2874</v>
      </c>
      <c r="S39" s="636"/>
      <c r="T39" s="249"/>
      <c r="U39" s="249"/>
      <c r="V39" s="249"/>
      <c r="W39" s="249"/>
      <c r="X39" s="249"/>
      <c r="Y39" s="249"/>
      <c r="Z39" s="249"/>
      <c r="AA39" s="249"/>
      <c r="AB39" s="249"/>
      <c r="AC39" s="249"/>
      <c r="AD39" s="249"/>
      <c r="AE39" s="249"/>
      <c r="AF39" s="249"/>
      <c r="AG39" s="249"/>
    </row>
    <row r="40" spans="1:33" ht="15.75" customHeight="1">
      <c r="A40" s="628" t="s">
        <v>25</v>
      </c>
      <c r="B40" s="29" t="s">
        <v>143</v>
      </c>
      <c r="C40" s="29"/>
      <c r="D40" s="443" t="s">
        <v>19</v>
      </c>
      <c r="E40" s="29" t="s">
        <v>232</v>
      </c>
      <c r="F40" s="431" t="s">
        <v>2875</v>
      </c>
      <c r="G40" s="29" t="s">
        <v>56</v>
      </c>
      <c r="H40" s="2"/>
      <c r="I40" s="635" t="s">
        <v>150</v>
      </c>
      <c r="J40" s="635" t="s">
        <v>4</v>
      </c>
      <c r="K40" s="433">
        <v>0</v>
      </c>
      <c r="L40" s="433">
        <v>0</v>
      </c>
      <c r="M40" s="433">
        <v>0</v>
      </c>
      <c r="N40" s="433">
        <v>0</v>
      </c>
      <c r="O40" s="433">
        <v>0</v>
      </c>
      <c r="P40" s="433">
        <v>0</v>
      </c>
      <c r="Q40" s="433">
        <f t="shared" si="1"/>
        <v>0</v>
      </c>
      <c r="R40" s="29" t="s">
        <v>2439</v>
      </c>
      <c r="S40" s="118"/>
      <c r="T40" s="249"/>
      <c r="U40" s="249"/>
      <c r="V40" s="249"/>
      <c r="W40" s="249"/>
      <c r="X40" s="249"/>
      <c r="Y40" s="249"/>
      <c r="Z40" s="249"/>
      <c r="AA40" s="249"/>
      <c r="AB40" s="249"/>
      <c r="AC40" s="249"/>
      <c r="AD40" s="249"/>
      <c r="AE40" s="249"/>
      <c r="AF40" s="249"/>
      <c r="AG40" s="249"/>
    </row>
    <row r="41" spans="1:33" ht="15.75" customHeight="1">
      <c r="A41" s="628" t="s">
        <v>25</v>
      </c>
      <c r="B41" s="29" t="s">
        <v>143</v>
      </c>
      <c r="C41" s="29"/>
      <c r="D41" s="443" t="s">
        <v>19</v>
      </c>
      <c r="E41" s="29" t="s">
        <v>238</v>
      </c>
      <c r="F41" s="29" t="s">
        <v>1197</v>
      </c>
      <c r="G41" s="29" t="s">
        <v>240</v>
      </c>
      <c r="H41" s="2"/>
      <c r="I41" s="637" t="s">
        <v>150</v>
      </c>
      <c r="J41" s="637" t="s">
        <v>150</v>
      </c>
      <c r="K41" s="630">
        <f>Samples_Moldova!B15</f>
        <v>1</v>
      </c>
      <c r="L41" s="630">
        <f>Samples_Moldova!C15</f>
        <v>1</v>
      </c>
      <c r="M41" s="630">
        <f>Samples_Moldova!D15</f>
        <v>1</v>
      </c>
      <c r="N41" s="630">
        <f>Samples_Moldova!E15</f>
        <v>1</v>
      </c>
      <c r="O41" s="630">
        <f>Samples_Moldova!F15</f>
        <v>1</v>
      </c>
      <c r="P41" s="630">
        <f>Samples_Moldova!G15</f>
        <v>1</v>
      </c>
      <c r="Q41" s="433">
        <f t="shared" si="1"/>
        <v>4</v>
      </c>
      <c r="R41" s="29" t="s">
        <v>2876</v>
      </c>
      <c r="S41" s="445"/>
      <c r="T41" s="249"/>
      <c r="U41" s="249"/>
      <c r="V41" s="249"/>
      <c r="W41" s="249"/>
      <c r="X41" s="249"/>
      <c r="Y41" s="249"/>
      <c r="Z41" s="249"/>
      <c r="AA41" s="249"/>
      <c r="AB41" s="249"/>
      <c r="AC41" s="249"/>
      <c r="AD41" s="249"/>
      <c r="AE41" s="249"/>
      <c r="AF41" s="249"/>
      <c r="AG41" s="249"/>
    </row>
    <row r="42" spans="1:33" ht="15.75" customHeight="1">
      <c r="A42" s="628" t="s">
        <v>25</v>
      </c>
      <c r="B42" s="29" t="s">
        <v>159</v>
      </c>
      <c r="C42" s="29"/>
      <c r="D42" s="443" t="s">
        <v>12</v>
      </c>
      <c r="E42" s="29" t="s">
        <v>254</v>
      </c>
      <c r="F42" s="29" t="s">
        <v>1199</v>
      </c>
      <c r="G42" s="29" t="s">
        <v>56</v>
      </c>
      <c r="H42" s="2"/>
      <c r="I42" s="637" t="s">
        <v>150</v>
      </c>
      <c r="J42" s="637" t="s">
        <v>4</v>
      </c>
      <c r="K42" s="630">
        <v>1</v>
      </c>
      <c r="L42" s="630">
        <v>1</v>
      </c>
      <c r="M42" s="630">
        <v>1</v>
      </c>
      <c r="N42" s="630">
        <v>1</v>
      </c>
      <c r="O42" s="630">
        <v>1</v>
      </c>
      <c r="P42" s="630">
        <v>0.5</v>
      </c>
      <c r="Q42" s="433">
        <f t="shared" si="1"/>
        <v>2</v>
      </c>
      <c r="R42" s="29" t="s">
        <v>2877</v>
      </c>
      <c r="S42" s="633" t="s">
        <v>2878</v>
      </c>
      <c r="T42" s="249"/>
      <c r="U42" s="249"/>
      <c r="V42" s="249"/>
      <c r="W42" s="249"/>
      <c r="X42" s="249"/>
      <c r="Y42" s="249"/>
      <c r="Z42" s="249"/>
      <c r="AA42" s="249"/>
      <c r="AB42" s="249"/>
      <c r="AC42" s="249"/>
      <c r="AD42" s="249"/>
      <c r="AE42" s="249"/>
      <c r="AF42" s="249"/>
      <c r="AG42" s="249"/>
    </row>
    <row r="43" spans="1:33" ht="15.75" customHeight="1">
      <c r="A43" s="628" t="s">
        <v>25</v>
      </c>
      <c r="B43" s="29" t="s">
        <v>159</v>
      </c>
      <c r="C43" s="29"/>
      <c r="D43" s="443" t="s">
        <v>12</v>
      </c>
      <c r="E43" s="29" t="s">
        <v>259</v>
      </c>
      <c r="F43" s="29" t="s">
        <v>260</v>
      </c>
      <c r="G43" s="29" t="s">
        <v>240</v>
      </c>
      <c r="H43" s="2" t="s">
        <v>2693</v>
      </c>
      <c r="I43" s="637" t="s">
        <v>150</v>
      </c>
      <c r="J43" s="637" t="s">
        <v>150</v>
      </c>
      <c r="K43" s="630">
        <f>Samples_Moldova!B24</f>
        <v>1</v>
      </c>
      <c r="L43" s="630">
        <f>Samples_Moldova!C24</f>
        <v>1</v>
      </c>
      <c r="M43" s="630">
        <f>Samples_Moldova!D24</f>
        <v>1</v>
      </c>
      <c r="N43" s="630">
        <f>Samples_Moldova!E24</f>
        <v>1</v>
      </c>
      <c r="O43" s="630">
        <f>Samples_Moldova!F24</f>
        <v>1</v>
      </c>
      <c r="P43" s="630">
        <v>0.5</v>
      </c>
      <c r="Q43" s="433">
        <f t="shared" si="1"/>
        <v>2</v>
      </c>
      <c r="R43" s="29" t="s">
        <v>2879</v>
      </c>
      <c r="S43" s="445" t="s">
        <v>2880</v>
      </c>
      <c r="T43" s="249"/>
      <c r="U43" s="249"/>
      <c r="V43" s="249"/>
      <c r="W43" s="249"/>
      <c r="X43" s="249"/>
      <c r="Y43" s="249"/>
      <c r="Z43" s="249"/>
      <c r="AA43" s="249"/>
      <c r="AB43" s="249"/>
      <c r="AC43" s="249"/>
      <c r="AD43" s="249"/>
      <c r="AE43" s="249"/>
      <c r="AF43" s="249"/>
      <c r="AG43" s="249"/>
    </row>
    <row r="44" spans="1:33" ht="15.75" customHeight="1">
      <c r="A44" s="628" t="s">
        <v>25</v>
      </c>
      <c r="B44" s="29" t="s">
        <v>159</v>
      </c>
      <c r="C44" s="29"/>
      <c r="D44" s="443" t="s">
        <v>19</v>
      </c>
      <c r="E44" s="29" t="s">
        <v>254</v>
      </c>
      <c r="F44" s="29" t="s">
        <v>2881</v>
      </c>
      <c r="G44" s="29" t="s">
        <v>56</v>
      </c>
      <c r="H44" s="2"/>
      <c r="I44" s="637" t="s">
        <v>150</v>
      </c>
      <c r="J44" s="637" t="s">
        <v>4</v>
      </c>
      <c r="K44" s="433">
        <v>1</v>
      </c>
      <c r="L44" s="433">
        <v>1</v>
      </c>
      <c r="M44" s="433">
        <v>1</v>
      </c>
      <c r="N44" s="433">
        <v>1</v>
      </c>
      <c r="O44" s="433">
        <v>1</v>
      </c>
      <c r="P44" s="630">
        <v>0.5</v>
      </c>
      <c r="Q44" s="433">
        <f t="shared" si="1"/>
        <v>2</v>
      </c>
      <c r="R44" s="29" t="s">
        <v>2882</v>
      </c>
      <c r="S44" s="633" t="s">
        <v>2883</v>
      </c>
      <c r="T44" s="249"/>
      <c r="U44" s="249"/>
      <c r="V44" s="249"/>
      <c r="W44" s="249"/>
      <c r="X44" s="249"/>
      <c r="Y44" s="249"/>
      <c r="Z44" s="249"/>
      <c r="AA44" s="249"/>
      <c r="AB44" s="249"/>
      <c r="AC44" s="249"/>
      <c r="AD44" s="249"/>
      <c r="AE44" s="249"/>
      <c r="AF44" s="249"/>
      <c r="AG44" s="249"/>
    </row>
    <row r="45" spans="1:33" ht="15.75" customHeight="1">
      <c r="A45" s="628" t="s">
        <v>25</v>
      </c>
      <c r="B45" s="29" t="s">
        <v>159</v>
      </c>
      <c r="C45" s="29"/>
      <c r="D45" s="443" t="s">
        <v>19</v>
      </c>
      <c r="E45" s="29" t="s">
        <v>259</v>
      </c>
      <c r="F45" s="29" t="s">
        <v>1203</v>
      </c>
      <c r="G45" s="29" t="s">
        <v>240</v>
      </c>
      <c r="H45" s="2"/>
      <c r="I45" s="637" t="s">
        <v>150</v>
      </c>
      <c r="J45" s="637" t="s">
        <v>150</v>
      </c>
      <c r="K45" s="433">
        <f>Samples_Moldova!B30</f>
        <v>1</v>
      </c>
      <c r="L45" s="433">
        <f>Samples_Moldova!C30</f>
        <v>1</v>
      </c>
      <c r="M45" s="433">
        <f>Samples_Moldova!D30</f>
        <v>1</v>
      </c>
      <c r="N45" s="433">
        <f>Samples_Moldova!E30</f>
        <v>1</v>
      </c>
      <c r="O45" s="433">
        <f>Samples_Moldova!F30</f>
        <v>1</v>
      </c>
      <c r="P45" s="630">
        <v>1</v>
      </c>
      <c r="Q45" s="433">
        <f t="shared" si="1"/>
        <v>4</v>
      </c>
      <c r="R45" s="29" t="s">
        <v>2884</v>
      </c>
      <c r="S45" s="118"/>
      <c r="T45" s="249"/>
      <c r="U45" s="249"/>
      <c r="V45" s="249"/>
      <c r="W45" s="249"/>
      <c r="X45" s="249"/>
      <c r="Y45" s="249"/>
      <c r="Z45" s="249"/>
      <c r="AA45" s="249"/>
      <c r="AB45" s="249"/>
      <c r="AC45" s="249"/>
      <c r="AD45" s="249"/>
      <c r="AE45" s="249"/>
      <c r="AF45" s="249"/>
      <c r="AG45" s="249"/>
    </row>
    <row r="46" spans="1:33" ht="15.75" customHeight="1">
      <c r="A46" s="631" t="s">
        <v>25</v>
      </c>
      <c r="B46" s="29" t="s">
        <v>170</v>
      </c>
      <c r="C46" s="29"/>
      <c r="D46" s="443" t="s">
        <v>12</v>
      </c>
      <c r="E46" s="29" t="s">
        <v>284</v>
      </c>
      <c r="F46" s="29" t="s">
        <v>285</v>
      </c>
      <c r="G46" s="29" t="s">
        <v>42</v>
      </c>
      <c r="H46" s="2"/>
      <c r="I46" s="637" t="s">
        <v>150</v>
      </c>
      <c r="J46" s="637" t="s">
        <v>4</v>
      </c>
      <c r="K46" s="432">
        <v>1</v>
      </c>
      <c r="L46" s="432">
        <v>1</v>
      </c>
      <c r="M46" s="432">
        <v>1</v>
      </c>
      <c r="N46" s="638">
        <v>0.5</v>
      </c>
      <c r="O46" s="432">
        <v>1</v>
      </c>
      <c r="P46" s="432">
        <v>1</v>
      </c>
      <c r="Q46" s="433">
        <f t="shared" si="1"/>
        <v>3.5</v>
      </c>
      <c r="R46" s="29" t="s">
        <v>2885</v>
      </c>
      <c r="S46" s="632" t="s">
        <v>2886</v>
      </c>
      <c r="T46" s="249"/>
      <c r="U46" s="249"/>
      <c r="V46" s="249"/>
      <c r="W46" s="249"/>
      <c r="X46" s="249"/>
      <c r="Y46" s="249"/>
      <c r="Z46" s="249"/>
      <c r="AA46" s="249"/>
      <c r="AB46" s="249"/>
      <c r="AC46" s="249"/>
      <c r="AD46" s="249"/>
      <c r="AE46" s="249"/>
      <c r="AF46" s="249"/>
      <c r="AG46" s="249"/>
    </row>
    <row r="47" spans="1:33" ht="15.75" customHeight="1">
      <c r="A47" s="631" t="s">
        <v>25</v>
      </c>
      <c r="B47" s="29" t="s">
        <v>170</v>
      </c>
      <c r="C47" s="29"/>
      <c r="D47" s="443" t="s">
        <v>12</v>
      </c>
      <c r="E47" s="29" t="s">
        <v>289</v>
      </c>
      <c r="F47" s="29" t="s">
        <v>290</v>
      </c>
      <c r="G47" s="29" t="s">
        <v>42</v>
      </c>
      <c r="H47" s="2"/>
      <c r="I47" s="637" t="s">
        <v>150</v>
      </c>
      <c r="J47" s="637" t="s">
        <v>4</v>
      </c>
      <c r="K47" s="420">
        <v>0</v>
      </c>
      <c r="L47" s="420">
        <v>0</v>
      </c>
      <c r="M47" s="420">
        <v>0</v>
      </c>
      <c r="N47" s="420">
        <v>0</v>
      </c>
      <c r="O47" s="420">
        <v>0</v>
      </c>
      <c r="P47" s="420">
        <v>0</v>
      </c>
      <c r="Q47" s="433">
        <f t="shared" si="1"/>
        <v>0</v>
      </c>
      <c r="R47" s="29" t="s">
        <v>2887</v>
      </c>
      <c r="S47" s="118"/>
      <c r="T47" s="249"/>
      <c r="U47" s="249"/>
      <c r="V47" s="249"/>
      <c r="W47" s="249"/>
      <c r="X47" s="249"/>
      <c r="Y47" s="249"/>
      <c r="Z47" s="249"/>
      <c r="AA47" s="249"/>
      <c r="AB47" s="249"/>
      <c r="AC47" s="249"/>
      <c r="AD47" s="249"/>
      <c r="AE47" s="249"/>
      <c r="AF47" s="249"/>
      <c r="AG47" s="249"/>
    </row>
    <row r="48" spans="1:33" ht="15.75" customHeight="1">
      <c r="A48" s="631" t="s">
        <v>25</v>
      </c>
      <c r="B48" s="29" t="s">
        <v>170</v>
      </c>
      <c r="C48" s="29"/>
      <c r="D48" s="443" t="s">
        <v>12</v>
      </c>
      <c r="E48" s="29" t="s">
        <v>299</v>
      </c>
      <c r="F48" s="29" t="s">
        <v>300</v>
      </c>
      <c r="G48" s="29" t="s">
        <v>56</v>
      </c>
      <c r="H48" s="2"/>
      <c r="I48" s="637" t="s">
        <v>150</v>
      </c>
      <c r="J48" s="637" t="s">
        <v>4</v>
      </c>
      <c r="K48" s="433">
        <v>0</v>
      </c>
      <c r="L48" s="433">
        <v>0</v>
      </c>
      <c r="M48" s="433">
        <v>0</v>
      </c>
      <c r="N48" s="433">
        <v>0</v>
      </c>
      <c r="O48" s="433">
        <v>0</v>
      </c>
      <c r="P48" s="433">
        <v>0</v>
      </c>
      <c r="Q48" s="433">
        <f t="shared" si="1"/>
        <v>0</v>
      </c>
      <c r="R48" s="29" t="s">
        <v>2888</v>
      </c>
      <c r="S48" s="118"/>
      <c r="T48" s="249"/>
      <c r="U48" s="249"/>
      <c r="V48" s="249"/>
      <c r="W48" s="249"/>
      <c r="X48" s="249"/>
      <c r="Y48" s="249"/>
      <c r="Z48" s="249"/>
      <c r="AA48" s="249"/>
      <c r="AB48" s="249"/>
      <c r="AC48" s="249"/>
      <c r="AD48" s="249"/>
      <c r="AE48" s="249"/>
      <c r="AF48" s="249"/>
      <c r="AG48" s="249"/>
    </row>
    <row r="49" spans="1:33" ht="15.75" customHeight="1">
      <c r="A49" s="631" t="s">
        <v>25</v>
      </c>
      <c r="B49" s="29" t="s">
        <v>170</v>
      </c>
      <c r="C49" s="29"/>
      <c r="D49" s="443" t="s">
        <v>19</v>
      </c>
      <c r="E49" s="29" t="s">
        <v>304</v>
      </c>
      <c r="F49" s="29" t="s">
        <v>1211</v>
      </c>
      <c r="G49" s="29" t="s">
        <v>42</v>
      </c>
      <c r="H49" s="2"/>
      <c r="I49" s="637" t="s">
        <v>150</v>
      </c>
      <c r="J49" s="637" t="s">
        <v>4</v>
      </c>
      <c r="K49" s="432">
        <v>1</v>
      </c>
      <c r="L49" s="432">
        <v>1</v>
      </c>
      <c r="M49" s="432">
        <v>1</v>
      </c>
      <c r="N49" s="432">
        <v>1</v>
      </c>
      <c r="O49" s="432">
        <v>1</v>
      </c>
      <c r="P49" s="432">
        <v>0.5</v>
      </c>
      <c r="Q49" s="433">
        <f t="shared" si="1"/>
        <v>2</v>
      </c>
      <c r="R49" s="29" t="s">
        <v>2889</v>
      </c>
      <c r="S49" s="632" t="s">
        <v>2890</v>
      </c>
      <c r="T49" s="249"/>
      <c r="U49" s="249"/>
      <c r="V49" s="249"/>
      <c r="W49" s="249"/>
      <c r="X49" s="249"/>
      <c r="Y49" s="249"/>
      <c r="Z49" s="249"/>
      <c r="AA49" s="249"/>
      <c r="AB49" s="249"/>
      <c r="AC49" s="249"/>
      <c r="AD49" s="249"/>
      <c r="AE49" s="249"/>
      <c r="AF49" s="249"/>
      <c r="AG49" s="249"/>
    </row>
    <row r="50" spans="1:33" ht="15.75" customHeight="1">
      <c r="A50" s="631" t="s">
        <v>25</v>
      </c>
      <c r="B50" s="29" t="s">
        <v>170</v>
      </c>
      <c r="C50" s="29"/>
      <c r="D50" s="443" t="s">
        <v>19</v>
      </c>
      <c r="E50" s="29" t="s">
        <v>311</v>
      </c>
      <c r="F50" s="29" t="s">
        <v>1213</v>
      </c>
      <c r="G50" s="29" t="s">
        <v>42</v>
      </c>
      <c r="H50" s="2"/>
      <c r="I50" s="637" t="s">
        <v>150</v>
      </c>
      <c r="J50" s="637" t="s">
        <v>4</v>
      </c>
      <c r="K50" s="432">
        <v>1</v>
      </c>
      <c r="L50" s="432">
        <v>1</v>
      </c>
      <c r="M50" s="432">
        <v>1</v>
      </c>
      <c r="N50" s="432">
        <v>1</v>
      </c>
      <c r="O50" s="432">
        <v>1</v>
      </c>
      <c r="P50" s="432">
        <v>0.5</v>
      </c>
      <c r="Q50" s="433">
        <f t="shared" si="1"/>
        <v>2</v>
      </c>
      <c r="R50" s="29" t="s">
        <v>2891</v>
      </c>
      <c r="S50" s="632" t="s">
        <v>2892</v>
      </c>
      <c r="T50" s="249"/>
      <c r="U50" s="249"/>
      <c r="V50" s="249"/>
      <c r="W50" s="249"/>
      <c r="X50" s="249"/>
      <c r="Y50" s="249"/>
      <c r="Z50" s="249"/>
      <c r="AA50" s="249"/>
      <c r="AB50" s="249"/>
      <c r="AC50" s="249"/>
      <c r="AD50" s="249"/>
      <c r="AE50" s="249"/>
      <c r="AF50" s="249"/>
      <c r="AG50" s="249"/>
    </row>
    <row r="51" spans="1:33" ht="15.75" customHeight="1">
      <c r="A51" s="631" t="s">
        <v>25</v>
      </c>
      <c r="B51" s="29" t="s">
        <v>170</v>
      </c>
      <c r="C51" s="29"/>
      <c r="D51" s="443" t="s">
        <v>19</v>
      </c>
      <c r="E51" s="29" t="s">
        <v>299</v>
      </c>
      <c r="F51" s="29" t="s">
        <v>1216</v>
      </c>
      <c r="G51" s="29" t="s">
        <v>56</v>
      </c>
      <c r="H51" s="2"/>
      <c r="I51" s="637" t="s">
        <v>150</v>
      </c>
      <c r="J51" s="637" t="s">
        <v>4</v>
      </c>
      <c r="K51" s="433">
        <v>0</v>
      </c>
      <c r="L51" s="433">
        <v>0</v>
      </c>
      <c r="M51" s="433">
        <v>0</v>
      </c>
      <c r="N51" s="433">
        <v>0</v>
      </c>
      <c r="O51" s="433">
        <v>0</v>
      </c>
      <c r="P51" s="433">
        <v>0</v>
      </c>
      <c r="Q51" s="433">
        <f t="shared" si="1"/>
        <v>0</v>
      </c>
      <c r="R51" s="29" t="s">
        <v>2893</v>
      </c>
      <c r="S51" s="118"/>
      <c r="T51" s="249"/>
      <c r="U51" s="249"/>
      <c r="V51" s="249"/>
      <c r="W51" s="249"/>
      <c r="X51" s="249"/>
      <c r="Y51" s="249"/>
      <c r="Z51" s="249"/>
      <c r="AA51" s="249"/>
      <c r="AB51" s="249"/>
      <c r="AC51" s="249"/>
      <c r="AD51" s="249"/>
      <c r="AE51" s="249"/>
      <c r="AF51" s="249"/>
      <c r="AG51" s="249"/>
    </row>
    <row r="52" spans="1:33" ht="15.75" customHeight="1">
      <c r="A52" s="631" t="s">
        <v>194</v>
      </c>
      <c r="B52" s="29" t="s">
        <v>195</v>
      </c>
      <c r="C52" s="29" t="s">
        <v>196</v>
      </c>
      <c r="D52" s="443" t="s">
        <v>12</v>
      </c>
      <c r="E52" s="29" t="s">
        <v>326</v>
      </c>
      <c r="F52" s="29" t="s">
        <v>1397</v>
      </c>
      <c r="G52" s="29" t="s">
        <v>42</v>
      </c>
      <c r="H52" s="2"/>
      <c r="I52" s="637" t="s">
        <v>150</v>
      </c>
      <c r="J52" s="637" t="s">
        <v>4</v>
      </c>
      <c r="K52" s="432">
        <v>1</v>
      </c>
      <c r="L52" s="432">
        <v>1</v>
      </c>
      <c r="M52" s="432">
        <v>1</v>
      </c>
      <c r="N52" s="432">
        <v>1</v>
      </c>
      <c r="O52" s="432">
        <v>1</v>
      </c>
      <c r="P52" s="432">
        <v>0.5</v>
      </c>
      <c r="Q52" s="433">
        <f t="shared" si="1"/>
        <v>2</v>
      </c>
      <c r="R52" s="29" t="s">
        <v>2894</v>
      </c>
      <c r="S52" s="288" t="s">
        <v>2895</v>
      </c>
      <c r="T52" s="249"/>
      <c r="U52" s="249"/>
      <c r="V52" s="249"/>
      <c r="W52" s="249"/>
      <c r="X52" s="249"/>
      <c r="Y52" s="249"/>
      <c r="Z52" s="249"/>
      <c r="AA52" s="249"/>
      <c r="AB52" s="249"/>
      <c r="AC52" s="249"/>
      <c r="AD52" s="249"/>
      <c r="AE52" s="249"/>
      <c r="AF52" s="249"/>
      <c r="AG52" s="249"/>
    </row>
    <row r="53" spans="1:33" ht="15.75" customHeight="1">
      <c r="A53" s="631" t="s">
        <v>194</v>
      </c>
      <c r="B53" s="29" t="s">
        <v>195</v>
      </c>
      <c r="C53" s="29" t="s">
        <v>196</v>
      </c>
      <c r="D53" s="443" t="s">
        <v>19</v>
      </c>
      <c r="E53" s="29" t="s">
        <v>326</v>
      </c>
      <c r="F53" s="29" t="s">
        <v>1397</v>
      </c>
      <c r="G53" s="29" t="s">
        <v>42</v>
      </c>
      <c r="H53" s="2"/>
      <c r="I53" s="637" t="s">
        <v>150</v>
      </c>
      <c r="J53" s="637" t="s">
        <v>4</v>
      </c>
      <c r="K53" s="432">
        <v>1</v>
      </c>
      <c r="L53" s="432">
        <v>1</v>
      </c>
      <c r="M53" s="432">
        <v>1</v>
      </c>
      <c r="N53" s="432">
        <v>1</v>
      </c>
      <c r="O53" s="432">
        <v>1</v>
      </c>
      <c r="P53" s="432">
        <v>0.5</v>
      </c>
      <c r="Q53" s="433">
        <f t="shared" si="1"/>
        <v>2</v>
      </c>
      <c r="R53" s="29" t="s">
        <v>2896</v>
      </c>
      <c r="S53" s="632" t="s">
        <v>2897</v>
      </c>
      <c r="T53" s="249"/>
      <c r="U53" s="249"/>
      <c r="V53" s="249"/>
      <c r="W53" s="249"/>
      <c r="X53" s="249"/>
      <c r="Y53" s="249"/>
      <c r="Z53" s="249"/>
      <c r="AA53" s="249"/>
      <c r="AB53" s="249"/>
      <c r="AC53" s="249"/>
      <c r="AD53" s="249"/>
      <c r="AE53" s="249"/>
      <c r="AF53" s="249"/>
      <c r="AG53" s="249"/>
    </row>
    <row r="54" spans="1:33" ht="15.75" customHeight="1">
      <c r="A54" s="631" t="s">
        <v>194</v>
      </c>
      <c r="B54" s="29" t="s">
        <v>195</v>
      </c>
      <c r="C54" s="29" t="s">
        <v>209</v>
      </c>
      <c r="D54" s="443" t="s">
        <v>12</v>
      </c>
      <c r="E54" s="29" t="s">
        <v>357</v>
      </c>
      <c r="F54" s="29" t="s">
        <v>358</v>
      </c>
      <c r="G54" s="29" t="s">
        <v>42</v>
      </c>
      <c r="H54" s="2"/>
      <c r="I54" s="637" t="s">
        <v>150</v>
      </c>
      <c r="J54" s="637" t="s">
        <v>4</v>
      </c>
      <c r="K54" s="433">
        <v>0</v>
      </c>
      <c r="L54" s="433">
        <v>0</v>
      </c>
      <c r="M54" s="433">
        <v>0</v>
      </c>
      <c r="N54" s="433">
        <v>0</v>
      </c>
      <c r="O54" s="433">
        <v>0</v>
      </c>
      <c r="P54" s="433">
        <v>0</v>
      </c>
      <c r="Q54" s="433">
        <f t="shared" si="1"/>
        <v>0</v>
      </c>
      <c r="R54" s="29" t="s">
        <v>2898</v>
      </c>
      <c r="S54" s="632" t="s">
        <v>2899</v>
      </c>
      <c r="T54" s="249"/>
      <c r="U54" s="249"/>
      <c r="V54" s="249"/>
      <c r="W54" s="249"/>
      <c r="X54" s="249"/>
      <c r="Y54" s="249"/>
      <c r="Z54" s="249"/>
      <c r="AA54" s="249"/>
      <c r="AB54" s="249"/>
      <c r="AC54" s="249"/>
      <c r="AD54" s="249"/>
      <c r="AE54" s="249"/>
      <c r="AF54" s="249"/>
      <c r="AG54" s="249"/>
    </row>
    <row r="55" spans="1:33" ht="15.75" customHeight="1">
      <c r="A55" s="631" t="s">
        <v>194</v>
      </c>
      <c r="B55" s="29" t="s">
        <v>195</v>
      </c>
      <c r="C55" s="29" t="s">
        <v>209</v>
      </c>
      <c r="D55" s="443" t="s">
        <v>19</v>
      </c>
      <c r="E55" s="29" t="s">
        <v>363</v>
      </c>
      <c r="F55" s="29" t="s">
        <v>358</v>
      </c>
      <c r="G55" s="29" t="s">
        <v>42</v>
      </c>
      <c r="H55" s="2"/>
      <c r="I55" s="637" t="s">
        <v>150</v>
      </c>
      <c r="J55" s="637" t="s">
        <v>4</v>
      </c>
      <c r="K55" s="433">
        <v>0</v>
      </c>
      <c r="L55" s="433">
        <v>0</v>
      </c>
      <c r="M55" s="433">
        <v>0</v>
      </c>
      <c r="N55" s="433">
        <v>0</v>
      </c>
      <c r="O55" s="433">
        <v>0</v>
      </c>
      <c r="P55" s="433">
        <v>0</v>
      </c>
      <c r="Q55" s="433">
        <f t="shared" si="1"/>
        <v>0</v>
      </c>
      <c r="R55" s="29" t="s">
        <v>2900</v>
      </c>
      <c r="S55" s="118"/>
      <c r="T55" s="249"/>
      <c r="U55" s="249"/>
      <c r="V55" s="249"/>
      <c r="W55" s="249"/>
      <c r="X55" s="249"/>
      <c r="Y55" s="249"/>
      <c r="Z55" s="249"/>
      <c r="AA55" s="249"/>
      <c r="AB55" s="249"/>
      <c r="AC55" s="249"/>
      <c r="AD55" s="249"/>
      <c r="AE55" s="249"/>
      <c r="AF55" s="249"/>
      <c r="AG55" s="249"/>
    </row>
    <row r="56" spans="1:33" ht="15.75" customHeight="1">
      <c r="A56" s="631" t="s">
        <v>194</v>
      </c>
      <c r="B56" s="29" t="s">
        <v>218</v>
      </c>
      <c r="C56" s="29"/>
      <c r="D56" s="443" t="s">
        <v>12</v>
      </c>
      <c r="E56" s="29" t="s">
        <v>367</v>
      </c>
      <c r="F56" s="29" t="s">
        <v>368</v>
      </c>
      <c r="G56" s="29" t="s">
        <v>42</v>
      </c>
      <c r="H56" s="2"/>
      <c r="I56" s="637" t="s">
        <v>150</v>
      </c>
      <c r="J56" s="637" t="s">
        <v>4</v>
      </c>
      <c r="K56" s="432">
        <v>0</v>
      </c>
      <c r="L56" s="432">
        <v>0</v>
      </c>
      <c r="M56" s="432">
        <v>0</v>
      </c>
      <c r="N56" s="432">
        <v>0</v>
      </c>
      <c r="O56" s="432">
        <v>0</v>
      </c>
      <c r="P56" s="432">
        <v>0</v>
      </c>
      <c r="Q56" s="433">
        <f t="shared" si="1"/>
        <v>0</v>
      </c>
      <c r="R56" s="29" t="s">
        <v>2901</v>
      </c>
      <c r="S56" s="632" t="s">
        <v>2899</v>
      </c>
      <c r="T56" s="249"/>
      <c r="U56" s="249"/>
      <c r="V56" s="249"/>
      <c r="W56" s="249"/>
      <c r="X56" s="249"/>
      <c r="Y56" s="249"/>
      <c r="Z56" s="249"/>
      <c r="AA56" s="249"/>
      <c r="AB56" s="249"/>
      <c r="AC56" s="249"/>
      <c r="AD56" s="249"/>
      <c r="AE56" s="249"/>
      <c r="AF56" s="249"/>
      <c r="AG56" s="249"/>
    </row>
    <row r="57" spans="1:33" ht="15.75" customHeight="1">
      <c r="A57" s="631" t="s">
        <v>194</v>
      </c>
      <c r="B57" s="29" t="s">
        <v>218</v>
      </c>
      <c r="C57" s="29"/>
      <c r="D57" s="443" t="s">
        <v>19</v>
      </c>
      <c r="E57" s="29" t="s">
        <v>373</v>
      </c>
      <c r="F57" s="29" t="s">
        <v>1225</v>
      </c>
      <c r="G57" s="29" t="s">
        <v>42</v>
      </c>
      <c r="H57" s="2"/>
      <c r="I57" s="637" t="s">
        <v>150</v>
      </c>
      <c r="J57" s="637" t="s">
        <v>4</v>
      </c>
      <c r="K57" s="433">
        <v>1</v>
      </c>
      <c r="L57" s="433">
        <v>1</v>
      </c>
      <c r="M57" s="433">
        <v>1</v>
      </c>
      <c r="N57" s="433">
        <v>1</v>
      </c>
      <c r="O57" s="433">
        <v>1</v>
      </c>
      <c r="P57" s="433">
        <v>0.5</v>
      </c>
      <c r="Q57" s="433">
        <f t="shared" si="1"/>
        <v>2</v>
      </c>
      <c r="R57" s="29" t="s">
        <v>2902</v>
      </c>
      <c r="S57" s="288" t="s">
        <v>2903</v>
      </c>
      <c r="T57" s="249"/>
      <c r="U57" s="249"/>
      <c r="V57" s="249"/>
      <c r="W57" s="249"/>
      <c r="X57" s="249"/>
      <c r="Y57" s="249"/>
      <c r="Z57" s="249"/>
      <c r="AA57" s="249"/>
      <c r="AB57" s="249"/>
      <c r="AC57" s="249"/>
      <c r="AD57" s="249"/>
      <c r="AE57" s="249"/>
      <c r="AF57" s="249"/>
      <c r="AG57" s="249"/>
    </row>
    <row r="58" spans="1:33" ht="15.75" customHeight="1">
      <c r="A58" s="631" t="s">
        <v>194</v>
      </c>
      <c r="B58" s="29" t="s">
        <v>230</v>
      </c>
      <c r="C58" s="29" t="s">
        <v>231</v>
      </c>
      <c r="D58" s="443" t="s">
        <v>12</v>
      </c>
      <c r="E58" s="129" t="s">
        <v>386</v>
      </c>
      <c r="F58" s="29" t="s">
        <v>387</v>
      </c>
      <c r="G58" s="29" t="s">
        <v>2904</v>
      </c>
      <c r="H58" s="2"/>
      <c r="I58" s="637" t="s">
        <v>150</v>
      </c>
      <c r="J58" s="637" t="s">
        <v>4</v>
      </c>
      <c r="K58" s="432">
        <v>1</v>
      </c>
      <c r="L58" s="432">
        <v>1</v>
      </c>
      <c r="M58" s="432">
        <v>1</v>
      </c>
      <c r="N58" s="432">
        <v>1</v>
      </c>
      <c r="O58" s="432">
        <v>1</v>
      </c>
      <c r="P58" s="432">
        <v>0.5</v>
      </c>
      <c r="Q58" s="433">
        <f t="shared" si="1"/>
        <v>2</v>
      </c>
      <c r="R58" s="29" t="s">
        <v>2905</v>
      </c>
      <c r="S58" s="632" t="s">
        <v>2906</v>
      </c>
      <c r="T58" s="249"/>
      <c r="U58" s="249"/>
      <c r="V58" s="249"/>
      <c r="W58" s="249"/>
      <c r="X58" s="249"/>
      <c r="Y58" s="249"/>
      <c r="Z58" s="249"/>
      <c r="AA58" s="249"/>
      <c r="AB58" s="249"/>
      <c r="AC58" s="249"/>
      <c r="AD58" s="249"/>
      <c r="AE58" s="249"/>
      <c r="AF58" s="249"/>
      <c r="AG58" s="249"/>
    </row>
    <row r="59" spans="1:33" ht="15.75" customHeight="1">
      <c r="A59" s="631" t="s">
        <v>194</v>
      </c>
      <c r="B59" s="29" t="s">
        <v>230</v>
      </c>
      <c r="C59" s="29" t="s">
        <v>231</v>
      </c>
      <c r="D59" s="443" t="s">
        <v>12</v>
      </c>
      <c r="E59" s="129" t="s">
        <v>394</v>
      </c>
      <c r="F59" s="29" t="s">
        <v>395</v>
      </c>
      <c r="G59" s="29" t="s">
        <v>2904</v>
      </c>
      <c r="H59" s="9" t="s">
        <v>2715</v>
      </c>
      <c r="I59" s="637" t="s">
        <v>150</v>
      </c>
      <c r="J59" s="637" t="s">
        <v>4</v>
      </c>
      <c r="K59" s="432">
        <v>1</v>
      </c>
      <c r="L59" s="432">
        <v>1</v>
      </c>
      <c r="M59" s="432">
        <v>1</v>
      </c>
      <c r="N59" s="432">
        <v>1</v>
      </c>
      <c r="O59" s="432">
        <v>1</v>
      </c>
      <c r="P59" s="432">
        <v>0.5</v>
      </c>
      <c r="Q59" s="433">
        <f t="shared" si="1"/>
        <v>2</v>
      </c>
      <c r="R59" s="29" t="s">
        <v>2907</v>
      </c>
      <c r="S59" s="118" t="s">
        <v>1413</v>
      </c>
      <c r="T59" s="249"/>
      <c r="U59" s="249"/>
      <c r="V59" s="249"/>
      <c r="W59" s="249"/>
      <c r="X59" s="249"/>
      <c r="Y59" s="249"/>
      <c r="Z59" s="249"/>
      <c r="AA59" s="249"/>
      <c r="AB59" s="249"/>
      <c r="AC59" s="249"/>
      <c r="AD59" s="249"/>
      <c r="AE59" s="249"/>
      <c r="AF59" s="249"/>
      <c r="AG59" s="249"/>
    </row>
    <row r="60" spans="1:33" ht="15.75" customHeight="1">
      <c r="A60" s="631" t="s">
        <v>194</v>
      </c>
      <c r="B60" s="29" t="s">
        <v>230</v>
      </c>
      <c r="C60" s="29" t="s">
        <v>231</v>
      </c>
      <c r="D60" s="443" t="s">
        <v>19</v>
      </c>
      <c r="E60" s="129" t="s">
        <v>399</v>
      </c>
      <c r="F60" s="29" t="s">
        <v>400</v>
      </c>
      <c r="G60" s="29" t="s">
        <v>2904</v>
      </c>
      <c r="H60" s="2"/>
      <c r="I60" s="637" t="s">
        <v>150</v>
      </c>
      <c r="J60" s="637" t="s">
        <v>4</v>
      </c>
      <c r="K60" s="432">
        <v>1</v>
      </c>
      <c r="L60" s="432">
        <v>1</v>
      </c>
      <c r="M60" s="432">
        <v>1</v>
      </c>
      <c r="N60" s="432">
        <v>1</v>
      </c>
      <c r="O60" s="432">
        <v>1</v>
      </c>
      <c r="P60" s="432">
        <v>1</v>
      </c>
      <c r="Q60" s="433">
        <f t="shared" si="1"/>
        <v>4</v>
      </c>
      <c r="R60" s="29" t="s">
        <v>2908</v>
      </c>
      <c r="S60" s="632" t="s">
        <v>2909</v>
      </c>
      <c r="T60" s="249"/>
      <c r="U60" s="249"/>
      <c r="V60" s="249"/>
      <c r="W60" s="249"/>
      <c r="X60" s="249"/>
      <c r="Y60" s="249"/>
      <c r="Z60" s="249"/>
      <c r="AA60" s="249"/>
      <c r="AB60" s="249"/>
      <c r="AC60" s="249"/>
      <c r="AD60" s="249"/>
      <c r="AE60" s="249"/>
      <c r="AF60" s="249"/>
      <c r="AG60" s="249"/>
    </row>
    <row r="61" spans="1:33" ht="15.75" customHeight="1">
      <c r="A61" s="631" t="s">
        <v>194</v>
      </c>
      <c r="B61" s="29" t="s">
        <v>230</v>
      </c>
      <c r="C61" s="29" t="s">
        <v>231</v>
      </c>
      <c r="D61" s="443" t="s">
        <v>19</v>
      </c>
      <c r="E61" s="129" t="s">
        <v>405</v>
      </c>
      <c r="F61" s="29" t="s">
        <v>1416</v>
      </c>
      <c r="G61" s="29" t="s">
        <v>2904</v>
      </c>
      <c r="H61" s="9" t="s">
        <v>391</v>
      </c>
      <c r="I61" s="637" t="s">
        <v>150</v>
      </c>
      <c r="J61" s="637" t="s">
        <v>4</v>
      </c>
      <c r="K61" s="432">
        <v>1</v>
      </c>
      <c r="L61" s="432">
        <v>1</v>
      </c>
      <c r="M61" s="432">
        <v>1</v>
      </c>
      <c r="N61" s="432">
        <v>1</v>
      </c>
      <c r="O61" s="432">
        <v>1</v>
      </c>
      <c r="P61" s="432">
        <v>1</v>
      </c>
      <c r="Q61" s="433">
        <f t="shared" si="1"/>
        <v>4</v>
      </c>
      <c r="R61" s="29" t="s">
        <v>2910</v>
      </c>
      <c r="S61" s="632" t="s">
        <v>1413</v>
      </c>
      <c r="T61" s="249"/>
      <c r="U61" s="249"/>
      <c r="V61" s="249"/>
      <c r="W61" s="249"/>
      <c r="X61" s="249"/>
      <c r="Y61" s="249"/>
      <c r="Z61" s="249"/>
      <c r="AA61" s="249"/>
      <c r="AB61" s="249"/>
      <c r="AC61" s="249"/>
      <c r="AD61" s="249"/>
      <c r="AE61" s="249"/>
      <c r="AF61" s="249"/>
      <c r="AG61" s="249"/>
    </row>
    <row r="62" spans="1:33" ht="15.75" customHeight="1">
      <c r="A62" s="628" t="s">
        <v>194</v>
      </c>
      <c r="B62" s="29" t="s">
        <v>230</v>
      </c>
      <c r="C62" s="29" t="s">
        <v>249</v>
      </c>
      <c r="D62" s="443" t="s">
        <v>12</v>
      </c>
      <c r="E62" s="29" t="s">
        <v>2720</v>
      </c>
      <c r="F62" s="29" t="s">
        <v>412</v>
      </c>
      <c r="G62" s="29" t="s">
        <v>42</v>
      </c>
      <c r="H62" s="2" t="s">
        <v>2721</v>
      </c>
      <c r="I62" s="637" t="s">
        <v>150</v>
      </c>
      <c r="J62" s="637" t="s">
        <v>4</v>
      </c>
      <c r="K62" s="630">
        <v>1</v>
      </c>
      <c r="L62" s="630">
        <v>1</v>
      </c>
      <c r="M62" s="630">
        <v>1</v>
      </c>
      <c r="N62" s="630">
        <v>1</v>
      </c>
      <c r="O62" s="630">
        <v>1</v>
      </c>
      <c r="P62" s="630">
        <v>1</v>
      </c>
      <c r="Q62" s="433">
        <f t="shared" si="1"/>
        <v>4</v>
      </c>
      <c r="R62" s="29" t="s">
        <v>2911</v>
      </c>
      <c r="S62" s="288" t="s">
        <v>2912</v>
      </c>
      <c r="T62" s="249"/>
      <c r="U62" s="249"/>
      <c r="V62" s="249"/>
      <c r="W62" s="249"/>
      <c r="X62" s="249"/>
      <c r="Y62" s="249"/>
      <c r="Z62" s="249"/>
      <c r="AA62" s="249"/>
      <c r="AB62" s="249"/>
      <c r="AC62" s="249"/>
      <c r="AD62" s="249"/>
      <c r="AE62" s="249"/>
      <c r="AF62" s="249"/>
      <c r="AG62" s="249"/>
    </row>
    <row r="63" spans="1:33" ht="15.75" customHeight="1">
      <c r="A63" s="628" t="s">
        <v>194</v>
      </c>
      <c r="B63" s="29" t="s">
        <v>230</v>
      </c>
      <c r="C63" s="29" t="s">
        <v>249</v>
      </c>
      <c r="D63" s="443" t="s">
        <v>19</v>
      </c>
      <c r="E63" s="29" t="s">
        <v>2724</v>
      </c>
      <c r="F63" s="29" t="s">
        <v>1228</v>
      </c>
      <c r="G63" s="29" t="s">
        <v>42</v>
      </c>
      <c r="H63" s="2" t="s">
        <v>2725</v>
      </c>
      <c r="I63" s="639" t="s">
        <v>150</v>
      </c>
      <c r="J63" s="639" t="s">
        <v>4</v>
      </c>
      <c r="K63" s="630">
        <v>1</v>
      </c>
      <c r="L63" s="630">
        <v>1</v>
      </c>
      <c r="M63" s="630">
        <v>1</v>
      </c>
      <c r="N63" s="630">
        <v>1</v>
      </c>
      <c r="O63" s="630">
        <v>1</v>
      </c>
      <c r="P63" s="630">
        <v>1</v>
      </c>
      <c r="Q63" s="433">
        <f t="shared" si="1"/>
        <v>4</v>
      </c>
      <c r="R63" s="29" t="s">
        <v>2913</v>
      </c>
      <c r="S63" s="445" t="s">
        <v>1423</v>
      </c>
      <c r="T63" s="249"/>
      <c r="U63" s="249"/>
      <c r="V63" s="249"/>
      <c r="W63" s="249"/>
      <c r="X63" s="249"/>
      <c r="Y63" s="249"/>
      <c r="Z63" s="249"/>
      <c r="AA63" s="249"/>
      <c r="AB63" s="249"/>
      <c r="AC63" s="249"/>
      <c r="AD63" s="249"/>
      <c r="AE63" s="249"/>
      <c r="AF63" s="249"/>
      <c r="AG63" s="249"/>
    </row>
    <row r="64" spans="1:33" ht="15.75" customHeight="1">
      <c r="A64" s="628" t="s">
        <v>194</v>
      </c>
      <c r="B64" s="29" t="s">
        <v>230</v>
      </c>
      <c r="C64" s="29" t="s">
        <v>258</v>
      </c>
      <c r="D64" s="443" t="s">
        <v>12</v>
      </c>
      <c r="E64" s="29" t="s">
        <v>453</v>
      </c>
      <c r="F64" s="29" t="s">
        <v>454</v>
      </c>
      <c r="G64" s="29" t="s">
        <v>455</v>
      </c>
      <c r="H64" s="2" t="s">
        <v>2728</v>
      </c>
      <c r="I64" s="639" t="s">
        <v>4</v>
      </c>
      <c r="J64" s="639" t="s">
        <v>4</v>
      </c>
      <c r="K64" s="433"/>
      <c r="L64" s="433"/>
      <c r="M64" s="433"/>
      <c r="N64" s="433"/>
      <c r="O64" s="433"/>
      <c r="P64" s="433"/>
      <c r="Q64" s="433"/>
      <c r="R64" s="29" t="s">
        <v>1991</v>
      </c>
      <c r="S64" s="118"/>
      <c r="T64" s="249"/>
      <c r="U64" s="249"/>
      <c r="V64" s="249"/>
      <c r="W64" s="249"/>
      <c r="X64" s="249"/>
      <c r="Y64" s="249"/>
      <c r="Z64" s="249"/>
      <c r="AA64" s="249"/>
      <c r="AB64" s="249"/>
      <c r="AC64" s="249"/>
      <c r="AD64" s="249"/>
      <c r="AE64" s="249"/>
      <c r="AF64" s="249"/>
      <c r="AG64" s="249"/>
    </row>
    <row r="65" spans="1:33" ht="15.75" customHeight="1">
      <c r="A65" s="628" t="s">
        <v>194</v>
      </c>
      <c r="B65" s="29" t="s">
        <v>230</v>
      </c>
      <c r="C65" s="29" t="s">
        <v>258</v>
      </c>
      <c r="D65" s="443" t="s">
        <v>19</v>
      </c>
      <c r="E65" s="29" t="s">
        <v>459</v>
      </c>
      <c r="F65" s="29" t="s">
        <v>1229</v>
      </c>
      <c r="G65" s="29" t="s">
        <v>461</v>
      </c>
      <c r="H65" s="2" t="s">
        <v>2728</v>
      </c>
      <c r="I65" s="639" t="s">
        <v>4</v>
      </c>
      <c r="J65" s="639" t="s">
        <v>4</v>
      </c>
      <c r="K65" s="433"/>
      <c r="L65" s="433"/>
      <c r="M65" s="433"/>
      <c r="N65" s="433"/>
      <c r="O65" s="433"/>
      <c r="P65" s="433"/>
      <c r="Q65" s="433"/>
      <c r="R65" s="29" t="s">
        <v>1425</v>
      </c>
      <c r="S65" s="118"/>
      <c r="T65" s="249"/>
      <c r="U65" s="249"/>
      <c r="V65" s="249"/>
      <c r="W65" s="249"/>
      <c r="X65" s="249"/>
      <c r="Y65" s="249"/>
      <c r="Z65" s="249"/>
      <c r="AA65" s="249"/>
      <c r="AB65" s="249"/>
      <c r="AC65" s="249"/>
      <c r="AD65" s="249"/>
      <c r="AE65" s="249"/>
      <c r="AF65" s="249"/>
      <c r="AG65" s="249"/>
    </row>
    <row r="66" spans="1:33" ht="15.75" customHeight="1">
      <c r="A66" s="631" t="s">
        <v>194</v>
      </c>
      <c r="B66" s="29" t="s">
        <v>230</v>
      </c>
      <c r="C66" s="29" t="s">
        <v>258</v>
      </c>
      <c r="D66" s="443" t="s">
        <v>12</v>
      </c>
      <c r="E66" s="29" t="s">
        <v>468</v>
      </c>
      <c r="F66" s="29" t="s">
        <v>1426</v>
      </c>
      <c r="G66" s="29" t="s">
        <v>42</v>
      </c>
      <c r="H66" s="2" t="s">
        <v>2732</v>
      </c>
      <c r="I66" s="639" t="s">
        <v>150</v>
      </c>
      <c r="J66" s="639" t="s">
        <v>4</v>
      </c>
      <c r="K66" s="432">
        <v>1</v>
      </c>
      <c r="L66" s="432">
        <v>1</v>
      </c>
      <c r="M66" s="432">
        <v>1</v>
      </c>
      <c r="N66" s="432">
        <v>1</v>
      </c>
      <c r="O66" s="432">
        <v>1</v>
      </c>
      <c r="P66" s="432">
        <v>1</v>
      </c>
      <c r="Q66" s="433">
        <f t="shared" ref="Q66:Q69" si="2">K66*(SUM(L66:O66)*P66)</f>
        <v>4</v>
      </c>
      <c r="R66" s="29" t="s">
        <v>2914</v>
      </c>
      <c r="S66" s="632" t="s">
        <v>1433</v>
      </c>
      <c r="T66" s="249"/>
      <c r="U66" s="249"/>
      <c r="V66" s="249"/>
      <c r="W66" s="249"/>
      <c r="X66" s="249"/>
      <c r="Y66" s="249"/>
      <c r="Z66" s="249"/>
      <c r="AA66" s="249"/>
      <c r="AB66" s="249"/>
      <c r="AC66" s="249"/>
      <c r="AD66" s="249"/>
      <c r="AE66" s="249"/>
      <c r="AF66" s="249"/>
      <c r="AG66" s="249"/>
    </row>
    <row r="67" spans="1:33" ht="15.75" customHeight="1">
      <c r="A67" s="631" t="s">
        <v>194</v>
      </c>
      <c r="B67" s="29" t="s">
        <v>230</v>
      </c>
      <c r="C67" s="29" t="s">
        <v>258</v>
      </c>
      <c r="D67" s="443" t="s">
        <v>19</v>
      </c>
      <c r="E67" s="29" t="s">
        <v>468</v>
      </c>
      <c r="F67" s="29" t="s">
        <v>1231</v>
      </c>
      <c r="G67" s="29" t="s">
        <v>42</v>
      </c>
      <c r="H67" s="2" t="s">
        <v>2728</v>
      </c>
      <c r="I67" s="639" t="s">
        <v>150</v>
      </c>
      <c r="J67" s="639" t="s">
        <v>4</v>
      </c>
      <c r="K67" s="432">
        <v>1</v>
      </c>
      <c r="L67" s="432">
        <v>1</v>
      </c>
      <c r="M67" s="432">
        <v>1</v>
      </c>
      <c r="N67" s="432">
        <v>1</v>
      </c>
      <c r="O67" s="432">
        <v>1</v>
      </c>
      <c r="P67" s="432">
        <v>0.5</v>
      </c>
      <c r="Q67" s="433">
        <f t="shared" si="2"/>
        <v>2</v>
      </c>
      <c r="R67" s="29" t="s">
        <v>2915</v>
      </c>
      <c r="S67" s="632" t="s">
        <v>1431</v>
      </c>
      <c r="T67" s="249"/>
      <c r="U67" s="249"/>
      <c r="V67" s="249"/>
      <c r="W67" s="249"/>
      <c r="X67" s="249"/>
      <c r="Y67" s="249"/>
      <c r="Z67" s="249"/>
      <c r="AA67" s="249"/>
      <c r="AB67" s="249"/>
      <c r="AC67" s="249"/>
      <c r="AD67" s="249"/>
      <c r="AE67" s="249"/>
      <c r="AF67" s="249"/>
      <c r="AG67" s="249"/>
    </row>
    <row r="68" spans="1:33" ht="15.75" customHeight="1">
      <c r="A68" s="631" t="s">
        <v>194</v>
      </c>
      <c r="B68" s="29" t="s">
        <v>230</v>
      </c>
      <c r="C68" s="29" t="s">
        <v>273</v>
      </c>
      <c r="D68" s="443" t="s">
        <v>12</v>
      </c>
      <c r="E68" s="29" t="s">
        <v>477</v>
      </c>
      <c r="F68" s="29" t="s">
        <v>478</v>
      </c>
      <c r="G68" s="29" t="s">
        <v>42</v>
      </c>
      <c r="H68" s="2"/>
      <c r="I68" s="639" t="s">
        <v>150</v>
      </c>
      <c r="J68" s="639" t="s">
        <v>4</v>
      </c>
      <c r="K68" s="433">
        <v>1</v>
      </c>
      <c r="L68" s="433">
        <v>1</v>
      </c>
      <c r="M68" s="433">
        <v>1</v>
      </c>
      <c r="N68" s="433">
        <v>1</v>
      </c>
      <c r="O68" s="433">
        <v>1</v>
      </c>
      <c r="P68" s="433">
        <v>1</v>
      </c>
      <c r="Q68" s="433">
        <f t="shared" si="2"/>
        <v>4</v>
      </c>
      <c r="R68" s="640"/>
      <c r="S68" s="445" t="s">
        <v>1433</v>
      </c>
      <c r="T68" s="249"/>
      <c r="U68" s="249"/>
      <c r="V68" s="249"/>
      <c r="W68" s="249"/>
      <c r="X68" s="249"/>
      <c r="Y68" s="249"/>
      <c r="Z68" s="249"/>
      <c r="AA68" s="249"/>
      <c r="AB68" s="249"/>
      <c r="AC68" s="249"/>
      <c r="AD68" s="249"/>
      <c r="AE68" s="249"/>
      <c r="AF68" s="249"/>
      <c r="AG68" s="249"/>
    </row>
    <row r="69" spans="1:33" ht="15.75" customHeight="1">
      <c r="A69" s="631" t="s">
        <v>194</v>
      </c>
      <c r="B69" s="29" t="s">
        <v>230</v>
      </c>
      <c r="C69" s="29" t="s">
        <v>273</v>
      </c>
      <c r="D69" s="443" t="s">
        <v>19</v>
      </c>
      <c r="E69" s="29" t="s">
        <v>483</v>
      </c>
      <c r="F69" s="29" t="s">
        <v>478</v>
      </c>
      <c r="G69" s="29" t="s">
        <v>42</v>
      </c>
      <c r="H69" s="2"/>
      <c r="I69" s="639" t="s">
        <v>150</v>
      </c>
      <c r="J69" s="639" t="s">
        <v>4</v>
      </c>
      <c r="K69" s="433">
        <v>1</v>
      </c>
      <c r="L69" s="433">
        <v>1</v>
      </c>
      <c r="M69" s="433">
        <v>1</v>
      </c>
      <c r="N69" s="433">
        <v>1</v>
      </c>
      <c r="O69" s="433">
        <v>1</v>
      </c>
      <c r="P69" s="433">
        <v>1</v>
      </c>
      <c r="Q69" s="433">
        <f t="shared" si="2"/>
        <v>4</v>
      </c>
      <c r="R69" s="29" t="s">
        <v>2916</v>
      </c>
      <c r="S69" s="445" t="s">
        <v>1431</v>
      </c>
      <c r="T69" s="249"/>
      <c r="U69" s="249"/>
      <c r="V69" s="249"/>
      <c r="W69" s="249"/>
      <c r="X69" s="249"/>
      <c r="Y69" s="249"/>
      <c r="Z69" s="249"/>
      <c r="AA69" s="249"/>
      <c r="AB69" s="249"/>
      <c r="AC69" s="249"/>
      <c r="AD69" s="249"/>
      <c r="AE69" s="249"/>
      <c r="AF69" s="249"/>
      <c r="AG69" s="249"/>
    </row>
    <row r="70" spans="1:33" ht="15.75" customHeight="1">
      <c r="A70" s="631" t="s">
        <v>278</v>
      </c>
      <c r="B70" s="29" t="s">
        <v>279</v>
      </c>
      <c r="C70" s="29"/>
      <c r="D70" s="443" t="s">
        <v>12</v>
      </c>
      <c r="E70" s="29" t="s">
        <v>489</v>
      </c>
      <c r="F70" s="29" t="s">
        <v>1236</v>
      </c>
      <c r="G70" s="29" t="s">
        <v>2917</v>
      </c>
      <c r="H70" s="2"/>
      <c r="I70" s="639" t="s">
        <v>4</v>
      </c>
      <c r="J70" s="639" t="s">
        <v>4</v>
      </c>
      <c r="K70" s="433"/>
      <c r="L70" s="433"/>
      <c r="M70" s="433"/>
      <c r="N70" s="433"/>
      <c r="O70" s="433"/>
      <c r="P70" s="433"/>
      <c r="Q70" s="433"/>
      <c r="R70" s="29" t="s">
        <v>2918</v>
      </c>
      <c r="S70" s="118"/>
      <c r="T70" s="249"/>
      <c r="U70" s="249"/>
      <c r="V70" s="249"/>
      <c r="W70" s="249"/>
      <c r="X70" s="249"/>
      <c r="Y70" s="249"/>
      <c r="Z70" s="249"/>
      <c r="AA70" s="249"/>
      <c r="AB70" s="249"/>
      <c r="AC70" s="249"/>
      <c r="AD70" s="249"/>
      <c r="AE70" s="249"/>
      <c r="AF70" s="249"/>
      <c r="AG70" s="249"/>
    </row>
    <row r="71" spans="1:33" ht="15.75" customHeight="1">
      <c r="A71" s="631" t="s">
        <v>278</v>
      </c>
      <c r="B71" s="29" t="s">
        <v>279</v>
      </c>
      <c r="C71" s="29"/>
      <c r="D71" s="443" t="s">
        <v>19</v>
      </c>
      <c r="E71" s="29" t="s">
        <v>494</v>
      </c>
      <c r="F71" s="29" t="s">
        <v>1237</v>
      </c>
      <c r="G71" s="29" t="s">
        <v>56</v>
      </c>
      <c r="H71" s="2"/>
      <c r="I71" s="639" t="s">
        <v>150</v>
      </c>
      <c r="J71" s="639" t="s">
        <v>4</v>
      </c>
      <c r="K71" s="432">
        <v>1</v>
      </c>
      <c r="L71" s="432">
        <v>1</v>
      </c>
      <c r="M71" s="432">
        <v>1</v>
      </c>
      <c r="N71" s="432">
        <v>1</v>
      </c>
      <c r="O71" s="432">
        <v>1</v>
      </c>
      <c r="P71" s="432">
        <v>0.5</v>
      </c>
      <c r="Q71" s="433">
        <f t="shared" ref="Q71:Q82" si="3">K71*(SUM(L71:O71)*P71)</f>
        <v>2</v>
      </c>
      <c r="R71" s="29" t="s">
        <v>1996</v>
      </c>
      <c r="S71" s="632" t="s">
        <v>1997</v>
      </c>
      <c r="T71" s="249"/>
      <c r="U71" s="249"/>
      <c r="V71" s="249"/>
      <c r="W71" s="249"/>
      <c r="X71" s="249"/>
      <c r="Y71" s="249"/>
      <c r="Z71" s="249"/>
      <c r="AA71" s="249"/>
      <c r="AB71" s="249"/>
      <c r="AC71" s="249"/>
      <c r="AD71" s="249"/>
      <c r="AE71" s="249"/>
      <c r="AF71" s="249"/>
      <c r="AG71" s="249"/>
    </row>
    <row r="72" spans="1:33" ht="15.75" customHeight="1">
      <c r="A72" s="631" t="s">
        <v>278</v>
      </c>
      <c r="B72" s="29" t="s">
        <v>288</v>
      </c>
      <c r="C72" s="29"/>
      <c r="D72" s="443" t="s">
        <v>12</v>
      </c>
      <c r="E72" s="29" t="s">
        <v>508</v>
      </c>
      <c r="F72" s="29" t="s">
        <v>2919</v>
      </c>
      <c r="G72" s="29" t="s">
        <v>2920</v>
      </c>
      <c r="H72" s="453" t="s">
        <v>2738</v>
      </c>
      <c r="I72" s="639" t="s">
        <v>150</v>
      </c>
      <c r="J72" s="639" t="s">
        <v>4</v>
      </c>
      <c r="K72" s="432">
        <v>1</v>
      </c>
      <c r="L72" s="432">
        <v>1</v>
      </c>
      <c r="M72" s="432">
        <v>1</v>
      </c>
      <c r="N72" s="432">
        <v>1</v>
      </c>
      <c r="O72" s="432">
        <v>1</v>
      </c>
      <c r="P72" s="432">
        <v>1</v>
      </c>
      <c r="Q72" s="433">
        <f t="shared" si="3"/>
        <v>4</v>
      </c>
      <c r="R72" s="29" t="s">
        <v>2921</v>
      </c>
      <c r="S72" s="632" t="s">
        <v>2922</v>
      </c>
      <c r="T72" s="249"/>
      <c r="U72" s="249"/>
      <c r="V72" s="249"/>
      <c r="W72" s="249"/>
      <c r="X72" s="249"/>
      <c r="Y72" s="249"/>
      <c r="Z72" s="249"/>
      <c r="AA72" s="249"/>
      <c r="AB72" s="249"/>
      <c r="AC72" s="249"/>
      <c r="AD72" s="249"/>
      <c r="AE72" s="249"/>
      <c r="AF72" s="249"/>
      <c r="AG72" s="249"/>
    </row>
    <row r="73" spans="1:33" ht="15.75" customHeight="1">
      <c r="A73" s="631" t="s">
        <v>278</v>
      </c>
      <c r="B73" s="29" t="s">
        <v>288</v>
      </c>
      <c r="C73" s="29"/>
      <c r="D73" s="443" t="s">
        <v>19</v>
      </c>
      <c r="E73" s="29" t="s">
        <v>517</v>
      </c>
      <c r="F73" s="29" t="s">
        <v>518</v>
      </c>
      <c r="G73" s="29" t="s">
        <v>2923</v>
      </c>
      <c r="H73" s="453" t="s">
        <v>2739</v>
      </c>
      <c r="I73" s="639" t="s">
        <v>150</v>
      </c>
      <c r="J73" s="639" t="s">
        <v>4</v>
      </c>
      <c r="K73" s="433">
        <v>1</v>
      </c>
      <c r="L73" s="433">
        <v>1</v>
      </c>
      <c r="M73" s="433">
        <v>1</v>
      </c>
      <c r="N73" s="433">
        <v>1</v>
      </c>
      <c r="O73" s="433">
        <v>1</v>
      </c>
      <c r="P73" s="433">
        <v>1</v>
      </c>
      <c r="Q73" s="433">
        <f t="shared" si="3"/>
        <v>4</v>
      </c>
      <c r="R73" s="29" t="s">
        <v>2924</v>
      </c>
      <c r="S73" s="632" t="s">
        <v>1441</v>
      </c>
      <c r="T73" s="249"/>
      <c r="U73" s="249"/>
      <c r="V73" s="249"/>
      <c r="W73" s="249"/>
      <c r="X73" s="249"/>
      <c r="Y73" s="249"/>
      <c r="Z73" s="249"/>
      <c r="AA73" s="249"/>
      <c r="AB73" s="249"/>
      <c r="AC73" s="249"/>
      <c r="AD73" s="249"/>
      <c r="AE73" s="249"/>
      <c r="AF73" s="249"/>
      <c r="AG73" s="249"/>
    </row>
    <row r="74" spans="1:33" ht="15.75" customHeight="1">
      <c r="A74" s="631" t="s">
        <v>278</v>
      </c>
      <c r="B74" s="29" t="s">
        <v>295</v>
      </c>
      <c r="C74" s="29"/>
      <c r="D74" s="443" t="s">
        <v>12</v>
      </c>
      <c r="E74" s="29" t="s">
        <v>536</v>
      </c>
      <c r="F74" s="29" t="s">
        <v>509</v>
      </c>
      <c r="G74" s="29" t="s">
        <v>2925</v>
      </c>
      <c r="H74" s="453" t="s">
        <v>2742</v>
      </c>
      <c r="I74" s="639" t="s">
        <v>150</v>
      </c>
      <c r="J74" s="639" t="s">
        <v>4</v>
      </c>
      <c r="K74" s="433">
        <v>1</v>
      </c>
      <c r="L74" s="433">
        <v>1</v>
      </c>
      <c r="M74" s="433">
        <v>1</v>
      </c>
      <c r="N74" s="433">
        <v>1</v>
      </c>
      <c r="O74" s="433">
        <v>1</v>
      </c>
      <c r="P74" s="433">
        <v>1</v>
      </c>
      <c r="Q74" s="433">
        <f t="shared" si="3"/>
        <v>4</v>
      </c>
      <c r="R74" s="29" t="s">
        <v>2004</v>
      </c>
      <c r="S74" s="632" t="s">
        <v>1443</v>
      </c>
      <c r="T74" s="249"/>
      <c r="U74" s="249"/>
      <c r="V74" s="249"/>
      <c r="W74" s="249"/>
      <c r="X74" s="249"/>
      <c r="Y74" s="249"/>
      <c r="Z74" s="249"/>
      <c r="AA74" s="249"/>
      <c r="AB74" s="249"/>
      <c r="AC74" s="249"/>
      <c r="AD74" s="249"/>
      <c r="AE74" s="249"/>
      <c r="AF74" s="249"/>
      <c r="AG74" s="249"/>
    </row>
    <row r="75" spans="1:33" ht="15.75" customHeight="1">
      <c r="A75" s="631" t="s">
        <v>278</v>
      </c>
      <c r="B75" s="29" t="s">
        <v>295</v>
      </c>
      <c r="C75" s="29"/>
      <c r="D75" s="443" t="s">
        <v>19</v>
      </c>
      <c r="E75" s="29" t="s">
        <v>540</v>
      </c>
      <c r="F75" s="29" t="s">
        <v>1444</v>
      </c>
      <c r="G75" s="29" t="s">
        <v>2925</v>
      </c>
      <c r="H75" s="453" t="s">
        <v>2745</v>
      </c>
      <c r="I75" s="639" t="s">
        <v>150</v>
      </c>
      <c r="J75" s="639" t="s">
        <v>4</v>
      </c>
      <c r="K75" s="433">
        <v>1</v>
      </c>
      <c r="L75" s="433">
        <v>1</v>
      </c>
      <c r="M75" s="433">
        <v>1</v>
      </c>
      <c r="N75" s="433">
        <v>1</v>
      </c>
      <c r="O75" s="433">
        <v>1</v>
      </c>
      <c r="P75" s="433">
        <v>1</v>
      </c>
      <c r="Q75" s="433">
        <f t="shared" si="3"/>
        <v>4</v>
      </c>
      <c r="R75" s="29" t="s">
        <v>2004</v>
      </c>
      <c r="S75" s="632" t="s">
        <v>1443</v>
      </c>
      <c r="T75" s="249"/>
      <c r="U75" s="249"/>
      <c r="V75" s="249"/>
      <c r="W75" s="249"/>
      <c r="X75" s="249"/>
      <c r="Y75" s="249"/>
      <c r="Z75" s="249"/>
      <c r="AA75" s="249"/>
      <c r="AB75" s="249"/>
      <c r="AC75" s="249"/>
      <c r="AD75" s="249"/>
      <c r="AE75" s="249"/>
      <c r="AF75" s="249"/>
      <c r="AG75" s="249"/>
    </row>
    <row r="76" spans="1:33" ht="15.75" customHeight="1">
      <c r="A76" s="631" t="s">
        <v>278</v>
      </c>
      <c r="B76" s="29" t="s">
        <v>295</v>
      </c>
      <c r="C76" s="29"/>
      <c r="D76" s="443" t="s">
        <v>19</v>
      </c>
      <c r="E76" s="29" t="s">
        <v>551</v>
      </c>
      <c r="F76" s="29" t="s">
        <v>1242</v>
      </c>
      <c r="G76" s="29" t="s">
        <v>2925</v>
      </c>
      <c r="H76" s="453" t="s">
        <v>2746</v>
      </c>
      <c r="I76" s="639" t="s">
        <v>150</v>
      </c>
      <c r="J76" s="639" t="s">
        <v>4</v>
      </c>
      <c r="K76" s="433">
        <v>1</v>
      </c>
      <c r="L76" s="433">
        <v>1</v>
      </c>
      <c r="M76" s="433">
        <v>1</v>
      </c>
      <c r="N76" s="433">
        <v>1</v>
      </c>
      <c r="O76" s="433">
        <v>1</v>
      </c>
      <c r="P76" s="433">
        <v>1</v>
      </c>
      <c r="Q76" s="433">
        <f t="shared" si="3"/>
        <v>4</v>
      </c>
      <c r="R76" s="29" t="s">
        <v>2004</v>
      </c>
      <c r="S76" s="632" t="s">
        <v>1443</v>
      </c>
      <c r="T76" s="249"/>
      <c r="U76" s="249"/>
      <c r="V76" s="249"/>
      <c r="W76" s="249"/>
      <c r="X76" s="249"/>
      <c r="Y76" s="249"/>
      <c r="Z76" s="249"/>
      <c r="AA76" s="249"/>
      <c r="AB76" s="249"/>
      <c r="AC76" s="249"/>
      <c r="AD76" s="249"/>
      <c r="AE76" s="249"/>
      <c r="AF76" s="249"/>
      <c r="AG76" s="249"/>
    </row>
    <row r="77" spans="1:33" ht="15.75" customHeight="1">
      <c r="A77" s="631" t="s">
        <v>309</v>
      </c>
      <c r="B77" s="29" t="s">
        <v>310</v>
      </c>
      <c r="C77" s="29"/>
      <c r="D77" s="443" t="s">
        <v>12</v>
      </c>
      <c r="E77" s="29" t="s">
        <v>562</v>
      </c>
      <c r="F77" s="29" t="s">
        <v>1245</v>
      </c>
      <c r="G77" s="29" t="s">
        <v>42</v>
      </c>
      <c r="H77" s="453" t="s">
        <v>2748</v>
      </c>
      <c r="I77" s="639" t="s">
        <v>150</v>
      </c>
      <c r="J77" s="639" t="s">
        <v>4</v>
      </c>
      <c r="K77" s="433">
        <v>0</v>
      </c>
      <c r="L77" s="433">
        <v>0</v>
      </c>
      <c r="M77" s="433">
        <v>0</v>
      </c>
      <c r="N77" s="433">
        <v>0</v>
      </c>
      <c r="O77" s="433">
        <v>0</v>
      </c>
      <c r="P77" s="433">
        <v>0</v>
      </c>
      <c r="Q77" s="433">
        <f t="shared" si="3"/>
        <v>0</v>
      </c>
      <c r="R77" s="29" t="s">
        <v>2926</v>
      </c>
      <c r="S77" s="288" t="s">
        <v>2927</v>
      </c>
    </row>
    <row r="78" spans="1:33" ht="15.75" customHeight="1">
      <c r="A78" s="631" t="s">
        <v>309</v>
      </c>
      <c r="B78" s="29" t="s">
        <v>310</v>
      </c>
      <c r="C78" s="29"/>
      <c r="D78" s="443" t="s">
        <v>12</v>
      </c>
      <c r="E78" s="29" t="s">
        <v>567</v>
      </c>
      <c r="F78" s="29" t="s">
        <v>2928</v>
      </c>
      <c r="G78" s="29" t="s">
        <v>42</v>
      </c>
      <c r="H78" s="453" t="s">
        <v>2750</v>
      </c>
      <c r="I78" s="639" t="s">
        <v>150</v>
      </c>
      <c r="J78" s="639" t="s">
        <v>4</v>
      </c>
      <c r="K78" s="433">
        <v>0</v>
      </c>
      <c r="L78" s="433">
        <v>0</v>
      </c>
      <c r="M78" s="433">
        <v>0</v>
      </c>
      <c r="N78" s="433">
        <v>0</v>
      </c>
      <c r="O78" s="433">
        <v>0</v>
      </c>
      <c r="P78" s="433">
        <v>0</v>
      </c>
      <c r="Q78" s="433">
        <f t="shared" si="3"/>
        <v>0</v>
      </c>
      <c r="R78" s="29" t="s">
        <v>1458</v>
      </c>
      <c r="S78" s="118"/>
      <c r="T78" s="276"/>
      <c r="U78" s="276"/>
      <c r="V78" s="276"/>
      <c r="W78" s="276"/>
      <c r="X78" s="276"/>
      <c r="Y78" s="276"/>
      <c r="Z78" s="276"/>
      <c r="AA78" s="276"/>
      <c r="AB78" s="276"/>
      <c r="AC78" s="276"/>
      <c r="AD78" s="276"/>
      <c r="AE78" s="276"/>
      <c r="AF78" s="276"/>
      <c r="AG78" s="276"/>
    </row>
    <row r="79" spans="1:33" ht="15.75" customHeight="1">
      <c r="A79" s="631" t="s">
        <v>309</v>
      </c>
      <c r="B79" s="29" t="s">
        <v>310</v>
      </c>
      <c r="C79" s="29"/>
      <c r="D79" s="443" t="s">
        <v>19</v>
      </c>
      <c r="E79" s="29" t="s">
        <v>572</v>
      </c>
      <c r="F79" s="29" t="s">
        <v>1245</v>
      </c>
      <c r="G79" s="29" t="s">
        <v>42</v>
      </c>
      <c r="H79" s="453" t="s">
        <v>2751</v>
      </c>
      <c r="I79" s="639" t="s">
        <v>150</v>
      </c>
      <c r="J79" s="639" t="s">
        <v>4</v>
      </c>
      <c r="K79" s="432">
        <v>1</v>
      </c>
      <c r="L79" s="432">
        <v>1</v>
      </c>
      <c r="M79" s="432">
        <v>1</v>
      </c>
      <c r="N79" s="432">
        <v>1</v>
      </c>
      <c r="O79" s="432">
        <v>1</v>
      </c>
      <c r="P79" s="432">
        <v>1</v>
      </c>
      <c r="Q79" s="433">
        <f t="shared" si="3"/>
        <v>4</v>
      </c>
      <c r="R79" s="29" t="s">
        <v>2007</v>
      </c>
      <c r="S79" s="445" t="s">
        <v>1456</v>
      </c>
    </row>
    <row r="80" spans="1:33" ht="15.75" customHeight="1">
      <c r="A80" s="631" t="s">
        <v>309</v>
      </c>
      <c r="B80" s="29" t="s">
        <v>310</v>
      </c>
      <c r="C80" s="29"/>
      <c r="D80" s="443" t="s">
        <v>19</v>
      </c>
      <c r="E80" s="29" t="s">
        <v>577</v>
      </c>
      <c r="F80" s="29" t="s">
        <v>2929</v>
      </c>
      <c r="G80" s="29" t="s">
        <v>42</v>
      </c>
      <c r="H80" s="453" t="s">
        <v>2753</v>
      </c>
      <c r="I80" s="639" t="s">
        <v>150</v>
      </c>
      <c r="J80" s="639" t="s">
        <v>4</v>
      </c>
      <c r="K80" s="433">
        <v>0</v>
      </c>
      <c r="L80" s="433">
        <v>0</v>
      </c>
      <c r="M80" s="433">
        <v>0</v>
      </c>
      <c r="N80" s="433">
        <v>0</v>
      </c>
      <c r="O80" s="433">
        <v>0</v>
      </c>
      <c r="P80" s="433">
        <v>0</v>
      </c>
      <c r="Q80" s="433">
        <f t="shared" si="3"/>
        <v>0</v>
      </c>
      <c r="R80" s="29" t="s">
        <v>1458</v>
      </c>
      <c r="S80" s="118"/>
      <c r="T80" s="276"/>
      <c r="U80" s="276"/>
      <c r="V80" s="276"/>
      <c r="W80" s="276"/>
      <c r="X80" s="276"/>
      <c r="Y80" s="276"/>
      <c r="Z80" s="276"/>
      <c r="AA80" s="276"/>
      <c r="AB80" s="276"/>
      <c r="AC80" s="276"/>
      <c r="AD80" s="276"/>
      <c r="AE80" s="276"/>
      <c r="AF80" s="276"/>
      <c r="AG80" s="276"/>
    </row>
    <row r="81" spans="1:33" ht="15.75" customHeight="1">
      <c r="A81" s="631" t="s">
        <v>309</v>
      </c>
      <c r="B81" s="29" t="s">
        <v>319</v>
      </c>
      <c r="C81" s="29"/>
      <c r="D81" s="443" t="s">
        <v>19</v>
      </c>
      <c r="E81" s="29" t="s">
        <v>1253</v>
      </c>
      <c r="F81" s="29" t="s">
        <v>584</v>
      </c>
      <c r="G81" s="29" t="s">
        <v>42</v>
      </c>
      <c r="H81" s="453" t="s">
        <v>2755</v>
      </c>
      <c r="I81" s="639" t="s">
        <v>150</v>
      </c>
      <c r="J81" s="639" t="s">
        <v>4</v>
      </c>
      <c r="K81" s="432">
        <v>1</v>
      </c>
      <c r="L81" s="432">
        <v>1</v>
      </c>
      <c r="M81" s="432">
        <v>1</v>
      </c>
      <c r="N81" s="432">
        <v>1</v>
      </c>
      <c r="O81" s="432">
        <v>1</v>
      </c>
      <c r="P81" s="432">
        <v>1</v>
      </c>
      <c r="Q81" s="433">
        <f t="shared" si="3"/>
        <v>4</v>
      </c>
      <c r="R81" s="29" t="s">
        <v>2930</v>
      </c>
      <c r="S81" s="632" t="s">
        <v>2931</v>
      </c>
    </row>
    <row r="82" spans="1:33" ht="15.75" customHeight="1">
      <c r="A82" s="631" t="s">
        <v>309</v>
      </c>
      <c r="B82" s="29" t="s">
        <v>319</v>
      </c>
      <c r="C82" s="29"/>
      <c r="D82" s="443" t="s">
        <v>12</v>
      </c>
      <c r="E82" s="29" t="s">
        <v>1256</v>
      </c>
      <c r="F82" s="29" t="s">
        <v>584</v>
      </c>
      <c r="G82" s="29" t="s">
        <v>42</v>
      </c>
      <c r="H82" s="453" t="s">
        <v>2758</v>
      </c>
      <c r="I82" s="639" t="s">
        <v>150</v>
      </c>
      <c r="J82" s="639" t="s">
        <v>4</v>
      </c>
      <c r="K82" s="432">
        <v>1</v>
      </c>
      <c r="L82" s="432">
        <v>1</v>
      </c>
      <c r="M82" s="432">
        <v>1</v>
      </c>
      <c r="N82" s="432">
        <v>1</v>
      </c>
      <c r="O82" s="432">
        <v>1</v>
      </c>
      <c r="P82" s="432">
        <v>1</v>
      </c>
      <c r="Q82" s="433">
        <f t="shared" si="3"/>
        <v>4</v>
      </c>
      <c r="R82" s="29" t="s">
        <v>2932</v>
      </c>
      <c r="S82" s="632" t="s">
        <v>2933</v>
      </c>
    </row>
    <row r="83" spans="1:33" ht="15.75" customHeight="1">
      <c r="A83" s="631" t="s">
        <v>309</v>
      </c>
      <c r="B83" s="29" t="s">
        <v>330</v>
      </c>
      <c r="C83" s="29" t="s">
        <v>331</v>
      </c>
      <c r="D83" s="443" t="s">
        <v>12</v>
      </c>
      <c r="E83" s="29" t="s">
        <v>641</v>
      </c>
      <c r="F83" s="29" t="s">
        <v>642</v>
      </c>
      <c r="G83" s="29" t="s">
        <v>643</v>
      </c>
      <c r="H83" s="453" t="s">
        <v>2761</v>
      </c>
      <c r="I83" s="641" t="s">
        <v>4</v>
      </c>
      <c r="J83" s="641" t="s">
        <v>150</v>
      </c>
      <c r="K83" s="432"/>
      <c r="L83" s="432"/>
      <c r="M83" s="432"/>
      <c r="N83" s="432"/>
      <c r="O83" s="432"/>
      <c r="P83" s="432"/>
      <c r="Q83" s="433"/>
      <c r="R83" s="29" t="s">
        <v>2011</v>
      </c>
      <c r="S83" s="445"/>
      <c r="T83" s="276"/>
      <c r="U83" s="276"/>
      <c r="V83" s="276"/>
      <c r="W83" s="276"/>
      <c r="X83" s="276"/>
      <c r="Y83" s="276"/>
      <c r="Z83" s="276"/>
      <c r="AA83" s="276"/>
      <c r="AB83" s="276"/>
      <c r="AC83" s="276"/>
      <c r="AD83" s="276"/>
      <c r="AE83" s="276"/>
      <c r="AF83" s="276"/>
      <c r="AG83" s="276"/>
    </row>
    <row r="84" spans="1:33" ht="15.75" customHeight="1">
      <c r="A84" s="631" t="s">
        <v>309</v>
      </c>
      <c r="B84" s="29" t="s">
        <v>330</v>
      </c>
      <c r="C84" s="29" t="s">
        <v>331</v>
      </c>
      <c r="D84" s="443" t="s">
        <v>12</v>
      </c>
      <c r="E84" s="29" t="s">
        <v>648</v>
      </c>
      <c r="F84" s="29" t="s">
        <v>649</v>
      </c>
      <c r="G84" s="29" t="s">
        <v>42</v>
      </c>
      <c r="H84" s="453" t="s">
        <v>2766</v>
      </c>
      <c r="I84" s="641" t="s">
        <v>4</v>
      </c>
      <c r="J84" s="642" t="s">
        <v>4</v>
      </c>
      <c r="K84" s="433"/>
      <c r="L84" s="433"/>
      <c r="M84" s="433"/>
      <c r="N84" s="433"/>
      <c r="O84" s="433"/>
      <c r="P84" s="433"/>
      <c r="Q84" s="433"/>
      <c r="R84" s="29" t="s">
        <v>2011</v>
      </c>
      <c r="S84" s="118"/>
    </row>
    <row r="85" spans="1:33" ht="15.75" customHeight="1">
      <c r="A85" s="631" t="s">
        <v>309</v>
      </c>
      <c r="B85" s="29" t="s">
        <v>330</v>
      </c>
      <c r="C85" s="29" t="s">
        <v>331</v>
      </c>
      <c r="D85" s="443" t="s">
        <v>19</v>
      </c>
      <c r="E85" s="29" t="s">
        <v>658</v>
      </c>
      <c r="F85" s="29" t="s">
        <v>642</v>
      </c>
      <c r="G85" s="29" t="s">
        <v>643</v>
      </c>
      <c r="H85" s="453" t="s">
        <v>657</v>
      </c>
      <c r="I85" s="629" t="s">
        <v>150</v>
      </c>
      <c r="J85" s="629" t="s">
        <v>150</v>
      </c>
      <c r="K85" s="432">
        <v>0</v>
      </c>
      <c r="L85" s="432">
        <v>0</v>
      </c>
      <c r="M85" s="432">
        <v>0</v>
      </c>
      <c r="N85" s="432">
        <v>0</v>
      </c>
      <c r="O85" s="432">
        <v>0</v>
      </c>
      <c r="P85" s="432">
        <v>0</v>
      </c>
      <c r="Q85" s="433">
        <f t="shared" ref="Q85:Q94" si="4">K85*(SUM(L85:O85)*P85)</f>
        <v>0</v>
      </c>
      <c r="R85" s="29" t="s">
        <v>1458</v>
      </c>
      <c r="S85" s="632" t="s">
        <v>2934</v>
      </c>
      <c r="T85" s="276"/>
      <c r="U85" s="276"/>
      <c r="V85" s="276"/>
      <c r="W85" s="276"/>
      <c r="X85" s="276"/>
      <c r="Y85" s="276"/>
      <c r="Z85" s="276"/>
      <c r="AA85" s="276"/>
      <c r="AB85" s="276"/>
      <c r="AC85" s="276"/>
      <c r="AD85" s="276"/>
      <c r="AE85" s="276"/>
      <c r="AF85" s="276"/>
      <c r="AG85" s="276"/>
    </row>
    <row r="86" spans="1:33" ht="15.75" customHeight="1">
      <c r="A86" s="631" t="s">
        <v>309</v>
      </c>
      <c r="B86" s="29" t="s">
        <v>330</v>
      </c>
      <c r="C86" s="29" t="s">
        <v>331</v>
      </c>
      <c r="D86" s="443" t="s">
        <v>19</v>
      </c>
      <c r="E86" s="29" t="s">
        <v>661</v>
      </c>
      <c r="F86" s="29" t="s">
        <v>649</v>
      </c>
      <c r="G86" s="29" t="s">
        <v>42</v>
      </c>
      <c r="H86" s="453" t="s">
        <v>2766</v>
      </c>
      <c r="I86" s="642" t="s">
        <v>150</v>
      </c>
      <c r="J86" s="642" t="s">
        <v>4</v>
      </c>
      <c r="K86" s="433">
        <v>0</v>
      </c>
      <c r="L86" s="433">
        <v>0</v>
      </c>
      <c r="M86" s="433">
        <v>0</v>
      </c>
      <c r="N86" s="433">
        <v>0</v>
      </c>
      <c r="O86" s="433">
        <v>0</v>
      </c>
      <c r="P86" s="433">
        <v>0</v>
      </c>
      <c r="Q86" s="433">
        <f t="shared" si="4"/>
        <v>0</v>
      </c>
      <c r="R86" s="29" t="s">
        <v>1472</v>
      </c>
      <c r="S86" s="118"/>
    </row>
    <row r="87" spans="1:33" ht="15.75" customHeight="1">
      <c r="A87" s="631" t="s">
        <v>309</v>
      </c>
      <c r="B87" s="29" t="s">
        <v>330</v>
      </c>
      <c r="C87" s="29" t="s">
        <v>340</v>
      </c>
      <c r="D87" s="443" t="s">
        <v>676</v>
      </c>
      <c r="E87" s="29" t="s">
        <v>677</v>
      </c>
      <c r="F87" s="29" t="s">
        <v>678</v>
      </c>
      <c r="G87" s="29" t="s">
        <v>2935</v>
      </c>
      <c r="H87" s="453" t="s">
        <v>2773</v>
      </c>
      <c r="I87" s="642" t="s">
        <v>150</v>
      </c>
      <c r="J87" s="642" t="s">
        <v>4</v>
      </c>
      <c r="K87" s="432">
        <v>1</v>
      </c>
      <c r="L87" s="432">
        <v>1</v>
      </c>
      <c r="M87" s="432">
        <v>1</v>
      </c>
      <c r="N87" s="432">
        <v>1</v>
      </c>
      <c r="O87" s="432">
        <v>1</v>
      </c>
      <c r="P87" s="432">
        <v>1</v>
      </c>
      <c r="Q87" s="433">
        <f t="shared" si="4"/>
        <v>4</v>
      </c>
      <c r="R87" s="29" t="s">
        <v>2936</v>
      </c>
      <c r="S87" s="632" t="s">
        <v>2937</v>
      </c>
    </row>
    <row r="88" spans="1:33" ht="15.75" customHeight="1">
      <c r="A88" s="631" t="s">
        <v>309</v>
      </c>
      <c r="B88" s="29" t="s">
        <v>330</v>
      </c>
      <c r="C88" s="29" t="s">
        <v>341</v>
      </c>
      <c r="D88" s="443" t="s">
        <v>676</v>
      </c>
      <c r="E88" s="29" t="s">
        <v>684</v>
      </c>
      <c r="F88" s="29" t="s">
        <v>1262</v>
      </c>
      <c r="G88" s="29" t="s">
        <v>973</v>
      </c>
      <c r="H88" s="453"/>
      <c r="I88" s="642" t="s">
        <v>150</v>
      </c>
      <c r="J88" s="642" t="s">
        <v>4</v>
      </c>
      <c r="K88" s="433">
        <v>1</v>
      </c>
      <c r="L88" s="433">
        <v>1</v>
      </c>
      <c r="M88" s="433">
        <v>1</v>
      </c>
      <c r="N88" s="433">
        <v>1</v>
      </c>
      <c r="O88" s="433">
        <v>1</v>
      </c>
      <c r="P88" s="433">
        <v>1</v>
      </c>
      <c r="Q88" s="433">
        <f t="shared" si="4"/>
        <v>4</v>
      </c>
      <c r="R88" s="29" t="s">
        <v>2938</v>
      </c>
      <c r="S88" s="632" t="s">
        <v>2939</v>
      </c>
    </row>
    <row r="89" spans="1:33" ht="15.75" customHeight="1">
      <c r="A89" s="631" t="s">
        <v>309</v>
      </c>
      <c r="B89" s="29" t="s">
        <v>330</v>
      </c>
      <c r="C89" s="29" t="s">
        <v>341</v>
      </c>
      <c r="D89" s="443" t="s">
        <v>676</v>
      </c>
      <c r="E89" s="29" t="s">
        <v>691</v>
      </c>
      <c r="F89" s="29" t="s">
        <v>1263</v>
      </c>
      <c r="G89" s="29" t="s">
        <v>973</v>
      </c>
      <c r="H89" s="453"/>
      <c r="I89" s="642" t="s">
        <v>150</v>
      </c>
      <c r="J89" s="642" t="s">
        <v>4</v>
      </c>
      <c r="K89" s="433">
        <v>0</v>
      </c>
      <c r="L89" s="433">
        <v>0</v>
      </c>
      <c r="M89" s="433">
        <v>0</v>
      </c>
      <c r="N89" s="433">
        <v>0</v>
      </c>
      <c r="O89" s="433">
        <v>0</v>
      </c>
      <c r="P89" s="433">
        <v>0</v>
      </c>
      <c r="Q89" s="433">
        <f t="shared" si="4"/>
        <v>0</v>
      </c>
      <c r="R89" s="29" t="s">
        <v>2940</v>
      </c>
      <c r="S89" s="443"/>
    </row>
    <row r="90" spans="1:33" ht="15.75" customHeight="1">
      <c r="A90" s="631" t="s">
        <v>345</v>
      </c>
      <c r="B90" s="29" t="s">
        <v>346</v>
      </c>
      <c r="C90" s="29" t="s">
        <v>347</v>
      </c>
      <c r="D90" s="443" t="s">
        <v>676</v>
      </c>
      <c r="E90" s="29" t="s">
        <v>706</v>
      </c>
      <c r="F90" s="29" t="s">
        <v>707</v>
      </c>
      <c r="G90" s="29" t="s">
        <v>708</v>
      </c>
      <c r="H90" s="453" t="s">
        <v>2779</v>
      </c>
      <c r="I90" s="629" t="s">
        <v>150</v>
      </c>
      <c r="J90" s="629" t="s">
        <v>150</v>
      </c>
      <c r="K90" s="432">
        <f>Samples_Moldova!B46</f>
        <v>0.91666666666666663</v>
      </c>
      <c r="L90" s="432">
        <f>Samples_Moldova!C46</f>
        <v>0.91666666666666663</v>
      </c>
      <c r="M90" s="432">
        <f>Samples_Moldova!D46</f>
        <v>0.91666666666666663</v>
      </c>
      <c r="N90" s="432">
        <f>Samples_Moldova!E46</f>
        <v>0.91666666666666663</v>
      </c>
      <c r="O90" s="432">
        <f>Samples_Moldova!F46</f>
        <v>0.91666666666666663</v>
      </c>
      <c r="P90" s="432">
        <f>Samples_Moldova!G46</f>
        <v>0.79166666666666663</v>
      </c>
      <c r="Q90" s="433">
        <f t="shared" si="4"/>
        <v>2.6608796296296293</v>
      </c>
      <c r="R90" s="29" t="s">
        <v>2941</v>
      </c>
      <c r="S90" s="443"/>
      <c r="T90" s="248"/>
      <c r="U90" s="248"/>
      <c r="V90" s="248"/>
      <c r="W90" s="248"/>
      <c r="X90" s="248"/>
      <c r="Y90" s="248"/>
      <c r="Z90" s="248"/>
      <c r="AA90" s="248"/>
      <c r="AB90" s="248"/>
      <c r="AC90" s="248"/>
      <c r="AD90" s="248"/>
      <c r="AE90" s="248"/>
      <c r="AF90" s="248"/>
      <c r="AG90" s="248"/>
    </row>
    <row r="91" spans="1:33" ht="15.75" customHeight="1">
      <c r="A91" s="631" t="s">
        <v>345</v>
      </c>
      <c r="B91" s="29" t="s">
        <v>346</v>
      </c>
      <c r="C91" s="29" t="s">
        <v>347</v>
      </c>
      <c r="D91" s="443" t="s">
        <v>676</v>
      </c>
      <c r="E91" s="29" t="s">
        <v>713</v>
      </c>
      <c r="F91" s="29" t="s">
        <v>714</v>
      </c>
      <c r="G91" s="29" t="s">
        <v>708</v>
      </c>
      <c r="H91" s="453"/>
      <c r="I91" s="642" t="s">
        <v>150</v>
      </c>
      <c r="J91" s="642" t="s">
        <v>150</v>
      </c>
      <c r="K91" s="433">
        <f>Samples_Moldova!B63</f>
        <v>0.66666666666666663</v>
      </c>
      <c r="L91" s="433">
        <f>Samples_Moldova!C63</f>
        <v>0.66666666666666663</v>
      </c>
      <c r="M91" s="433">
        <f>Samples_Moldova!D63</f>
        <v>0.66666666666666663</v>
      </c>
      <c r="N91" s="433">
        <f>Samples_Moldova!E63</f>
        <v>0.5</v>
      </c>
      <c r="O91" s="433">
        <f>Samples_Moldova!F63</f>
        <v>0.66666666666666663</v>
      </c>
      <c r="P91" s="433">
        <f>Samples_Moldova!G63</f>
        <v>0.66666666666666663</v>
      </c>
      <c r="Q91" s="433">
        <f t="shared" si="4"/>
        <v>1.1111111111111109</v>
      </c>
      <c r="R91" s="29" t="s">
        <v>2942</v>
      </c>
      <c r="S91" s="443"/>
      <c r="T91" s="248"/>
      <c r="U91" s="248"/>
      <c r="V91" s="248"/>
      <c r="W91" s="248"/>
      <c r="X91" s="248"/>
      <c r="Y91" s="248"/>
      <c r="Z91" s="248"/>
      <c r="AA91" s="248"/>
      <c r="AB91" s="248"/>
      <c r="AC91" s="248"/>
      <c r="AD91" s="248"/>
      <c r="AE91" s="248"/>
      <c r="AF91" s="248"/>
      <c r="AG91" s="248"/>
    </row>
    <row r="92" spans="1:33" ht="15.75" customHeight="1">
      <c r="A92" s="643" t="s">
        <v>345</v>
      </c>
      <c r="B92" s="431" t="s">
        <v>346</v>
      </c>
      <c r="C92" s="431" t="s">
        <v>356</v>
      </c>
      <c r="D92" s="644" t="s">
        <v>676</v>
      </c>
      <c r="E92" s="431" t="s">
        <v>719</v>
      </c>
      <c r="F92" s="431" t="s">
        <v>1482</v>
      </c>
      <c r="G92" s="431" t="s">
        <v>708</v>
      </c>
      <c r="H92" s="453"/>
      <c r="I92" s="642" t="s">
        <v>150</v>
      </c>
      <c r="J92" s="642" t="s">
        <v>150</v>
      </c>
      <c r="K92" s="433">
        <f>Samples_Moldova!B79</f>
        <v>0.41666666666666669</v>
      </c>
      <c r="L92" s="433">
        <f>Samples_Moldova!C79</f>
        <v>0.41666666666666669</v>
      </c>
      <c r="M92" s="433">
        <f>Samples_Moldova!D79</f>
        <v>0.41666666666666669</v>
      </c>
      <c r="N92" s="433">
        <f>Samples_Moldova!E79</f>
        <v>0.41666666666666669</v>
      </c>
      <c r="O92" s="433">
        <f>Samples_Moldova!F79</f>
        <v>0.41666666666666669</v>
      </c>
      <c r="P92" s="433">
        <f>Samples_Moldova!G79</f>
        <v>0.41666666666666669</v>
      </c>
      <c r="Q92" s="433">
        <f t="shared" si="4"/>
        <v>0.28935185185185192</v>
      </c>
      <c r="R92" s="29" t="s">
        <v>2943</v>
      </c>
      <c r="S92" s="288"/>
      <c r="T92" s="248"/>
      <c r="U92" s="248"/>
      <c r="V92" s="248"/>
      <c r="W92" s="248"/>
      <c r="X92" s="248"/>
      <c r="Y92" s="248"/>
      <c r="Z92" s="248"/>
      <c r="AA92" s="248"/>
      <c r="AB92" s="248"/>
      <c r="AC92" s="248"/>
      <c r="AD92" s="248"/>
      <c r="AE92" s="248"/>
      <c r="AF92" s="248"/>
      <c r="AG92" s="248"/>
    </row>
    <row r="93" spans="1:33" ht="15.75" customHeight="1">
      <c r="A93" s="631" t="s">
        <v>345</v>
      </c>
      <c r="B93" s="29" t="s">
        <v>361</v>
      </c>
      <c r="C93" s="29" t="s">
        <v>362</v>
      </c>
      <c r="D93" s="443" t="s">
        <v>676</v>
      </c>
      <c r="E93" s="431" t="s">
        <v>729</v>
      </c>
      <c r="F93" s="431" t="s">
        <v>1484</v>
      </c>
      <c r="G93" s="431" t="s">
        <v>708</v>
      </c>
      <c r="H93" s="453" t="s">
        <v>2783</v>
      </c>
      <c r="I93" s="645" t="s">
        <v>150</v>
      </c>
      <c r="J93" s="645" t="s">
        <v>150</v>
      </c>
      <c r="K93" s="420">
        <f>Samples_Moldova!B95</f>
        <v>8.3333333333333329E-2</v>
      </c>
      <c r="L93" s="420">
        <f>Samples_Moldova!C95</f>
        <v>8.3333333333333329E-2</v>
      </c>
      <c r="M93" s="420">
        <f>Samples_Moldova!D95</f>
        <v>8.3333333333333329E-2</v>
      </c>
      <c r="N93" s="420">
        <f>Samples_Moldova!E95</f>
        <v>8.3333333333333329E-2</v>
      </c>
      <c r="O93" s="420">
        <f>Samples_Moldova!F95</f>
        <v>8.3333333333333329E-2</v>
      </c>
      <c r="P93" s="420">
        <f>Samples_Moldova!G95</f>
        <v>4.1666666666666664E-2</v>
      </c>
      <c r="Q93" s="433">
        <f t="shared" si="4"/>
        <v>1.1574074074074073E-3</v>
      </c>
      <c r="R93" s="431" t="s">
        <v>2944</v>
      </c>
      <c r="S93" s="644"/>
      <c r="T93" s="248"/>
      <c r="U93" s="248"/>
      <c r="V93" s="248"/>
      <c r="W93" s="248"/>
      <c r="X93" s="248"/>
      <c r="Y93" s="248"/>
      <c r="Z93" s="248"/>
      <c r="AA93" s="248"/>
      <c r="AB93" s="248"/>
      <c r="AC93" s="248"/>
      <c r="AD93" s="248"/>
      <c r="AE93" s="248"/>
      <c r="AF93" s="248"/>
      <c r="AG93" s="248"/>
    </row>
    <row r="94" spans="1:33" ht="15.75" customHeight="1">
      <c r="A94" s="631" t="s">
        <v>345</v>
      </c>
      <c r="B94" s="29" t="s">
        <v>361</v>
      </c>
      <c r="C94" s="29" t="s">
        <v>362</v>
      </c>
      <c r="D94" s="443" t="s">
        <v>676</v>
      </c>
      <c r="E94" s="29" t="s">
        <v>2785</v>
      </c>
      <c r="F94" s="29" t="s">
        <v>2945</v>
      </c>
      <c r="G94" s="29" t="s">
        <v>708</v>
      </c>
      <c r="H94" s="453" t="s">
        <v>2786</v>
      </c>
      <c r="I94" s="629" t="s">
        <v>150</v>
      </c>
      <c r="J94" s="629" t="s">
        <v>150</v>
      </c>
      <c r="K94" s="433">
        <v>0</v>
      </c>
      <c r="L94" s="433">
        <v>0</v>
      </c>
      <c r="M94" s="433">
        <v>0</v>
      </c>
      <c r="N94" s="433">
        <v>0</v>
      </c>
      <c r="O94" s="433">
        <v>0</v>
      </c>
      <c r="P94" s="433">
        <v>0</v>
      </c>
      <c r="Q94" s="433">
        <f t="shared" si="4"/>
        <v>0</v>
      </c>
      <c r="R94" s="29" t="s">
        <v>2016</v>
      </c>
      <c r="S94" s="118"/>
      <c r="T94" s="248"/>
      <c r="U94" s="248"/>
      <c r="V94" s="248"/>
      <c r="W94" s="248"/>
      <c r="X94" s="248"/>
      <c r="Y94" s="248"/>
      <c r="Z94" s="248"/>
      <c r="AA94" s="248"/>
      <c r="AB94" s="248"/>
      <c r="AC94" s="248"/>
      <c r="AD94" s="248"/>
      <c r="AE94" s="248"/>
      <c r="AF94" s="248"/>
      <c r="AG94" s="248"/>
    </row>
    <row r="95" spans="1:33" ht="15.75" customHeight="1">
      <c r="A95" s="631" t="s">
        <v>345</v>
      </c>
      <c r="B95" s="29" t="s">
        <v>361</v>
      </c>
      <c r="C95" s="29" t="s">
        <v>372</v>
      </c>
      <c r="D95" s="443" t="s">
        <v>676</v>
      </c>
      <c r="E95" s="29" t="s">
        <v>740</v>
      </c>
      <c r="F95" s="29" t="s">
        <v>1486</v>
      </c>
      <c r="G95" s="29" t="s">
        <v>708</v>
      </c>
      <c r="H95" s="453" t="s">
        <v>2788</v>
      </c>
      <c r="I95" s="629" t="s">
        <v>4</v>
      </c>
      <c r="J95" s="629" t="s">
        <v>150</v>
      </c>
      <c r="K95" s="433"/>
      <c r="L95" s="433"/>
      <c r="M95" s="433"/>
      <c r="N95" s="433"/>
      <c r="O95" s="433"/>
      <c r="P95" s="433"/>
      <c r="Q95" s="433"/>
      <c r="R95" s="29" t="s">
        <v>2946</v>
      </c>
      <c r="S95" s="118"/>
      <c r="T95" s="248"/>
      <c r="U95" s="248"/>
      <c r="V95" s="248"/>
      <c r="W95" s="248"/>
      <c r="X95" s="248"/>
      <c r="Y95" s="248"/>
      <c r="Z95" s="248"/>
      <c r="AA95" s="248"/>
      <c r="AB95" s="248"/>
      <c r="AC95" s="248"/>
      <c r="AD95" s="248"/>
      <c r="AE95" s="248"/>
      <c r="AF95" s="248"/>
      <c r="AG95" s="248"/>
    </row>
    <row r="96" spans="1:33" ht="15.75" customHeight="1">
      <c r="A96" s="631" t="s">
        <v>345</v>
      </c>
      <c r="B96" s="431" t="s">
        <v>377</v>
      </c>
      <c r="C96" s="431"/>
      <c r="D96" s="644" t="s">
        <v>676</v>
      </c>
      <c r="E96" s="431" t="s">
        <v>747</v>
      </c>
      <c r="F96" s="431" t="s">
        <v>748</v>
      </c>
      <c r="G96" s="431" t="s">
        <v>708</v>
      </c>
      <c r="H96" s="453"/>
      <c r="I96" s="645" t="s">
        <v>150</v>
      </c>
      <c r="J96" s="645" t="s">
        <v>150</v>
      </c>
      <c r="K96" s="420">
        <f>Samples_Moldova!B111</f>
        <v>0.58333333333333337</v>
      </c>
      <c r="L96" s="420">
        <f>Samples_Moldova!C111</f>
        <v>0.58333333333333337</v>
      </c>
      <c r="M96" s="420">
        <f>Samples_Moldova!D111</f>
        <v>0.58333333333333337</v>
      </c>
      <c r="N96" s="420">
        <f>Samples_Moldova!E111</f>
        <v>0.58333333333333337</v>
      </c>
      <c r="O96" s="420">
        <f>Samples_Moldova!F111</f>
        <v>0.58333333333333337</v>
      </c>
      <c r="P96" s="420">
        <f>Samples_Moldova!G111</f>
        <v>0.58333333333333337</v>
      </c>
      <c r="Q96" s="433">
        <f t="shared" ref="Q96:Q116" si="5">K96*(SUM(L96:O96)*P96)</f>
        <v>0.79398148148148173</v>
      </c>
      <c r="R96" s="431" t="s">
        <v>2947</v>
      </c>
      <c r="S96" s="118"/>
      <c r="T96" s="248"/>
      <c r="U96" s="248"/>
      <c r="V96" s="248"/>
      <c r="W96" s="248"/>
      <c r="X96" s="248"/>
      <c r="Y96" s="248"/>
      <c r="Z96" s="248"/>
      <c r="AA96" s="248"/>
      <c r="AB96" s="248"/>
      <c r="AC96" s="248"/>
      <c r="AD96" s="248"/>
      <c r="AE96" s="248"/>
      <c r="AF96" s="248"/>
      <c r="AG96" s="248"/>
    </row>
    <row r="97" spans="1:33" ht="15.75" customHeight="1">
      <c r="A97" s="631" t="s">
        <v>381</v>
      </c>
      <c r="B97" s="29" t="s">
        <v>382</v>
      </c>
      <c r="C97" s="29"/>
      <c r="D97" s="443" t="s">
        <v>676</v>
      </c>
      <c r="E97" s="29" t="s">
        <v>767</v>
      </c>
      <c r="F97" s="29" t="s">
        <v>260</v>
      </c>
      <c r="G97" s="29" t="s">
        <v>2925</v>
      </c>
      <c r="H97" s="453" t="s">
        <v>2790</v>
      </c>
      <c r="I97" s="629" t="s">
        <v>150</v>
      </c>
      <c r="J97" s="629" t="s">
        <v>4</v>
      </c>
      <c r="K97" s="433">
        <v>0</v>
      </c>
      <c r="L97" s="433">
        <v>0</v>
      </c>
      <c r="M97" s="433">
        <v>0</v>
      </c>
      <c r="N97" s="433">
        <v>0</v>
      </c>
      <c r="O97" s="433">
        <v>0</v>
      </c>
      <c r="P97" s="433">
        <v>0</v>
      </c>
      <c r="Q97" s="433">
        <f t="shared" si="5"/>
        <v>0</v>
      </c>
      <c r="R97" s="29" t="s">
        <v>2948</v>
      </c>
      <c r="S97" s="632" t="s">
        <v>2949</v>
      </c>
      <c r="T97" s="249"/>
      <c r="U97" s="249"/>
      <c r="V97" s="249"/>
      <c r="W97" s="249"/>
      <c r="X97" s="249"/>
      <c r="Y97" s="249"/>
      <c r="Z97" s="249"/>
      <c r="AA97" s="249"/>
      <c r="AB97" s="249"/>
      <c r="AC97" s="249"/>
      <c r="AD97" s="249"/>
      <c r="AE97" s="249"/>
      <c r="AF97" s="249"/>
      <c r="AG97" s="249"/>
    </row>
    <row r="98" spans="1:33" ht="15.75" customHeight="1">
      <c r="A98" s="631" t="s">
        <v>381</v>
      </c>
      <c r="B98" s="29" t="s">
        <v>382</v>
      </c>
      <c r="C98" s="29"/>
      <c r="D98" s="443" t="s">
        <v>676</v>
      </c>
      <c r="E98" s="29" t="s">
        <v>777</v>
      </c>
      <c r="F98" s="29" t="s">
        <v>783</v>
      </c>
      <c r="G98" s="29" t="s">
        <v>2925</v>
      </c>
      <c r="H98" s="453" t="s">
        <v>2793</v>
      </c>
      <c r="I98" s="629" t="s">
        <v>150</v>
      </c>
      <c r="J98" s="629" t="s">
        <v>4</v>
      </c>
      <c r="K98" s="432">
        <v>1</v>
      </c>
      <c r="L98" s="432">
        <v>1</v>
      </c>
      <c r="M98" s="432">
        <v>1</v>
      </c>
      <c r="N98" s="432">
        <v>1</v>
      </c>
      <c r="O98" s="432">
        <v>1</v>
      </c>
      <c r="P98" s="432">
        <v>1</v>
      </c>
      <c r="Q98" s="433">
        <f t="shared" si="5"/>
        <v>4</v>
      </c>
      <c r="R98" s="29" t="s">
        <v>1491</v>
      </c>
      <c r="S98" s="118" t="s">
        <v>2950</v>
      </c>
    </row>
    <row r="99" spans="1:33" ht="15.75" customHeight="1">
      <c r="A99" s="631" t="s">
        <v>381</v>
      </c>
      <c r="B99" s="29" t="s">
        <v>392</v>
      </c>
      <c r="C99" s="29" t="s">
        <v>393</v>
      </c>
      <c r="D99" s="443" t="s">
        <v>676</v>
      </c>
      <c r="E99" s="29" t="s">
        <v>785</v>
      </c>
      <c r="F99" s="29" t="s">
        <v>1271</v>
      </c>
      <c r="G99" s="29" t="s">
        <v>602</v>
      </c>
      <c r="H99" s="453"/>
      <c r="I99" s="629" t="s">
        <v>150</v>
      </c>
      <c r="J99" s="629" t="s">
        <v>4</v>
      </c>
      <c r="K99" s="432">
        <v>1</v>
      </c>
      <c r="L99" s="432">
        <v>1</v>
      </c>
      <c r="M99" s="432">
        <v>1</v>
      </c>
      <c r="N99" s="432">
        <v>1</v>
      </c>
      <c r="O99" s="432">
        <v>1</v>
      </c>
      <c r="P99" s="432">
        <v>1</v>
      </c>
      <c r="Q99" s="433">
        <f t="shared" si="5"/>
        <v>4</v>
      </c>
      <c r="R99" s="29" t="s">
        <v>2951</v>
      </c>
      <c r="S99" s="288" t="s">
        <v>2021</v>
      </c>
      <c r="T99" s="249"/>
      <c r="U99" s="249"/>
      <c r="V99" s="249"/>
      <c r="W99" s="249"/>
      <c r="X99" s="249"/>
      <c r="Y99" s="249"/>
      <c r="Z99" s="249"/>
      <c r="AA99" s="249"/>
      <c r="AB99" s="249"/>
      <c r="AC99" s="249"/>
      <c r="AD99" s="249"/>
      <c r="AE99" s="249"/>
      <c r="AF99" s="249"/>
      <c r="AG99" s="249"/>
    </row>
    <row r="100" spans="1:33" ht="15.75" customHeight="1">
      <c r="A100" s="631" t="s">
        <v>381</v>
      </c>
      <c r="B100" s="29" t="s">
        <v>392</v>
      </c>
      <c r="C100" s="29" t="s">
        <v>398</v>
      </c>
      <c r="D100" s="443" t="s">
        <v>676</v>
      </c>
      <c r="E100" s="29" t="s">
        <v>793</v>
      </c>
      <c r="F100" s="29" t="s">
        <v>1274</v>
      </c>
      <c r="G100" s="29" t="s">
        <v>2952</v>
      </c>
      <c r="H100" s="453"/>
      <c r="I100" s="629" t="s">
        <v>150</v>
      </c>
      <c r="J100" s="629" t="s">
        <v>4</v>
      </c>
      <c r="K100" s="432">
        <v>1</v>
      </c>
      <c r="L100" s="432">
        <v>1</v>
      </c>
      <c r="M100" s="432">
        <v>1</v>
      </c>
      <c r="N100" s="432">
        <v>0.5</v>
      </c>
      <c r="O100" s="432">
        <v>1</v>
      </c>
      <c r="P100" s="432">
        <v>1</v>
      </c>
      <c r="Q100" s="433">
        <f t="shared" si="5"/>
        <v>3.5</v>
      </c>
      <c r="R100" s="29" t="s">
        <v>2953</v>
      </c>
      <c r="S100" s="288" t="s">
        <v>2954</v>
      </c>
      <c r="T100" s="249"/>
      <c r="U100" s="249"/>
      <c r="V100" s="249"/>
      <c r="W100" s="249"/>
      <c r="X100" s="249"/>
      <c r="Y100" s="249"/>
      <c r="Z100" s="249"/>
      <c r="AA100" s="249"/>
      <c r="AB100" s="249"/>
      <c r="AC100" s="249"/>
      <c r="AD100" s="249"/>
      <c r="AE100" s="249"/>
      <c r="AF100" s="249"/>
      <c r="AG100" s="249"/>
    </row>
    <row r="101" spans="1:33" ht="15.75" customHeight="1">
      <c r="A101" s="631" t="s">
        <v>381</v>
      </c>
      <c r="B101" s="29" t="s">
        <v>403</v>
      </c>
      <c r="C101" s="29" t="s">
        <v>404</v>
      </c>
      <c r="D101" s="443" t="s">
        <v>676</v>
      </c>
      <c r="E101" s="29" t="s">
        <v>809</v>
      </c>
      <c r="F101" s="29" t="s">
        <v>1501</v>
      </c>
      <c r="G101" s="29" t="s">
        <v>2955</v>
      </c>
      <c r="H101" s="646"/>
      <c r="I101" s="629" t="s">
        <v>150</v>
      </c>
      <c r="J101" s="629" t="s">
        <v>4</v>
      </c>
      <c r="K101" s="433">
        <v>1</v>
      </c>
      <c r="L101" s="433">
        <v>1</v>
      </c>
      <c r="M101" s="433">
        <v>1</v>
      </c>
      <c r="N101" s="433">
        <v>1</v>
      </c>
      <c r="O101" s="433">
        <v>1</v>
      </c>
      <c r="P101" s="433">
        <v>1</v>
      </c>
      <c r="Q101" s="433">
        <f t="shared" si="5"/>
        <v>4</v>
      </c>
      <c r="R101" s="29" t="s">
        <v>2956</v>
      </c>
      <c r="S101" s="632" t="s">
        <v>2957</v>
      </c>
      <c r="T101" s="249"/>
      <c r="U101" s="249"/>
      <c r="V101" s="249"/>
      <c r="W101" s="249"/>
      <c r="X101" s="249"/>
      <c r="Y101" s="249"/>
      <c r="Z101" s="249"/>
      <c r="AA101" s="249"/>
      <c r="AB101" s="249"/>
      <c r="AC101" s="249"/>
      <c r="AD101" s="249"/>
      <c r="AE101" s="249"/>
      <c r="AF101" s="249"/>
      <c r="AG101" s="249"/>
    </row>
    <row r="102" spans="1:33" ht="15.75" customHeight="1">
      <c r="A102" s="631" t="s">
        <v>381</v>
      </c>
      <c r="B102" s="29" t="s">
        <v>403</v>
      </c>
      <c r="C102" s="29" t="s">
        <v>404</v>
      </c>
      <c r="D102" s="443" t="s">
        <v>676</v>
      </c>
      <c r="E102" s="29" t="s">
        <v>815</v>
      </c>
      <c r="F102" s="29" t="s">
        <v>1280</v>
      </c>
      <c r="G102" s="29" t="s">
        <v>2958</v>
      </c>
      <c r="H102" s="646"/>
      <c r="I102" s="629" t="s">
        <v>150</v>
      </c>
      <c r="J102" s="629" t="s">
        <v>4</v>
      </c>
      <c r="K102" s="433">
        <v>0</v>
      </c>
      <c r="L102" s="433">
        <v>0</v>
      </c>
      <c r="M102" s="433">
        <v>0</v>
      </c>
      <c r="N102" s="433">
        <v>0</v>
      </c>
      <c r="O102" s="433">
        <v>0</v>
      </c>
      <c r="P102" s="433">
        <v>0</v>
      </c>
      <c r="Q102" s="433">
        <f t="shared" si="5"/>
        <v>0</v>
      </c>
      <c r="R102" s="29" t="s">
        <v>2959</v>
      </c>
      <c r="S102" s="632" t="s">
        <v>2960</v>
      </c>
      <c r="T102" s="249"/>
      <c r="U102" s="249"/>
      <c r="V102" s="249"/>
      <c r="W102" s="249"/>
      <c r="X102" s="249"/>
      <c r="Y102" s="249"/>
      <c r="Z102" s="249"/>
      <c r="AA102" s="249"/>
      <c r="AB102" s="249"/>
      <c r="AC102" s="249"/>
      <c r="AD102" s="249"/>
      <c r="AE102" s="249"/>
      <c r="AF102" s="249"/>
      <c r="AG102" s="249"/>
    </row>
    <row r="103" spans="1:33" ht="15.75" customHeight="1">
      <c r="A103" s="631" t="s">
        <v>381</v>
      </c>
      <c r="B103" s="29" t="s">
        <v>403</v>
      </c>
      <c r="C103" s="29" t="s">
        <v>428</v>
      </c>
      <c r="D103" s="443" t="s">
        <v>676</v>
      </c>
      <c r="E103" s="29" t="s">
        <v>834</v>
      </c>
      <c r="F103" s="29" t="s">
        <v>2961</v>
      </c>
      <c r="G103" s="29" t="s">
        <v>2958</v>
      </c>
      <c r="H103" s="453"/>
      <c r="I103" s="629" t="s">
        <v>150</v>
      </c>
      <c r="J103" s="629" t="s">
        <v>4</v>
      </c>
      <c r="K103" s="432">
        <v>1</v>
      </c>
      <c r="L103" s="432">
        <v>1</v>
      </c>
      <c r="M103" s="432">
        <v>1</v>
      </c>
      <c r="N103" s="432">
        <v>1</v>
      </c>
      <c r="O103" s="432">
        <v>1</v>
      </c>
      <c r="P103" s="432">
        <v>1</v>
      </c>
      <c r="Q103" s="433">
        <f t="shared" si="5"/>
        <v>4</v>
      </c>
      <c r="R103" s="29" t="s">
        <v>2962</v>
      </c>
      <c r="S103" s="288" t="s">
        <v>2963</v>
      </c>
      <c r="T103" s="249"/>
      <c r="U103" s="249"/>
      <c r="V103" s="249"/>
      <c r="W103" s="249"/>
      <c r="X103" s="249"/>
      <c r="Y103" s="249"/>
      <c r="Z103" s="249"/>
      <c r="AA103" s="249"/>
      <c r="AB103" s="249"/>
      <c r="AC103" s="249"/>
      <c r="AD103" s="249"/>
      <c r="AE103" s="249"/>
      <c r="AF103" s="249"/>
      <c r="AG103" s="249"/>
    </row>
    <row r="104" spans="1:33" ht="15.75" customHeight="1">
      <c r="A104" s="631" t="s">
        <v>381</v>
      </c>
      <c r="B104" s="29" t="s">
        <v>403</v>
      </c>
      <c r="C104" s="29" t="s">
        <v>428</v>
      </c>
      <c r="D104" s="443" t="s">
        <v>676</v>
      </c>
      <c r="E104" s="29" t="s">
        <v>839</v>
      </c>
      <c r="F104" s="29" t="s">
        <v>840</v>
      </c>
      <c r="G104" s="29" t="s">
        <v>2955</v>
      </c>
      <c r="H104" s="453" t="s">
        <v>2802</v>
      </c>
      <c r="I104" s="629" t="s">
        <v>150</v>
      </c>
      <c r="J104" s="629" t="s">
        <v>4</v>
      </c>
      <c r="K104" s="433">
        <v>0</v>
      </c>
      <c r="L104" s="433">
        <v>0</v>
      </c>
      <c r="M104" s="433">
        <v>0</v>
      </c>
      <c r="N104" s="433">
        <v>0</v>
      </c>
      <c r="O104" s="433">
        <v>0</v>
      </c>
      <c r="P104" s="433">
        <v>0</v>
      </c>
      <c r="Q104" s="433">
        <f t="shared" si="5"/>
        <v>0</v>
      </c>
      <c r="R104" s="29" t="s">
        <v>2964</v>
      </c>
      <c r="S104" s="118"/>
      <c r="T104" s="249"/>
      <c r="U104" s="249"/>
      <c r="V104" s="249"/>
      <c r="W104" s="249"/>
      <c r="X104" s="249"/>
      <c r="Y104" s="249"/>
      <c r="Z104" s="249"/>
      <c r="AA104" s="249"/>
      <c r="AB104" s="249"/>
      <c r="AC104" s="249"/>
      <c r="AD104" s="249"/>
      <c r="AE104" s="249"/>
      <c r="AF104" s="249"/>
      <c r="AG104" s="249"/>
    </row>
    <row r="105" spans="1:33" ht="15.75" customHeight="1">
      <c r="A105" s="631" t="s">
        <v>381</v>
      </c>
      <c r="B105" s="29" t="s">
        <v>403</v>
      </c>
      <c r="C105" s="29" t="s">
        <v>436</v>
      </c>
      <c r="D105" s="443" t="s">
        <v>676</v>
      </c>
      <c r="E105" s="29" t="s">
        <v>844</v>
      </c>
      <c r="F105" s="29" t="s">
        <v>1514</v>
      </c>
      <c r="G105" s="29" t="s">
        <v>2965</v>
      </c>
      <c r="H105" s="453"/>
      <c r="I105" s="629" t="s">
        <v>150</v>
      </c>
      <c r="J105" s="629" t="s">
        <v>4</v>
      </c>
      <c r="K105" s="432">
        <v>1</v>
      </c>
      <c r="L105" s="432">
        <v>1</v>
      </c>
      <c r="M105" s="432">
        <v>1</v>
      </c>
      <c r="N105" s="432">
        <v>1</v>
      </c>
      <c r="O105" s="432">
        <v>1</v>
      </c>
      <c r="P105" s="432">
        <v>1</v>
      </c>
      <c r="Q105" s="433">
        <f t="shared" si="5"/>
        <v>4</v>
      </c>
      <c r="R105" s="29" t="s">
        <v>1515</v>
      </c>
      <c r="S105" s="632" t="s">
        <v>2966</v>
      </c>
      <c r="T105" s="249"/>
      <c r="U105" s="249"/>
      <c r="V105" s="249"/>
      <c r="W105" s="249"/>
      <c r="X105" s="249"/>
      <c r="Y105" s="249"/>
      <c r="Z105" s="249"/>
      <c r="AA105" s="249"/>
      <c r="AB105" s="249"/>
      <c r="AC105" s="249"/>
      <c r="AD105" s="249"/>
      <c r="AE105" s="249"/>
      <c r="AF105" s="249"/>
      <c r="AG105" s="249"/>
    </row>
    <row r="106" spans="1:33" ht="15.75" customHeight="1">
      <c r="A106" s="631" t="s">
        <v>381</v>
      </c>
      <c r="B106" s="29" t="s">
        <v>441</v>
      </c>
      <c r="C106" s="29" t="s">
        <v>442</v>
      </c>
      <c r="D106" s="443" t="s">
        <v>676</v>
      </c>
      <c r="E106" s="29" t="s">
        <v>854</v>
      </c>
      <c r="F106" s="29" t="s">
        <v>1286</v>
      </c>
      <c r="G106" s="431" t="s">
        <v>602</v>
      </c>
      <c r="H106" s="453"/>
      <c r="I106" s="629" t="s">
        <v>150</v>
      </c>
      <c r="J106" s="629" t="s">
        <v>4</v>
      </c>
      <c r="K106" s="432">
        <v>1</v>
      </c>
      <c r="L106" s="432">
        <v>1</v>
      </c>
      <c r="M106" s="432">
        <v>1</v>
      </c>
      <c r="N106" s="432">
        <v>1</v>
      </c>
      <c r="O106" s="432">
        <v>1</v>
      </c>
      <c r="P106" s="432">
        <v>1</v>
      </c>
      <c r="Q106" s="433">
        <f t="shared" si="5"/>
        <v>4</v>
      </c>
      <c r="R106" s="29" t="s">
        <v>2967</v>
      </c>
      <c r="S106" s="632" t="s">
        <v>2968</v>
      </c>
      <c r="T106" s="249"/>
      <c r="U106" s="249"/>
      <c r="V106" s="249"/>
      <c r="W106" s="249"/>
      <c r="X106" s="249"/>
      <c r="Y106" s="249"/>
      <c r="Z106" s="249"/>
      <c r="AA106" s="249"/>
      <c r="AB106" s="249"/>
      <c r="AC106" s="249"/>
      <c r="AD106" s="249"/>
      <c r="AE106" s="249"/>
      <c r="AF106" s="249"/>
      <c r="AG106" s="249"/>
    </row>
    <row r="107" spans="1:33" ht="15.75" customHeight="1">
      <c r="A107" s="631" t="s">
        <v>381</v>
      </c>
      <c r="B107" s="29" t="s">
        <v>441</v>
      </c>
      <c r="C107" s="29" t="s">
        <v>447</v>
      </c>
      <c r="D107" s="443" t="s">
        <v>676</v>
      </c>
      <c r="E107" s="29" t="s">
        <v>860</v>
      </c>
      <c r="F107" s="29" t="s">
        <v>1289</v>
      </c>
      <c r="G107" s="29" t="s">
        <v>973</v>
      </c>
      <c r="H107" s="453" t="s">
        <v>2808</v>
      </c>
      <c r="I107" s="629" t="s">
        <v>150</v>
      </c>
      <c r="J107" s="629" t="s">
        <v>4</v>
      </c>
      <c r="K107" s="432">
        <v>1</v>
      </c>
      <c r="L107" s="432">
        <v>1</v>
      </c>
      <c r="M107" s="432">
        <v>1</v>
      </c>
      <c r="N107" s="432">
        <v>0.5</v>
      </c>
      <c r="O107" s="432">
        <v>1</v>
      </c>
      <c r="P107" s="432">
        <v>1</v>
      </c>
      <c r="Q107" s="433">
        <f t="shared" si="5"/>
        <v>3.5</v>
      </c>
      <c r="R107" s="29" t="s">
        <v>2969</v>
      </c>
      <c r="S107" s="632" t="s">
        <v>2970</v>
      </c>
      <c r="T107" s="249"/>
      <c r="U107" s="249"/>
      <c r="V107" s="249"/>
      <c r="W107" s="249"/>
      <c r="X107" s="249"/>
      <c r="Y107" s="249"/>
      <c r="Z107" s="249"/>
      <c r="AA107" s="249"/>
      <c r="AB107" s="249"/>
      <c r="AC107" s="249"/>
      <c r="AD107" s="249"/>
      <c r="AE107" s="249"/>
      <c r="AF107" s="249"/>
      <c r="AG107" s="249"/>
    </row>
    <row r="108" spans="1:33" ht="15.75" customHeight="1">
      <c r="A108" s="29" t="s">
        <v>450</v>
      </c>
      <c r="B108" s="29" t="s">
        <v>451</v>
      </c>
      <c r="C108" s="29" t="s">
        <v>452</v>
      </c>
      <c r="D108" s="443" t="s">
        <v>676</v>
      </c>
      <c r="E108" s="2" t="s">
        <v>868</v>
      </c>
      <c r="F108" s="29" t="s">
        <v>1518</v>
      </c>
      <c r="G108" s="29" t="s">
        <v>2039</v>
      </c>
      <c r="H108" s="453" t="s">
        <v>2811</v>
      </c>
      <c r="I108" s="642" t="s">
        <v>150</v>
      </c>
      <c r="J108" s="642" t="s">
        <v>150</v>
      </c>
      <c r="K108" s="433">
        <v>0</v>
      </c>
      <c r="L108" s="433">
        <v>0</v>
      </c>
      <c r="M108" s="433">
        <v>0</v>
      </c>
      <c r="N108" s="433">
        <v>0</v>
      </c>
      <c r="O108" s="433">
        <v>0</v>
      </c>
      <c r="P108" s="433">
        <v>0</v>
      </c>
      <c r="Q108" s="433">
        <f t="shared" si="5"/>
        <v>0</v>
      </c>
      <c r="R108" s="29" t="s">
        <v>1519</v>
      </c>
      <c r="S108" s="118"/>
      <c r="T108" s="249"/>
      <c r="U108" s="249"/>
      <c r="V108" s="249"/>
      <c r="W108" s="249"/>
      <c r="X108" s="249"/>
      <c r="Y108" s="249"/>
      <c r="Z108" s="249"/>
      <c r="AA108" s="249"/>
      <c r="AB108" s="249"/>
      <c r="AC108" s="249"/>
      <c r="AD108" s="249"/>
      <c r="AE108" s="249"/>
      <c r="AF108" s="249"/>
      <c r="AG108" s="249"/>
    </row>
    <row r="109" spans="1:33" ht="15.75" customHeight="1">
      <c r="A109" s="29" t="s">
        <v>450</v>
      </c>
      <c r="B109" s="29" t="s">
        <v>451</v>
      </c>
      <c r="C109" s="29" t="s">
        <v>452</v>
      </c>
      <c r="D109" s="443" t="s">
        <v>676</v>
      </c>
      <c r="E109" s="29" t="s">
        <v>875</v>
      </c>
      <c r="F109" s="29" t="s">
        <v>1518</v>
      </c>
      <c r="G109" s="29" t="s">
        <v>2039</v>
      </c>
      <c r="H109" s="453" t="s">
        <v>2813</v>
      </c>
      <c r="I109" s="642" t="s">
        <v>150</v>
      </c>
      <c r="J109" s="642" t="s">
        <v>150</v>
      </c>
      <c r="K109" s="433">
        <v>0</v>
      </c>
      <c r="L109" s="433">
        <v>0</v>
      </c>
      <c r="M109" s="433">
        <v>0</v>
      </c>
      <c r="N109" s="433">
        <v>0</v>
      </c>
      <c r="O109" s="433">
        <v>0</v>
      </c>
      <c r="P109" s="433">
        <v>0</v>
      </c>
      <c r="Q109" s="433">
        <f t="shared" si="5"/>
        <v>0</v>
      </c>
      <c r="R109" s="29" t="s">
        <v>1520</v>
      </c>
      <c r="S109" s="118"/>
      <c r="T109" s="249"/>
      <c r="U109" s="249"/>
      <c r="V109" s="249"/>
      <c r="W109" s="249"/>
      <c r="X109" s="249"/>
      <c r="Y109" s="249"/>
      <c r="Z109" s="249"/>
      <c r="AA109" s="249"/>
      <c r="AB109" s="249"/>
      <c r="AC109" s="249"/>
      <c r="AD109" s="249"/>
      <c r="AE109" s="249"/>
      <c r="AF109" s="249"/>
      <c r="AG109" s="249"/>
    </row>
    <row r="110" spans="1:33" ht="15.75" customHeight="1">
      <c r="A110" s="29" t="s">
        <v>450</v>
      </c>
      <c r="B110" s="29" t="s">
        <v>451</v>
      </c>
      <c r="C110" s="29" t="s">
        <v>452</v>
      </c>
      <c r="D110" s="443" t="s">
        <v>676</v>
      </c>
      <c r="E110" s="29" t="s">
        <v>882</v>
      </c>
      <c r="F110" s="29" t="s">
        <v>883</v>
      </c>
      <c r="G110" s="29" t="s">
        <v>2040</v>
      </c>
      <c r="H110" s="453" t="s">
        <v>881</v>
      </c>
      <c r="I110" s="642" t="s">
        <v>150</v>
      </c>
      <c r="J110" s="642" t="s">
        <v>150</v>
      </c>
      <c r="K110" s="433">
        <v>1</v>
      </c>
      <c r="L110" s="433">
        <v>1</v>
      </c>
      <c r="M110" s="433">
        <v>0</v>
      </c>
      <c r="N110" s="433">
        <v>0</v>
      </c>
      <c r="O110" s="433">
        <v>0</v>
      </c>
      <c r="P110" s="433">
        <v>0</v>
      </c>
      <c r="Q110" s="433">
        <f t="shared" si="5"/>
        <v>0</v>
      </c>
      <c r="R110" s="29" t="s">
        <v>2971</v>
      </c>
      <c r="S110" s="633" t="s">
        <v>2972</v>
      </c>
      <c r="T110" s="249"/>
      <c r="U110" s="249"/>
      <c r="V110" s="249"/>
      <c r="W110" s="249"/>
      <c r="X110" s="249"/>
      <c r="Y110" s="249"/>
      <c r="Z110" s="249"/>
      <c r="AA110" s="249"/>
      <c r="AB110" s="249"/>
      <c r="AC110" s="249"/>
      <c r="AD110" s="249"/>
      <c r="AE110" s="249"/>
      <c r="AF110" s="249"/>
      <c r="AG110" s="249"/>
    </row>
    <row r="111" spans="1:33" ht="15.75" customHeight="1">
      <c r="A111" s="29" t="s">
        <v>450</v>
      </c>
      <c r="B111" s="29" t="s">
        <v>451</v>
      </c>
      <c r="C111" s="29" t="s">
        <v>467</v>
      </c>
      <c r="D111" s="443" t="s">
        <v>676</v>
      </c>
      <c r="E111" s="29" t="s">
        <v>888</v>
      </c>
      <c r="F111" s="29" t="s">
        <v>1523</v>
      </c>
      <c r="G111" s="29" t="s">
        <v>989</v>
      </c>
      <c r="H111" s="647" t="s">
        <v>887</v>
      </c>
      <c r="I111" s="642" t="s">
        <v>150</v>
      </c>
      <c r="J111" s="642" t="s">
        <v>4</v>
      </c>
      <c r="K111" s="433">
        <v>1</v>
      </c>
      <c r="L111" s="433">
        <v>0</v>
      </c>
      <c r="M111" s="433">
        <v>0</v>
      </c>
      <c r="N111" s="433">
        <v>0</v>
      </c>
      <c r="O111" s="433">
        <v>0</v>
      </c>
      <c r="P111" s="433">
        <v>0</v>
      </c>
      <c r="Q111" s="433">
        <f t="shared" si="5"/>
        <v>0</v>
      </c>
      <c r="R111" s="29" t="s">
        <v>2973</v>
      </c>
      <c r="S111" s="445" t="s">
        <v>2974</v>
      </c>
      <c r="T111" s="249"/>
      <c r="U111" s="249"/>
      <c r="V111" s="249"/>
      <c r="W111" s="249"/>
      <c r="X111" s="249"/>
      <c r="Y111" s="249"/>
      <c r="Z111" s="249"/>
      <c r="AA111" s="249"/>
      <c r="AB111" s="249"/>
      <c r="AC111" s="249"/>
      <c r="AD111" s="249"/>
      <c r="AE111" s="249"/>
      <c r="AF111" s="249"/>
      <c r="AG111" s="249"/>
    </row>
    <row r="112" spans="1:33" ht="15.75" customHeight="1">
      <c r="A112" s="29" t="s">
        <v>450</v>
      </c>
      <c r="B112" s="29" t="s">
        <v>451</v>
      </c>
      <c r="C112" s="29" t="s">
        <v>467</v>
      </c>
      <c r="D112" s="443" t="s">
        <v>676</v>
      </c>
      <c r="E112" s="29" t="s">
        <v>893</v>
      </c>
      <c r="F112" s="29" t="s">
        <v>1523</v>
      </c>
      <c r="G112" s="29" t="s">
        <v>989</v>
      </c>
      <c r="H112" s="453"/>
      <c r="I112" s="642" t="s">
        <v>150</v>
      </c>
      <c r="J112" s="642" t="s">
        <v>4</v>
      </c>
      <c r="K112" s="433">
        <v>1</v>
      </c>
      <c r="L112" s="433">
        <v>1</v>
      </c>
      <c r="M112" s="433">
        <v>1</v>
      </c>
      <c r="N112" s="433">
        <v>1</v>
      </c>
      <c r="O112" s="433">
        <v>1</v>
      </c>
      <c r="P112" s="433">
        <v>1</v>
      </c>
      <c r="Q112" s="433">
        <f t="shared" si="5"/>
        <v>4</v>
      </c>
      <c r="R112" s="29" t="s">
        <v>2975</v>
      </c>
      <c r="S112" s="633" t="s">
        <v>2976</v>
      </c>
      <c r="T112" s="249"/>
      <c r="U112" s="249"/>
      <c r="V112" s="249"/>
      <c r="W112" s="249"/>
      <c r="X112" s="249"/>
      <c r="Y112" s="249"/>
      <c r="Z112" s="249"/>
      <c r="AA112" s="249"/>
      <c r="AB112" s="249"/>
      <c r="AC112" s="249"/>
      <c r="AD112" s="249"/>
      <c r="AE112" s="249"/>
      <c r="AF112" s="249"/>
      <c r="AG112" s="249"/>
    </row>
    <row r="113" spans="1:33" ht="15.75" customHeight="1">
      <c r="A113" s="29" t="s">
        <v>450</v>
      </c>
      <c r="B113" s="29" t="s">
        <v>451</v>
      </c>
      <c r="C113" s="29" t="s">
        <v>467</v>
      </c>
      <c r="D113" s="443" t="s">
        <v>676</v>
      </c>
      <c r="E113" s="29" t="s">
        <v>895</v>
      </c>
      <c r="F113" s="29" t="s">
        <v>1523</v>
      </c>
      <c r="G113" s="29" t="s">
        <v>989</v>
      </c>
      <c r="H113" s="453"/>
      <c r="I113" s="642" t="s">
        <v>150</v>
      </c>
      <c r="J113" s="642" t="s">
        <v>4</v>
      </c>
      <c r="K113" s="433">
        <v>1</v>
      </c>
      <c r="L113" s="433">
        <v>1</v>
      </c>
      <c r="M113" s="433">
        <v>1</v>
      </c>
      <c r="N113" s="433">
        <v>1</v>
      </c>
      <c r="O113" s="433">
        <v>1</v>
      </c>
      <c r="P113" s="433">
        <v>1</v>
      </c>
      <c r="Q113" s="433">
        <f t="shared" si="5"/>
        <v>4</v>
      </c>
      <c r="R113" s="29" t="s">
        <v>2977</v>
      </c>
      <c r="S113" s="445" t="s">
        <v>2978</v>
      </c>
      <c r="T113" s="249"/>
      <c r="U113" s="249"/>
      <c r="V113" s="249"/>
      <c r="W113" s="249"/>
      <c r="X113" s="249"/>
      <c r="Y113" s="249"/>
      <c r="Z113" s="249"/>
      <c r="AA113" s="249"/>
      <c r="AB113" s="249"/>
      <c r="AC113" s="249"/>
      <c r="AD113" s="249"/>
      <c r="AE113" s="249"/>
      <c r="AF113" s="249"/>
      <c r="AG113" s="249"/>
    </row>
    <row r="114" spans="1:33" ht="15.75" customHeight="1">
      <c r="A114" s="29" t="s">
        <v>450</v>
      </c>
      <c r="B114" s="29" t="s">
        <v>481</v>
      </c>
      <c r="C114" s="29" t="s">
        <v>482</v>
      </c>
      <c r="D114" s="443" t="s">
        <v>676</v>
      </c>
      <c r="E114" s="29" t="s">
        <v>905</v>
      </c>
      <c r="F114" s="29" t="s">
        <v>2979</v>
      </c>
      <c r="G114" s="29" t="s">
        <v>907</v>
      </c>
      <c r="H114" s="453" t="s">
        <v>2822</v>
      </c>
      <c r="I114" s="642" t="s">
        <v>150</v>
      </c>
      <c r="J114" s="642" t="s">
        <v>150</v>
      </c>
      <c r="K114" s="433">
        <v>1</v>
      </c>
      <c r="L114" s="433">
        <v>1</v>
      </c>
      <c r="M114" s="433">
        <v>1</v>
      </c>
      <c r="N114" s="433">
        <v>1</v>
      </c>
      <c r="O114" s="433">
        <v>1</v>
      </c>
      <c r="P114" s="433">
        <v>1</v>
      </c>
      <c r="Q114" s="433">
        <f t="shared" si="5"/>
        <v>4</v>
      </c>
      <c r="R114" s="29" t="s">
        <v>2980</v>
      </c>
      <c r="S114" s="118"/>
      <c r="T114" s="249"/>
      <c r="U114" s="249"/>
      <c r="V114" s="249"/>
      <c r="W114" s="249"/>
      <c r="X114" s="249"/>
      <c r="Y114" s="249"/>
      <c r="Z114" s="249"/>
      <c r="AA114" s="249"/>
      <c r="AB114" s="249"/>
      <c r="AC114" s="249"/>
      <c r="AD114" s="249"/>
      <c r="AE114" s="249"/>
      <c r="AF114" s="249"/>
      <c r="AG114" s="249"/>
    </row>
    <row r="115" spans="1:33" ht="15.75" customHeight="1">
      <c r="A115" s="29" t="s">
        <v>450</v>
      </c>
      <c r="B115" s="29" t="s">
        <v>481</v>
      </c>
      <c r="C115" s="29" t="s">
        <v>482</v>
      </c>
      <c r="D115" s="443" t="s">
        <v>676</v>
      </c>
      <c r="E115" s="29" t="s">
        <v>914</v>
      </c>
      <c r="F115" s="29" t="s">
        <v>2979</v>
      </c>
      <c r="G115" s="29" t="s">
        <v>907</v>
      </c>
      <c r="H115" s="453" t="s">
        <v>2822</v>
      </c>
      <c r="I115" s="642" t="s">
        <v>150</v>
      </c>
      <c r="J115" s="642" t="s">
        <v>150</v>
      </c>
      <c r="K115" s="433">
        <v>1</v>
      </c>
      <c r="L115" s="433">
        <v>1</v>
      </c>
      <c r="M115" s="433">
        <v>1</v>
      </c>
      <c r="N115" s="433">
        <v>1</v>
      </c>
      <c r="O115" s="433">
        <v>1</v>
      </c>
      <c r="P115" s="433">
        <v>1</v>
      </c>
      <c r="Q115" s="433">
        <f t="shared" si="5"/>
        <v>4</v>
      </c>
      <c r="R115" s="29" t="s">
        <v>2981</v>
      </c>
      <c r="S115" s="118"/>
      <c r="T115" s="249"/>
      <c r="U115" s="249"/>
      <c r="V115" s="249"/>
      <c r="W115" s="249"/>
      <c r="X115" s="249"/>
      <c r="Y115" s="249"/>
      <c r="Z115" s="249"/>
      <c r="AA115" s="249"/>
      <c r="AB115" s="249"/>
      <c r="AC115" s="249"/>
      <c r="AD115" s="249"/>
      <c r="AE115" s="249"/>
      <c r="AF115" s="249"/>
      <c r="AG115" s="249"/>
    </row>
    <row r="116" spans="1:33" ht="15.75" customHeight="1">
      <c r="A116" s="29" t="s">
        <v>450</v>
      </c>
      <c r="B116" s="29" t="s">
        <v>481</v>
      </c>
      <c r="C116" s="29" t="s">
        <v>482</v>
      </c>
      <c r="D116" s="443" t="s">
        <v>676</v>
      </c>
      <c r="E116" s="29" t="s">
        <v>917</v>
      </c>
      <c r="F116" s="29" t="s">
        <v>2982</v>
      </c>
      <c r="G116" s="29" t="s">
        <v>907</v>
      </c>
      <c r="H116" s="453"/>
      <c r="I116" s="642" t="s">
        <v>150</v>
      </c>
      <c r="J116" s="642" t="s">
        <v>150</v>
      </c>
      <c r="K116" s="433">
        <v>0</v>
      </c>
      <c r="L116" s="433">
        <v>0</v>
      </c>
      <c r="M116" s="433">
        <v>0</v>
      </c>
      <c r="N116" s="433">
        <v>0</v>
      </c>
      <c r="O116" s="433">
        <v>0</v>
      </c>
      <c r="P116" s="433">
        <v>0</v>
      </c>
      <c r="Q116" s="433">
        <f t="shared" si="5"/>
        <v>0</v>
      </c>
      <c r="R116" s="29"/>
      <c r="S116" s="118"/>
      <c r="T116" s="249"/>
      <c r="U116" s="249"/>
      <c r="V116" s="249"/>
      <c r="W116" s="249"/>
      <c r="X116" s="249"/>
      <c r="Y116" s="249"/>
      <c r="Z116" s="249"/>
      <c r="AA116" s="249"/>
      <c r="AB116" s="249"/>
      <c r="AC116" s="249"/>
      <c r="AD116" s="249"/>
      <c r="AE116" s="249"/>
      <c r="AF116" s="249"/>
      <c r="AG116" s="249"/>
    </row>
    <row r="117" spans="1:33" ht="15.75" customHeight="1">
      <c r="A117" s="248"/>
      <c r="B117" s="248"/>
      <c r="C117" s="248"/>
      <c r="D117" s="248"/>
      <c r="E117" s="248"/>
      <c r="F117" s="248"/>
      <c r="G117" s="248"/>
      <c r="H117" s="248"/>
      <c r="I117" s="468"/>
      <c r="J117" s="468"/>
      <c r="K117" s="529">
        <f t="shared" ref="K117:P117" si="6">AVERAGE(K2:K116)*100</f>
        <v>66.358024691358025</v>
      </c>
      <c r="L117" s="529">
        <f t="shared" si="6"/>
        <v>65.432098765432087</v>
      </c>
      <c r="M117" s="529">
        <f t="shared" si="6"/>
        <v>62.654320987654309</v>
      </c>
      <c r="N117" s="529">
        <f t="shared" si="6"/>
        <v>62.962962962962962</v>
      </c>
      <c r="O117" s="529">
        <f t="shared" si="6"/>
        <v>63.58024691358024</v>
      </c>
      <c r="P117" s="529">
        <f t="shared" si="6"/>
        <v>57.407407407407398</v>
      </c>
      <c r="Q117" s="249"/>
      <c r="R117" s="248"/>
      <c r="S117" s="249"/>
      <c r="T117" s="249"/>
      <c r="U117" s="249"/>
      <c r="V117" s="249"/>
      <c r="W117" s="249"/>
      <c r="X117" s="249"/>
      <c r="Y117" s="249"/>
      <c r="Z117" s="249"/>
      <c r="AA117" s="249"/>
      <c r="AB117" s="249"/>
      <c r="AC117" s="249"/>
      <c r="AD117" s="249"/>
      <c r="AE117" s="249"/>
      <c r="AF117" s="249"/>
      <c r="AG117" s="249"/>
    </row>
    <row r="118" spans="1:33" ht="15.75" customHeight="1">
      <c r="A118" s="248"/>
      <c r="B118" s="248"/>
      <c r="C118" s="248"/>
      <c r="D118" s="248"/>
      <c r="E118" s="248"/>
      <c r="F118" s="248"/>
      <c r="G118" s="248"/>
      <c r="H118" s="248"/>
      <c r="I118" s="468"/>
      <c r="J118" s="468"/>
      <c r="K118" s="249"/>
      <c r="L118" s="249"/>
      <c r="M118" s="249"/>
      <c r="N118" s="249"/>
      <c r="O118" s="249"/>
      <c r="P118" s="249"/>
      <c r="Q118" s="249"/>
      <c r="R118" s="248"/>
      <c r="S118" s="249"/>
      <c r="T118" s="249"/>
      <c r="U118" s="249"/>
      <c r="V118" s="249"/>
      <c r="W118" s="249"/>
      <c r="X118" s="249"/>
      <c r="Y118" s="249"/>
      <c r="Z118" s="249"/>
      <c r="AA118" s="249"/>
      <c r="AB118" s="249"/>
      <c r="AC118" s="249"/>
      <c r="AD118" s="249"/>
      <c r="AE118" s="249"/>
      <c r="AF118" s="249"/>
      <c r="AG118" s="249"/>
    </row>
    <row r="119" spans="1:33" ht="15.75" customHeight="1">
      <c r="A119" s="248"/>
      <c r="B119" s="248"/>
      <c r="C119" s="248"/>
      <c r="D119" s="248"/>
      <c r="E119" s="248"/>
      <c r="F119" s="248"/>
      <c r="G119" s="248"/>
      <c r="H119" s="248"/>
      <c r="I119" s="468"/>
      <c r="J119" s="468"/>
      <c r="K119" s="249"/>
      <c r="L119" s="249"/>
      <c r="M119" s="249"/>
      <c r="N119" s="249"/>
      <c r="O119" s="249"/>
      <c r="P119" s="249"/>
      <c r="Q119" s="249"/>
      <c r="R119" s="248"/>
      <c r="S119" s="249"/>
      <c r="T119" s="249"/>
      <c r="U119" s="249"/>
      <c r="V119" s="249"/>
      <c r="W119" s="249"/>
      <c r="X119" s="249"/>
      <c r="Y119" s="249"/>
      <c r="Z119" s="249"/>
      <c r="AA119" s="249"/>
      <c r="AB119" s="249"/>
      <c r="AC119" s="249"/>
      <c r="AD119" s="249"/>
      <c r="AE119" s="249"/>
      <c r="AF119" s="249"/>
      <c r="AG119" s="249"/>
    </row>
    <row r="120" spans="1:33" ht="15.75" customHeight="1">
      <c r="A120" s="248"/>
      <c r="B120" s="248"/>
      <c r="C120" s="248"/>
      <c r="D120" s="248"/>
      <c r="E120" s="248"/>
      <c r="F120" s="248"/>
      <c r="G120" s="248"/>
      <c r="H120" s="248"/>
      <c r="I120" s="468"/>
      <c r="J120" s="468"/>
      <c r="K120" s="249"/>
      <c r="L120" s="249"/>
      <c r="M120" s="249"/>
      <c r="N120" s="249"/>
      <c r="O120" s="249"/>
      <c r="P120" s="249"/>
      <c r="Q120" s="249"/>
      <c r="R120" s="248"/>
      <c r="S120" s="249"/>
      <c r="T120" s="249"/>
      <c r="U120" s="249"/>
      <c r="V120" s="249"/>
      <c r="W120" s="249"/>
      <c r="X120" s="249"/>
      <c r="Y120" s="249"/>
      <c r="Z120" s="249"/>
      <c r="AA120" s="249"/>
      <c r="AB120" s="249"/>
      <c r="AC120" s="249"/>
      <c r="AD120" s="249"/>
      <c r="AE120" s="249"/>
      <c r="AF120" s="249"/>
      <c r="AG120" s="249"/>
    </row>
    <row r="121" spans="1:33" ht="15.75" customHeight="1">
      <c r="A121" s="248"/>
      <c r="B121" s="248"/>
      <c r="C121" s="248"/>
      <c r="D121" s="248"/>
      <c r="E121" s="248"/>
      <c r="F121" s="248"/>
      <c r="G121" s="248"/>
      <c r="H121" s="248"/>
      <c r="I121" s="468"/>
      <c r="J121" s="468"/>
      <c r="K121" s="249"/>
      <c r="L121" s="249"/>
      <c r="M121" s="249"/>
      <c r="N121" s="249"/>
      <c r="O121" s="249"/>
      <c r="P121" s="249"/>
      <c r="Q121" s="249"/>
      <c r="R121" s="248"/>
      <c r="S121" s="249"/>
      <c r="T121" s="249"/>
      <c r="U121" s="249"/>
      <c r="V121" s="249"/>
      <c r="W121" s="249"/>
      <c r="X121" s="249"/>
      <c r="Y121" s="249"/>
      <c r="Z121" s="249"/>
      <c r="AA121" s="249"/>
      <c r="AB121" s="249"/>
      <c r="AC121" s="249"/>
      <c r="AD121" s="249"/>
      <c r="AE121" s="249"/>
      <c r="AF121" s="249"/>
      <c r="AG121" s="249"/>
    </row>
    <row r="122" spans="1:33" ht="15.75" customHeight="1">
      <c r="A122" s="248"/>
      <c r="B122" s="248"/>
      <c r="C122" s="248"/>
      <c r="D122" s="248"/>
      <c r="E122" s="248"/>
      <c r="F122" s="248"/>
      <c r="G122" s="248"/>
      <c r="H122" s="248"/>
      <c r="I122" s="468"/>
      <c r="J122" s="468"/>
      <c r="K122" s="249"/>
      <c r="L122" s="249"/>
      <c r="M122" s="249"/>
      <c r="N122" s="249"/>
      <c r="O122" s="249"/>
      <c r="P122" s="249"/>
      <c r="Q122" s="249"/>
      <c r="R122" s="248"/>
      <c r="S122" s="249"/>
      <c r="T122" s="249"/>
      <c r="U122" s="249"/>
      <c r="V122" s="249"/>
      <c r="W122" s="249"/>
      <c r="X122" s="249"/>
      <c r="Y122" s="249"/>
      <c r="Z122" s="249"/>
      <c r="AA122" s="249"/>
      <c r="AB122" s="249"/>
      <c r="AC122" s="249"/>
      <c r="AD122" s="249"/>
      <c r="AE122" s="249"/>
      <c r="AF122" s="249"/>
      <c r="AG122" s="249"/>
    </row>
    <row r="123" spans="1:33" ht="15.75" customHeight="1">
      <c r="A123" s="248"/>
      <c r="B123" s="248"/>
      <c r="C123" s="248"/>
      <c r="D123" s="248"/>
      <c r="E123" s="248"/>
      <c r="F123" s="248"/>
      <c r="G123" s="248"/>
      <c r="H123" s="248"/>
      <c r="I123" s="468"/>
      <c r="J123" s="468"/>
      <c r="K123" s="249"/>
      <c r="L123" s="249"/>
      <c r="M123" s="249"/>
      <c r="N123" s="249"/>
      <c r="O123" s="249"/>
      <c r="P123" s="249"/>
      <c r="Q123" s="249"/>
      <c r="R123" s="248"/>
      <c r="S123" s="249"/>
      <c r="T123" s="249"/>
      <c r="U123" s="249"/>
      <c r="V123" s="249"/>
      <c r="W123" s="249"/>
      <c r="X123" s="249"/>
      <c r="Y123" s="249"/>
      <c r="Z123" s="249"/>
      <c r="AA123" s="249"/>
      <c r="AB123" s="249"/>
      <c r="AC123" s="249"/>
      <c r="AD123" s="249"/>
      <c r="AE123" s="249"/>
      <c r="AF123" s="249"/>
      <c r="AG123" s="249"/>
    </row>
    <row r="124" spans="1:33" ht="15.75" customHeight="1">
      <c r="A124" s="248"/>
      <c r="B124" s="248"/>
      <c r="C124" s="248"/>
      <c r="D124" s="248"/>
      <c r="E124" s="248"/>
      <c r="F124" s="248"/>
      <c r="G124" s="248"/>
      <c r="H124" s="248"/>
      <c r="I124" s="468"/>
      <c r="J124" s="468"/>
      <c r="K124" s="249"/>
      <c r="L124" s="249"/>
      <c r="M124" s="249"/>
      <c r="N124" s="249"/>
      <c r="O124" s="249"/>
      <c r="P124" s="249"/>
      <c r="Q124" s="249"/>
      <c r="R124" s="248"/>
      <c r="S124" s="249"/>
      <c r="T124" s="249"/>
      <c r="U124" s="249"/>
      <c r="V124" s="249"/>
      <c r="W124" s="249"/>
      <c r="X124" s="249"/>
      <c r="Y124" s="249"/>
      <c r="Z124" s="249"/>
      <c r="AA124" s="249"/>
      <c r="AB124" s="249"/>
      <c r="AC124" s="249"/>
      <c r="AD124" s="249"/>
      <c r="AE124" s="249"/>
      <c r="AF124" s="249"/>
      <c r="AG124" s="249"/>
    </row>
    <row r="125" spans="1:33" ht="15.75" customHeight="1">
      <c r="A125" s="248"/>
      <c r="B125" s="248"/>
      <c r="C125" s="248"/>
      <c r="D125" s="248"/>
      <c r="E125" s="248"/>
      <c r="F125" s="248"/>
      <c r="G125" s="248"/>
      <c r="H125" s="248"/>
      <c r="I125" s="468"/>
      <c r="J125" s="468"/>
      <c r="K125" s="249"/>
      <c r="L125" s="249"/>
      <c r="M125" s="249"/>
      <c r="N125" s="249"/>
      <c r="O125" s="249"/>
      <c r="P125" s="249"/>
      <c r="Q125" s="249"/>
      <c r="R125" s="248"/>
      <c r="S125" s="249"/>
      <c r="T125" s="249"/>
      <c r="U125" s="249"/>
      <c r="V125" s="249"/>
      <c r="W125" s="249"/>
      <c r="X125" s="249"/>
      <c r="Y125" s="249"/>
      <c r="Z125" s="249"/>
      <c r="AA125" s="249"/>
      <c r="AB125" s="249"/>
      <c r="AC125" s="249"/>
      <c r="AD125" s="249"/>
      <c r="AE125" s="249"/>
      <c r="AF125" s="249"/>
      <c r="AG125" s="249"/>
    </row>
    <row r="126" spans="1:33" ht="15.75" customHeight="1">
      <c r="A126" s="248"/>
      <c r="B126" s="248"/>
      <c r="C126" s="248"/>
      <c r="D126" s="248"/>
      <c r="E126" s="248"/>
      <c r="F126" s="248"/>
      <c r="G126" s="248"/>
      <c r="H126" s="248"/>
      <c r="I126" s="468"/>
      <c r="J126" s="468"/>
      <c r="K126" s="249"/>
      <c r="L126" s="249"/>
      <c r="M126" s="249"/>
      <c r="N126" s="249"/>
      <c r="O126" s="249"/>
      <c r="P126" s="249"/>
      <c r="Q126" s="249"/>
      <c r="R126" s="248"/>
      <c r="S126" s="249"/>
      <c r="T126" s="249"/>
      <c r="U126" s="249"/>
      <c r="V126" s="249"/>
      <c r="W126" s="249"/>
      <c r="X126" s="249"/>
      <c r="Y126" s="249"/>
      <c r="Z126" s="249"/>
      <c r="AA126" s="249"/>
      <c r="AB126" s="249"/>
      <c r="AC126" s="249"/>
      <c r="AD126" s="249"/>
      <c r="AE126" s="249"/>
      <c r="AF126" s="249"/>
      <c r="AG126" s="249"/>
    </row>
    <row r="127" spans="1:33" ht="15.75" customHeight="1">
      <c r="A127" s="248"/>
      <c r="B127" s="248"/>
      <c r="C127" s="248"/>
      <c r="D127" s="248"/>
      <c r="E127" s="248"/>
      <c r="F127" s="248"/>
      <c r="G127" s="248"/>
      <c r="H127" s="248"/>
      <c r="I127" s="468"/>
      <c r="J127" s="468"/>
      <c r="K127" s="249"/>
      <c r="L127" s="249"/>
      <c r="M127" s="249"/>
      <c r="N127" s="249"/>
      <c r="O127" s="249"/>
      <c r="P127" s="249"/>
      <c r="Q127" s="249"/>
      <c r="R127" s="248"/>
      <c r="S127" s="249"/>
      <c r="T127" s="249"/>
      <c r="U127" s="249"/>
      <c r="V127" s="249"/>
      <c r="W127" s="249"/>
      <c r="X127" s="249"/>
      <c r="Y127" s="249"/>
      <c r="Z127" s="249"/>
      <c r="AA127" s="249"/>
      <c r="AB127" s="249"/>
      <c r="AC127" s="249"/>
      <c r="AD127" s="249"/>
      <c r="AE127" s="249"/>
      <c r="AF127" s="249"/>
      <c r="AG127" s="249"/>
    </row>
    <row r="128" spans="1:33" ht="15.75" customHeight="1">
      <c r="A128" s="248"/>
      <c r="B128" s="248"/>
      <c r="C128" s="248"/>
      <c r="D128" s="248"/>
      <c r="E128" s="248"/>
      <c r="F128" s="248"/>
      <c r="G128" s="248"/>
      <c r="H128" s="248"/>
      <c r="I128" s="468"/>
      <c r="J128" s="468"/>
      <c r="K128" s="249"/>
      <c r="L128" s="249"/>
      <c r="M128" s="249"/>
      <c r="N128" s="249"/>
      <c r="O128" s="249"/>
      <c r="P128" s="249"/>
      <c r="Q128" s="249"/>
      <c r="R128" s="248"/>
      <c r="S128" s="249"/>
      <c r="T128" s="249"/>
      <c r="U128" s="249"/>
      <c r="V128" s="249"/>
      <c r="W128" s="249"/>
      <c r="X128" s="249"/>
      <c r="Y128" s="249"/>
      <c r="Z128" s="249"/>
      <c r="AA128" s="249"/>
      <c r="AB128" s="249"/>
      <c r="AC128" s="249"/>
      <c r="AD128" s="249"/>
      <c r="AE128" s="249"/>
      <c r="AF128" s="249"/>
      <c r="AG128" s="249"/>
    </row>
    <row r="129" spans="1:33" ht="15.75" customHeight="1">
      <c r="A129" s="248"/>
      <c r="B129" s="248"/>
      <c r="C129" s="248"/>
      <c r="D129" s="248"/>
      <c r="E129" s="248"/>
      <c r="F129" s="248"/>
      <c r="G129" s="248"/>
      <c r="H129" s="248"/>
      <c r="I129" s="468"/>
      <c r="J129" s="468"/>
      <c r="K129" s="249"/>
      <c r="L129" s="249"/>
      <c r="M129" s="249"/>
      <c r="N129" s="249"/>
      <c r="O129" s="249"/>
      <c r="P129" s="249"/>
      <c r="Q129" s="249"/>
      <c r="R129" s="248"/>
      <c r="S129" s="249"/>
      <c r="T129" s="249"/>
      <c r="U129" s="249"/>
      <c r="V129" s="249"/>
      <c r="W129" s="249"/>
      <c r="X129" s="249"/>
      <c r="Y129" s="249"/>
      <c r="Z129" s="249"/>
      <c r="AA129" s="249"/>
      <c r="AB129" s="249"/>
      <c r="AC129" s="249"/>
      <c r="AD129" s="249"/>
      <c r="AE129" s="249"/>
      <c r="AF129" s="249"/>
      <c r="AG129" s="249"/>
    </row>
    <row r="130" spans="1:33" ht="15.75" customHeight="1">
      <c r="A130" s="248"/>
      <c r="B130" s="248"/>
      <c r="C130" s="248"/>
      <c r="D130" s="248"/>
      <c r="E130" s="248"/>
      <c r="F130" s="248"/>
      <c r="G130" s="248"/>
      <c r="H130" s="248"/>
      <c r="I130" s="468"/>
      <c r="J130" s="468"/>
      <c r="K130" s="249"/>
      <c r="L130" s="249"/>
      <c r="M130" s="249"/>
      <c r="N130" s="249"/>
      <c r="O130" s="249"/>
      <c r="P130" s="249"/>
      <c r="Q130" s="249"/>
      <c r="R130" s="248"/>
      <c r="S130" s="249"/>
      <c r="T130" s="249"/>
      <c r="U130" s="249"/>
      <c r="V130" s="249"/>
      <c r="W130" s="249"/>
      <c r="X130" s="249"/>
      <c r="Y130" s="249"/>
      <c r="Z130" s="249"/>
      <c r="AA130" s="249"/>
      <c r="AB130" s="249"/>
      <c r="AC130" s="249"/>
      <c r="AD130" s="249"/>
      <c r="AE130" s="249"/>
      <c r="AF130" s="249"/>
      <c r="AG130" s="249"/>
    </row>
    <row r="131" spans="1:33" ht="15.75" customHeight="1">
      <c r="A131" s="248"/>
      <c r="B131" s="248"/>
      <c r="C131" s="248"/>
      <c r="D131" s="248"/>
      <c r="E131" s="248"/>
      <c r="F131" s="248"/>
      <c r="G131" s="248"/>
      <c r="H131" s="248"/>
      <c r="I131" s="468"/>
      <c r="J131" s="468"/>
      <c r="K131" s="249"/>
      <c r="L131" s="249"/>
      <c r="M131" s="249"/>
      <c r="N131" s="249"/>
      <c r="O131" s="249"/>
      <c r="P131" s="249"/>
      <c r="Q131" s="249"/>
      <c r="R131" s="248"/>
      <c r="S131" s="249"/>
      <c r="T131" s="249"/>
      <c r="U131" s="249"/>
      <c r="V131" s="249"/>
      <c r="W131" s="249"/>
      <c r="X131" s="249"/>
      <c r="Y131" s="249"/>
      <c r="Z131" s="249"/>
      <c r="AA131" s="249"/>
      <c r="AB131" s="249"/>
      <c r="AC131" s="249"/>
      <c r="AD131" s="249"/>
      <c r="AE131" s="249"/>
      <c r="AF131" s="249"/>
      <c r="AG131" s="249"/>
    </row>
    <row r="132" spans="1:33" ht="15.75" customHeight="1">
      <c r="A132" s="248"/>
      <c r="B132" s="248"/>
      <c r="C132" s="248"/>
      <c r="D132" s="248"/>
      <c r="E132" s="248"/>
      <c r="F132" s="248"/>
      <c r="G132" s="248"/>
      <c r="H132" s="248"/>
      <c r="I132" s="468"/>
      <c r="J132" s="468"/>
      <c r="K132" s="249"/>
      <c r="L132" s="249"/>
      <c r="M132" s="249"/>
      <c r="N132" s="249"/>
      <c r="O132" s="249"/>
      <c r="P132" s="249"/>
      <c r="Q132" s="249"/>
      <c r="R132" s="248"/>
      <c r="S132" s="249"/>
      <c r="T132" s="249"/>
      <c r="U132" s="249"/>
      <c r="V132" s="249"/>
      <c r="W132" s="249"/>
      <c r="X132" s="249"/>
      <c r="Y132" s="249"/>
      <c r="Z132" s="249"/>
      <c r="AA132" s="249"/>
      <c r="AB132" s="249"/>
      <c r="AC132" s="249"/>
      <c r="AD132" s="249"/>
      <c r="AE132" s="249"/>
      <c r="AF132" s="249"/>
      <c r="AG132" s="249"/>
    </row>
    <row r="133" spans="1:33" ht="15.75" customHeight="1">
      <c r="A133" s="248"/>
      <c r="B133" s="248"/>
      <c r="C133" s="248"/>
      <c r="D133" s="248"/>
      <c r="E133" s="248"/>
      <c r="F133" s="248"/>
      <c r="G133" s="248"/>
      <c r="H133" s="248"/>
      <c r="I133" s="468"/>
      <c r="J133" s="468"/>
      <c r="K133" s="249"/>
      <c r="L133" s="249"/>
      <c r="M133" s="249"/>
      <c r="N133" s="249"/>
      <c r="O133" s="249"/>
      <c r="P133" s="249"/>
      <c r="Q133" s="249"/>
      <c r="R133" s="248"/>
      <c r="S133" s="249"/>
      <c r="T133" s="249"/>
      <c r="U133" s="249"/>
      <c r="V133" s="249"/>
      <c r="W133" s="249"/>
      <c r="X133" s="249"/>
      <c r="Y133" s="249"/>
      <c r="Z133" s="249"/>
      <c r="AA133" s="249"/>
      <c r="AB133" s="249"/>
      <c r="AC133" s="249"/>
      <c r="AD133" s="249"/>
      <c r="AE133" s="249"/>
      <c r="AF133" s="249"/>
      <c r="AG133" s="249"/>
    </row>
    <row r="134" spans="1:33" ht="15.75" customHeight="1">
      <c r="A134" s="248"/>
      <c r="B134" s="248"/>
      <c r="C134" s="248"/>
      <c r="D134" s="248"/>
      <c r="E134" s="248"/>
      <c r="F134" s="248"/>
      <c r="G134" s="248"/>
      <c r="H134" s="248"/>
      <c r="I134" s="468"/>
      <c r="J134" s="468"/>
      <c r="K134" s="249"/>
      <c r="L134" s="249"/>
      <c r="M134" s="249"/>
      <c r="N134" s="249"/>
      <c r="O134" s="249"/>
      <c r="P134" s="249"/>
      <c r="Q134" s="249"/>
      <c r="R134" s="248"/>
      <c r="S134" s="249"/>
      <c r="T134" s="249"/>
      <c r="U134" s="249"/>
      <c r="V134" s="249"/>
      <c r="W134" s="249"/>
      <c r="X134" s="249"/>
      <c r="Y134" s="249"/>
      <c r="Z134" s="249"/>
      <c r="AA134" s="249"/>
      <c r="AB134" s="249"/>
      <c r="AC134" s="249"/>
      <c r="AD134" s="249"/>
      <c r="AE134" s="249"/>
      <c r="AF134" s="249"/>
      <c r="AG134" s="249"/>
    </row>
    <row r="135" spans="1:33" ht="15.75" customHeight="1">
      <c r="A135" s="248"/>
      <c r="B135" s="248"/>
      <c r="C135" s="248"/>
      <c r="D135" s="248"/>
      <c r="E135" s="248"/>
      <c r="F135" s="248"/>
      <c r="G135" s="248"/>
      <c r="H135" s="248"/>
      <c r="I135" s="468"/>
      <c r="J135" s="468"/>
      <c r="K135" s="249"/>
      <c r="L135" s="249"/>
      <c r="M135" s="249"/>
      <c r="N135" s="249"/>
      <c r="O135" s="249"/>
      <c r="P135" s="249"/>
      <c r="Q135" s="249"/>
      <c r="R135" s="248"/>
      <c r="S135" s="249"/>
      <c r="T135" s="249"/>
      <c r="U135" s="249"/>
      <c r="V135" s="249"/>
      <c r="W135" s="249"/>
      <c r="X135" s="249"/>
      <c r="Y135" s="249"/>
      <c r="Z135" s="249"/>
      <c r="AA135" s="249"/>
      <c r="AB135" s="249"/>
      <c r="AC135" s="249"/>
      <c r="AD135" s="249"/>
      <c r="AE135" s="249"/>
      <c r="AF135" s="249"/>
      <c r="AG135" s="249"/>
    </row>
    <row r="136" spans="1:33" ht="15.75" customHeight="1">
      <c r="A136" s="248"/>
      <c r="B136" s="248"/>
      <c r="C136" s="248"/>
      <c r="D136" s="248"/>
      <c r="E136" s="248"/>
      <c r="F136" s="248"/>
      <c r="G136" s="248"/>
      <c r="H136" s="248"/>
      <c r="I136" s="468"/>
      <c r="J136" s="468"/>
      <c r="K136" s="249"/>
      <c r="L136" s="249"/>
      <c r="M136" s="249"/>
      <c r="N136" s="249"/>
      <c r="O136" s="249"/>
      <c r="P136" s="249"/>
      <c r="Q136" s="249"/>
      <c r="R136" s="248"/>
      <c r="S136" s="249"/>
      <c r="T136" s="249"/>
      <c r="U136" s="249"/>
      <c r="V136" s="249"/>
      <c r="W136" s="249"/>
      <c r="X136" s="249"/>
      <c r="Y136" s="249"/>
      <c r="Z136" s="249"/>
      <c r="AA136" s="249"/>
      <c r="AB136" s="249"/>
      <c r="AC136" s="249"/>
      <c r="AD136" s="249"/>
      <c r="AE136" s="249"/>
      <c r="AF136" s="249"/>
      <c r="AG136" s="249"/>
    </row>
    <row r="137" spans="1:33" ht="15.75" customHeight="1">
      <c r="A137" s="248"/>
      <c r="B137" s="248"/>
      <c r="C137" s="248"/>
      <c r="D137" s="248"/>
      <c r="E137" s="248"/>
      <c r="F137" s="248"/>
      <c r="G137" s="248"/>
      <c r="H137" s="248"/>
      <c r="I137" s="468"/>
      <c r="J137" s="468"/>
      <c r="K137" s="249"/>
      <c r="L137" s="249"/>
      <c r="M137" s="249"/>
      <c r="N137" s="249"/>
      <c r="O137" s="249"/>
      <c r="P137" s="249"/>
      <c r="Q137" s="249"/>
      <c r="R137" s="248"/>
      <c r="S137" s="249"/>
      <c r="T137" s="249"/>
      <c r="U137" s="249"/>
      <c r="V137" s="249"/>
      <c r="W137" s="249"/>
      <c r="X137" s="249"/>
      <c r="Y137" s="249"/>
      <c r="Z137" s="249"/>
      <c r="AA137" s="249"/>
      <c r="AB137" s="249"/>
      <c r="AC137" s="249"/>
      <c r="AD137" s="249"/>
      <c r="AE137" s="249"/>
      <c r="AF137" s="249"/>
      <c r="AG137" s="249"/>
    </row>
    <row r="138" spans="1:33" ht="15.75" customHeight="1">
      <c r="A138" s="248"/>
      <c r="B138" s="248"/>
      <c r="C138" s="248"/>
      <c r="D138" s="248"/>
      <c r="E138" s="248"/>
      <c r="F138" s="248"/>
      <c r="G138" s="248"/>
      <c r="H138" s="248"/>
      <c r="I138" s="468"/>
      <c r="J138" s="468"/>
      <c r="K138" s="249"/>
      <c r="L138" s="249"/>
      <c r="M138" s="249"/>
      <c r="N138" s="249"/>
      <c r="O138" s="249"/>
      <c r="P138" s="249"/>
      <c r="Q138" s="249"/>
      <c r="R138" s="248"/>
      <c r="S138" s="249"/>
      <c r="T138" s="249"/>
      <c r="U138" s="249"/>
      <c r="V138" s="249"/>
      <c r="W138" s="249"/>
      <c r="X138" s="249"/>
      <c r="Y138" s="249"/>
      <c r="Z138" s="249"/>
      <c r="AA138" s="249"/>
      <c r="AB138" s="249"/>
      <c r="AC138" s="249"/>
      <c r="AD138" s="249"/>
      <c r="AE138" s="249"/>
      <c r="AF138" s="249"/>
      <c r="AG138" s="249"/>
    </row>
    <row r="139" spans="1:33" ht="15.75" customHeight="1">
      <c r="A139" s="248"/>
      <c r="B139" s="248"/>
      <c r="C139" s="248"/>
      <c r="D139" s="248"/>
      <c r="E139" s="248"/>
      <c r="F139" s="248"/>
      <c r="G139" s="248"/>
      <c r="H139" s="248"/>
      <c r="I139" s="468"/>
      <c r="J139" s="468"/>
      <c r="K139" s="249"/>
      <c r="L139" s="249"/>
      <c r="M139" s="249"/>
      <c r="N139" s="249"/>
      <c r="O139" s="249"/>
      <c r="P139" s="249"/>
      <c r="Q139" s="249"/>
      <c r="R139" s="248"/>
      <c r="S139" s="249"/>
      <c r="T139" s="249"/>
      <c r="U139" s="249"/>
      <c r="V139" s="249"/>
      <c r="W139" s="249"/>
      <c r="X139" s="249"/>
      <c r="Y139" s="249"/>
      <c r="Z139" s="249"/>
      <c r="AA139" s="249"/>
      <c r="AB139" s="249"/>
      <c r="AC139" s="249"/>
      <c r="AD139" s="249"/>
      <c r="AE139" s="249"/>
      <c r="AF139" s="249"/>
      <c r="AG139" s="249"/>
    </row>
    <row r="140" spans="1:33" ht="15.75" customHeight="1">
      <c r="A140" s="248"/>
      <c r="B140" s="248"/>
      <c r="C140" s="248"/>
      <c r="D140" s="248"/>
      <c r="E140" s="248"/>
      <c r="F140" s="248"/>
      <c r="G140" s="248"/>
      <c r="H140" s="248"/>
      <c r="I140" s="468"/>
      <c r="J140" s="468"/>
      <c r="K140" s="249"/>
      <c r="L140" s="249"/>
      <c r="M140" s="249"/>
      <c r="N140" s="249"/>
      <c r="O140" s="249"/>
      <c r="P140" s="249"/>
      <c r="Q140" s="249"/>
      <c r="R140" s="248"/>
      <c r="S140" s="249"/>
      <c r="T140" s="249"/>
      <c r="U140" s="249"/>
      <c r="V140" s="249"/>
      <c r="W140" s="249"/>
      <c r="X140" s="249"/>
      <c r="Y140" s="249"/>
      <c r="Z140" s="249"/>
      <c r="AA140" s="249"/>
      <c r="AB140" s="249"/>
      <c r="AC140" s="249"/>
      <c r="AD140" s="249"/>
      <c r="AE140" s="249"/>
      <c r="AF140" s="249"/>
      <c r="AG140" s="249"/>
    </row>
    <row r="141" spans="1:33" ht="15.75" customHeight="1">
      <c r="A141" s="248"/>
      <c r="B141" s="248"/>
      <c r="C141" s="248"/>
      <c r="D141" s="248"/>
      <c r="E141" s="248"/>
      <c r="F141" s="248"/>
      <c r="G141" s="248"/>
      <c r="H141" s="248"/>
      <c r="I141" s="468"/>
      <c r="J141" s="468"/>
      <c r="K141" s="249"/>
      <c r="L141" s="249"/>
      <c r="M141" s="249"/>
      <c r="N141" s="249"/>
      <c r="O141" s="249"/>
      <c r="P141" s="249"/>
      <c r="Q141" s="249"/>
      <c r="R141" s="248"/>
      <c r="S141" s="249"/>
      <c r="T141" s="249"/>
      <c r="U141" s="249"/>
      <c r="V141" s="249"/>
      <c r="W141" s="249"/>
      <c r="X141" s="249"/>
      <c r="Y141" s="249"/>
      <c r="Z141" s="249"/>
      <c r="AA141" s="249"/>
      <c r="AB141" s="249"/>
      <c r="AC141" s="249"/>
      <c r="AD141" s="249"/>
      <c r="AE141" s="249"/>
      <c r="AF141" s="249"/>
      <c r="AG141" s="249"/>
    </row>
    <row r="142" spans="1:33" ht="15.75" customHeight="1">
      <c r="A142" s="248"/>
      <c r="B142" s="248"/>
      <c r="C142" s="248"/>
      <c r="D142" s="248"/>
      <c r="E142" s="248"/>
      <c r="F142" s="248"/>
      <c r="G142" s="248"/>
      <c r="H142" s="248"/>
      <c r="I142" s="468"/>
      <c r="J142" s="468"/>
      <c r="K142" s="249"/>
      <c r="L142" s="249"/>
      <c r="M142" s="249"/>
      <c r="N142" s="249"/>
      <c r="O142" s="249"/>
      <c r="P142" s="249"/>
      <c r="Q142" s="249"/>
      <c r="R142" s="248"/>
      <c r="S142" s="249"/>
      <c r="T142" s="249"/>
      <c r="U142" s="249"/>
      <c r="V142" s="249"/>
      <c r="W142" s="249"/>
      <c r="X142" s="249"/>
      <c r="Y142" s="249"/>
      <c r="Z142" s="249"/>
      <c r="AA142" s="249"/>
      <c r="AB142" s="249"/>
      <c r="AC142" s="249"/>
      <c r="AD142" s="249"/>
      <c r="AE142" s="249"/>
      <c r="AF142" s="249"/>
      <c r="AG142" s="249"/>
    </row>
    <row r="143" spans="1:33" ht="15.75" customHeight="1">
      <c r="A143" s="248"/>
      <c r="B143" s="248"/>
      <c r="C143" s="248"/>
      <c r="D143" s="248"/>
      <c r="E143" s="248"/>
      <c r="F143" s="248"/>
      <c r="G143" s="248"/>
      <c r="H143" s="248"/>
      <c r="I143" s="468"/>
      <c r="J143" s="468"/>
      <c r="K143" s="249"/>
      <c r="L143" s="249"/>
      <c r="M143" s="249"/>
      <c r="N143" s="249"/>
      <c r="O143" s="249"/>
      <c r="P143" s="249"/>
      <c r="Q143" s="249"/>
      <c r="R143" s="248"/>
      <c r="S143" s="249"/>
      <c r="T143" s="249"/>
      <c r="U143" s="249"/>
      <c r="V143" s="249"/>
      <c r="W143" s="249"/>
      <c r="X143" s="249"/>
      <c r="Y143" s="249"/>
      <c r="Z143" s="249"/>
      <c r="AA143" s="249"/>
      <c r="AB143" s="249"/>
      <c r="AC143" s="249"/>
      <c r="AD143" s="249"/>
      <c r="AE143" s="249"/>
      <c r="AF143" s="249"/>
      <c r="AG143" s="249"/>
    </row>
    <row r="144" spans="1:33" ht="15.75" customHeight="1">
      <c r="A144" s="248"/>
      <c r="B144" s="248"/>
      <c r="C144" s="248"/>
      <c r="D144" s="248"/>
      <c r="E144" s="248"/>
      <c r="F144" s="248"/>
      <c r="G144" s="248"/>
      <c r="H144" s="248"/>
      <c r="I144" s="468"/>
      <c r="J144" s="468"/>
      <c r="K144" s="249"/>
      <c r="L144" s="249"/>
      <c r="M144" s="249"/>
      <c r="N144" s="249"/>
      <c r="O144" s="249"/>
      <c r="P144" s="249"/>
      <c r="Q144" s="249"/>
      <c r="R144" s="248"/>
      <c r="S144" s="249"/>
      <c r="T144" s="249"/>
      <c r="U144" s="249"/>
      <c r="V144" s="249"/>
      <c r="W144" s="249"/>
      <c r="X144" s="249"/>
      <c r="Y144" s="249"/>
      <c r="Z144" s="249"/>
      <c r="AA144" s="249"/>
      <c r="AB144" s="249"/>
      <c r="AC144" s="249"/>
      <c r="AD144" s="249"/>
      <c r="AE144" s="249"/>
      <c r="AF144" s="249"/>
      <c r="AG144" s="249"/>
    </row>
    <row r="145" spans="1:33" ht="15.75" customHeight="1">
      <c r="A145" s="248"/>
      <c r="B145" s="248"/>
      <c r="C145" s="248"/>
      <c r="D145" s="248"/>
      <c r="E145" s="248"/>
      <c r="F145" s="248"/>
      <c r="G145" s="248"/>
      <c r="H145" s="248"/>
      <c r="I145" s="468"/>
      <c r="J145" s="468"/>
      <c r="K145" s="249"/>
      <c r="L145" s="249"/>
      <c r="M145" s="249"/>
      <c r="N145" s="249"/>
      <c r="O145" s="249"/>
      <c r="P145" s="249"/>
      <c r="Q145" s="249"/>
      <c r="R145" s="248"/>
      <c r="S145" s="249"/>
      <c r="T145" s="249"/>
      <c r="U145" s="249"/>
      <c r="V145" s="249"/>
      <c r="W145" s="249"/>
      <c r="X145" s="249"/>
      <c r="Y145" s="249"/>
      <c r="Z145" s="249"/>
      <c r="AA145" s="249"/>
      <c r="AB145" s="249"/>
      <c r="AC145" s="249"/>
      <c r="AD145" s="249"/>
      <c r="AE145" s="249"/>
      <c r="AF145" s="249"/>
      <c r="AG145" s="249"/>
    </row>
    <row r="146" spans="1:33" ht="15.75" customHeight="1">
      <c r="A146" s="248"/>
      <c r="B146" s="248"/>
      <c r="C146" s="248"/>
      <c r="D146" s="248"/>
      <c r="E146" s="248"/>
      <c r="F146" s="248"/>
      <c r="G146" s="248"/>
      <c r="H146" s="248"/>
      <c r="I146" s="468"/>
      <c r="J146" s="468"/>
      <c r="K146" s="249"/>
      <c r="L146" s="249"/>
      <c r="M146" s="249"/>
      <c r="N146" s="249"/>
      <c r="O146" s="249"/>
      <c r="P146" s="249"/>
      <c r="Q146" s="249"/>
      <c r="R146" s="248"/>
      <c r="S146" s="249"/>
      <c r="T146" s="249"/>
      <c r="U146" s="249"/>
      <c r="V146" s="249"/>
      <c r="W146" s="249"/>
      <c r="X146" s="249"/>
      <c r="Y146" s="249"/>
      <c r="Z146" s="249"/>
      <c r="AA146" s="249"/>
      <c r="AB146" s="249"/>
      <c r="AC146" s="249"/>
      <c r="AD146" s="249"/>
      <c r="AE146" s="249"/>
      <c r="AF146" s="249"/>
      <c r="AG146" s="249"/>
    </row>
    <row r="147" spans="1:33" ht="15.75" customHeight="1">
      <c r="A147" s="248"/>
      <c r="B147" s="248"/>
      <c r="C147" s="248"/>
      <c r="D147" s="248"/>
      <c r="E147" s="248"/>
      <c r="F147" s="248"/>
      <c r="G147" s="248"/>
      <c r="H147" s="248"/>
      <c r="I147" s="468"/>
      <c r="J147" s="468"/>
      <c r="K147" s="249"/>
      <c r="L147" s="249"/>
      <c r="M147" s="249"/>
      <c r="N147" s="249"/>
      <c r="O147" s="249"/>
      <c r="P147" s="249"/>
      <c r="Q147" s="249"/>
      <c r="R147" s="248"/>
      <c r="S147" s="249"/>
      <c r="T147" s="249"/>
      <c r="U147" s="249"/>
      <c r="V147" s="249"/>
      <c r="W147" s="249"/>
      <c r="X147" s="249"/>
      <c r="Y147" s="249"/>
      <c r="Z147" s="249"/>
      <c r="AA147" s="249"/>
      <c r="AB147" s="249"/>
      <c r="AC147" s="249"/>
      <c r="AD147" s="249"/>
      <c r="AE147" s="249"/>
      <c r="AF147" s="249"/>
      <c r="AG147" s="249"/>
    </row>
    <row r="148" spans="1:33" ht="15.75" customHeight="1">
      <c r="A148" s="248"/>
      <c r="B148" s="248"/>
      <c r="C148" s="248"/>
      <c r="D148" s="248"/>
      <c r="E148" s="248"/>
      <c r="F148" s="248"/>
      <c r="G148" s="248"/>
      <c r="H148" s="248"/>
      <c r="I148" s="468"/>
      <c r="J148" s="468"/>
      <c r="K148" s="249"/>
      <c r="L148" s="249"/>
      <c r="M148" s="249"/>
      <c r="N148" s="249"/>
      <c r="O148" s="249"/>
      <c r="P148" s="249"/>
      <c r="Q148" s="249"/>
      <c r="R148" s="248"/>
      <c r="S148" s="249"/>
      <c r="T148" s="249"/>
      <c r="U148" s="249"/>
      <c r="V148" s="249"/>
      <c r="W148" s="249"/>
      <c r="X148" s="249"/>
      <c r="Y148" s="249"/>
      <c r="Z148" s="249"/>
      <c r="AA148" s="249"/>
      <c r="AB148" s="249"/>
      <c r="AC148" s="249"/>
      <c r="AD148" s="249"/>
      <c r="AE148" s="249"/>
      <c r="AF148" s="249"/>
      <c r="AG148" s="249"/>
    </row>
    <row r="149" spans="1:33" ht="15.75" customHeight="1">
      <c r="A149" s="248"/>
      <c r="B149" s="248"/>
      <c r="C149" s="248"/>
      <c r="D149" s="248"/>
      <c r="E149" s="248"/>
      <c r="F149" s="248"/>
      <c r="G149" s="248"/>
      <c r="H149" s="248"/>
      <c r="I149" s="468"/>
      <c r="J149" s="468"/>
      <c r="K149" s="249"/>
      <c r="L149" s="249"/>
      <c r="M149" s="249"/>
      <c r="N149" s="249"/>
      <c r="O149" s="249"/>
      <c r="P149" s="249"/>
      <c r="Q149" s="249"/>
      <c r="R149" s="248"/>
      <c r="S149" s="249"/>
      <c r="T149" s="249"/>
      <c r="U149" s="249"/>
      <c r="V149" s="249"/>
      <c r="W149" s="249"/>
      <c r="X149" s="249"/>
      <c r="Y149" s="249"/>
      <c r="Z149" s="249"/>
      <c r="AA149" s="249"/>
      <c r="AB149" s="249"/>
      <c r="AC149" s="249"/>
      <c r="AD149" s="249"/>
      <c r="AE149" s="249"/>
      <c r="AF149" s="249"/>
      <c r="AG149" s="249"/>
    </row>
    <row r="150" spans="1:33" ht="15.75" customHeight="1">
      <c r="A150" s="248"/>
      <c r="B150" s="248"/>
      <c r="C150" s="248"/>
      <c r="D150" s="248"/>
      <c r="E150" s="248"/>
      <c r="F150" s="248"/>
      <c r="G150" s="248"/>
      <c r="H150" s="248"/>
      <c r="I150" s="468"/>
      <c r="J150" s="468"/>
      <c r="K150" s="249"/>
      <c r="L150" s="249"/>
      <c r="M150" s="249"/>
      <c r="N150" s="249"/>
      <c r="O150" s="249"/>
      <c r="P150" s="249"/>
      <c r="Q150" s="249"/>
      <c r="R150" s="248"/>
      <c r="S150" s="249"/>
      <c r="T150" s="249"/>
      <c r="U150" s="249"/>
      <c r="V150" s="249"/>
      <c r="W150" s="249"/>
      <c r="X150" s="249"/>
      <c r="Y150" s="249"/>
      <c r="Z150" s="249"/>
      <c r="AA150" s="249"/>
      <c r="AB150" s="249"/>
      <c r="AC150" s="249"/>
      <c r="AD150" s="249"/>
      <c r="AE150" s="249"/>
      <c r="AF150" s="249"/>
      <c r="AG150" s="249"/>
    </row>
    <row r="151" spans="1:33" ht="15.75" customHeight="1">
      <c r="A151" s="248"/>
      <c r="B151" s="248"/>
      <c r="C151" s="248"/>
      <c r="D151" s="248"/>
      <c r="E151" s="248"/>
      <c r="F151" s="248"/>
      <c r="G151" s="248"/>
      <c r="H151" s="248"/>
      <c r="I151" s="468"/>
      <c r="J151" s="468"/>
      <c r="K151" s="249"/>
      <c r="L151" s="249"/>
      <c r="M151" s="249"/>
      <c r="N151" s="249"/>
      <c r="O151" s="249"/>
      <c r="P151" s="249"/>
      <c r="Q151" s="249"/>
      <c r="R151" s="248"/>
      <c r="S151" s="249"/>
      <c r="T151" s="249"/>
      <c r="U151" s="249"/>
      <c r="V151" s="249"/>
      <c r="W151" s="249"/>
      <c r="X151" s="249"/>
      <c r="Y151" s="249"/>
      <c r="Z151" s="249"/>
      <c r="AA151" s="249"/>
      <c r="AB151" s="249"/>
      <c r="AC151" s="249"/>
      <c r="AD151" s="249"/>
      <c r="AE151" s="249"/>
      <c r="AF151" s="249"/>
      <c r="AG151" s="249"/>
    </row>
    <row r="152" spans="1:33" ht="15.75" customHeight="1">
      <c r="A152" s="248"/>
      <c r="B152" s="248"/>
      <c r="C152" s="248"/>
      <c r="D152" s="248"/>
      <c r="E152" s="248"/>
      <c r="F152" s="248"/>
      <c r="G152" s="248"/>
      <c r="H152" s="248"/>
      <c r="I152" s="468"/>
      <c r="J152" s="468"/>
      <c r="K152" s="249"/>
      <c r="L152" s="249"/>
      <c r="M152" s="249"/>
      <c r="N152" s="249"/>
      <c r="O152" s="249"/>
      <c r="P152" s="249"/>
      <c r="Q152" s="249"/>
      <c r="R152" s="248"/>
      <c r="S152" s="249"/>
      <c r="T152" s="249"/>
      <c r="U152" s="249"/>
      <c r="V152" s="249"/>
      <c r="W152" s="249"/>
      <c r="X152" s="249"/>
      <c r="Y152" s="249"/>
      <c r="Z152" s="249"/>
      <c r="AA152" s="249"/>
      <c r="AB152" s="249"/>
      <c r="AC152" s="249"/>
      <c r="AD152" s="249"/>
      <c r="AE152" s="249"/>
      <c r="AF152" s="249"/>
      <c r="AG152" s="249"/>
    </row>
    <row r="153" spans="1:33" ht="15.75" customHeight="1">
      <c r="A153" s="248"/>
      <c r="B153" s="248"/>
      <c r="C153" s="248"/>
      <c r="D153" s="248"/>
      <c r="E153" s="248"/>
      <c r="F153" s="248"/>
      <c r="G153" s="248"/>
      <c r="H153" s="248"/>
      <c r="I153" s="468"/>
      <c r="J153" s="468"/>
      <c r="K153" s="249"/>
      <c r="L153" s="249"/>
      <c r="M153" s="249"/>
      <c r="N153" s="249"/>
      <c r="O153" s="249"/>
      <c r="P153" s="249"/>
      <c r="Q153" s="249"/>
      <c r="R153" s="248"/>
      <c r="S153" s="249"/>
      <c r="T153" s="249"/>
      <c r="U153" s="249"/>
      <c r="V153" s="249"/>
      <c r="W153" s="249"/>
      <c r="X153" s="249"/>
      <c r="Y153" s="249"/>
      <c r="Z153" s="249"/>
      <c r="AA153" s="249"/>
      <c r="AB153" s="249"/>
      <c r="AC153" s="249"/>
      <c r="AD153" s="249"/>
      <c r="AE153" s="249"/>
      <c r="AF153" s="249"/>
      <c r="AG153" s="249"/>
    </row>
    <row r="154" spans="1:33" ht="15.75" customHeight="1">
      <c r="A154" s="248"/>
      <c r="B154" s="248"/>
      <c r="C154" s="248"/>
      <c r="D154" s="248"/>
      <c r="E154" s="248"/>
      <c r="F154" s="248"/>
      <c r="G154" s="248"/>
      <c r="H154" s="248"/>
      <c r="I154" s="468"/>
      <c r="J154" s="468"/>
      <c r="K154" s="249"/>
      <c r="L154" s="249"/>
      <c r="M154" s="249"/>
      <c r="N154" s="249"/>
      <c r="O154" s="249"/>
      <c r="P154" s="249"/>
      <c r="Q154" s="249"/>
      <c r="R154" s="248"/>
      <c r="S154" s="249"/>
      <c r="T154" s="249"/>
      <c r="U154" s="249"/>
      <c r="V154" s="249"/>
      <c r="W154" s="249"/>
      <c r="X154" s="249"/>
      <c r="Y154" s="249"/>
      <c r="Z154" s="249"/>
      <c r="AA154" s="249"/>
      <c r="AB154" s="249"/>
      <c r="AC154" s="249"/>
      <c r="AD154" s="249"/>
      <c r="AE154" s="249"/>
      <c r="AF154" s="249"/>
      <c r="AG154" s="249"/>
    </row>
    <row r="155" spans="1:33" ht="15.75" customHeight="1">
      <c r="A155" s="248"/>
      <c r="B155" s="248"/>
      <c r="C155" s="248"/>
      <c r="D155" s="248"/>
      <c r="E155" s="248"/>
      <c r="F155" s="248"/>
      <c r="G155" s="248"/>
      <c r="H155" s="248"/>
      <c r="I155" s="468"/>
      <c r="J155" s="468"/>
      <c r="K155" s="249"/>
      <c r="L155" s="249"/>
      <c r="M155" s="249"/>
      <c r="N155" s="249"/>
      <c r="O155" s="249"/>
      <c r="P155" s="249"/>
      <c r="Q155" s="249"/>
      <c r="R155" s="248"/>
      <c r="S155" s="249"/>
      <c r="T155" s="249"/>
      <c r="U155" s="249"/>
      <c r="V155" s="249"/>
      <c r="W155" s="249"/>
      <c r="X155" s="249"/>
      <c r="Y155" s="249"/>
      <c r="Z155" s="249"/>
      <c r="AA155" s="249"/>
      <c r="AB155" s="249"/>
      <c r="AC155" s="249"/>
      <c r="AD155" s="249"/>
      <c r="AE155" s="249"/>
      <c r="AF155" s="249"/>
      <c r="AG155" s="249"/>
    </row>
    <row r="156" spans="1:33" ht="15.75" customHeight="1">
      <c r="A156" s="248"/>
      <c r="B156" s="248"/>
      <c r="C156" s="248"/>
      <c r="D156" s="248"/>
      <c r="E156" s="248"/>
      <c r="F156" s="248"/>
      <c r="G156" s="248"/>
      <c r="H156" s="248"/>
      <c r="I156" s="468"/>
      <c r="J156" s="468"/>
      <c r="K156" s="249"/>
      <c r="L156" s="249"/>
      <c r="M156" s="249"/>
      <c r="N156" s="249"/>
      <c r="O156" s="249"/>
      <c r="P156" s="249"/>
      <c r="Q156" s="249"/>
      <c r="R156" s="248"/>
      <c r="S156" s="249"/>
      <c r="T156" s="249"/>
      <c r="U156" s="249"/>
      <c r="V156" s="249"/>
      <c r="W156" s="249"/>
      <c r="X156" s="249"/>
      <c r="Y156" s="249"/>
      <c r="Z156" s="249"/>
      <c r="AA156" s="249"/>
      <c r="AB156" s="249"/>
      <c r="AC156" s="249"/>
      <c r="AD156" s="249"/>
      <c r="AE156" s="249"/>
      <c r="AF156" s="249"/>
      <c r="AG156" s="249"/>
    </row>
    <row r="157" spans="1:33" ht="15.75" customHeight="1">
      <c r="A157" s="248"/>
      <c r="B157" s="248"/>
      <c r="C157" s="248"/>
      <c r="D157" s="248"/>
      <c r="E157" s="248"/>
      <c r="F157" s="248"/>
      <c r="G157" s="248"/>
      <c r="H157" s="248"/>
      <c r="I157" s="468"/>
      <c r="J157" s="468"/>
      <c r="K157" s="249"/>
      <c r="L157" s="249"/>
      <c r="M157" s="249"/>
      <c r="N157" s="249"/>
      <c r="O157" s="249"/>
      <c r="P157" s="249"/>
      <c r="Q157" s="249"/>
      <c r="R157" s="248"/>
      <c r="S157" s="249"/>
      <c r="T157" s="249"/>
      <c r="U157" s="249"/>
      <c r="V157" s="249"/>
      <c r="W157" s="249"/>
      <c r="X157" s="249"/>
      <c r="Y157" s="249"/>
      <c r="Z157" s="249"/>
      <c r="AA157" s="249"/>
      <c r="AB157" s="249"/>
      <c r="AC157" s="249"/>
      <c r="AD157" s="249"/>
      <c r="AE157" s="249"/>
      <c r="AF157" s="249"/>
      <c r="AG157" s="249"/>
    </row>
    <row r="158" spans="1:33" ht="15.75" customHeight="1">
      <c r="A158" s="248"/>
      <c r="B158" s="248"/>
      <c r="C158" s="248"/>
      <c r="D158" s="248"/>
      <c r="E158" s="248"/>
      <c r="F158" s="248"/>
      <c r="G158" s="248"/>
      <c r="H158" s="248"/>
      <c r="I158" s="468"/>
      <c r="J158" s="468"/>
      <c r="K158" s="249"/>
      <c r="L158" s="249"/>
      <c r="M158" s="249"/>
      <c r="N158" s="249"/>
      <c r="O158" s="249"/>
      <c r="P158" s="249"/>
      <c r="Q158" s="249"/>
      <c r="R158" s="248"/>
      <c r="S158" s="249"/>
      <c r="T158" s="249"/>
      <c r="U158" s="249"/>
      <c r="V158" s="249"/>
      <c r="W158" s="249"/>
      <c r="X158" s="249"/>
      <c r="Y158" s="249"/>
      <c r="Z158" s="249"/>
      <c r="AA158" s="249"/>
      <c r="AB158" s="249"/>
      <c r="AC158" s="249"/>
      <c r="AD158" s="249"/>
      <c r="AE158" s="249"/>
      <c r="AF158" s="249"/>
      <c r="AG158" s="249"/>
    </row>
    <row r="159" spans="1:33" ht="15.75" customHeight="1">
      <c r="A159" s="248"/>
      <c r="B159" s="248"/>
      <c r="C159" s="248"/>
      <c r="D159" s="248"/>
      <c r="E159" s="248"/>
      <c r="F159" s="248"/>
      <c r="G159" s="248"/>
      <c r="H159" s="248"/>
      <c r="I159" s="468"/>
      <c r="J159" s="468"/>
      <c r="K159" s="249"/>
      <c r="L159" s="249"/>
      <c r="M159" s="249"/>
      <c r="N159" s="249"/>
      <c r="O159" s="249"/>
      <c r="P159" s="249"/>
      <c r="Q159" s="249"/>
      <c r="R159" s="248"/>
      <c r="S159" s="249"/>
      <c r="T159" s="249"/>
      <c r="U159" s="249"/>
      <c r="V159" s="249"/>
      <c r="W159" s="249"/>
      <c r="X159" s="249"/>
      <c r="Y159" s="249"/>
      <c r="Z159" s="249"/>
      <c r="AA159" s="249"/>
      <c r="AB159" s="249"/>
      <c r="AC159" s="249"/>
      <c r="AD159" s="249"/>
      <c r="AE159" s="249"/>
      <c r="AF159" s="249"/>
      <c r="AG159" s="249"/>
    </row>
    <row r="160" spans="1:33" ht="15.75" customHeight="1">
      <c r="A160" s="248"/>
      <c r="B160" s="248"/>
      <c r="C160" s="248"/>
      <c r="D160" s="248"/>
      <c r="E160" s="248"/>
      <c r="F160" s="248"/>
      <c r="G160" s="248"/>
      <c r="H160" s="248"/>
      <c r="I160" s="468"/>
      <c r="J160" s="468"/>
      <c r="K160" s="249"/>
      <c r="L160" s="249"/>
      <c r="M160" s="249"/>
      <c r="N160" s="249"/>
      <c r="O160" s="249"/>
      <c r="P160" s="249"/>
      <c r="Q160" s="249"/>
      <c r="R160" s="248"/>
      <c r="S160" s="249"/>
      <c r="T160" s="249"/>
      <c r="U160" s="249"/>
      <c r="V160" s="249"/>
      <c r="W160" s="249"/>
      <c r="X160" s="249"/>
      <c r="Y160" s="249"/>
      <c r="Z160" s="249"/>
      <c r="AA160" s="249"/>
      <c r="AB160" s="249"/>
      <c r="AC160" s="249"/>
      <c r="AD160" s="249"/>
      <c r="AE160" s="249"/>
      <c r="AF160" s="249"/>
      <c r="AG160" s="249"/>
    </row>
    <row r="161" spans="1:33" ht="15.75" customHeight="1">
      <c r="A161" s="248"/>
      <c r="B161" s="248"/>
      <c r="C161" s="248"/>
      <c r="D161" s="248"/>
      <c r="E161" s="248"/>
      <c r="F161" s="248"/>
      <c r="G161" s="248"/>
      <c r="H161" s="248"/>
      <c r="I161" s="468"/>
      <c r="J161" s="468"/>
      <c r="K161" s="249"/>
      <c r="L161" s="249"/>
      <c r="M161" s="249"/>
      <c r="N161" s="249"/>
      <c r="O161" s="249"/>
      <c r="P161" s="249"/>
      <c r="Q161" s="249"/>
      <c r="R161" s="248"/>
      <c r="S161" s="249"/>
      <c r="T161" s="249"/>
      <c r="U161" s="249"/>
      <c r="V161" s="249"/>
      <c r="W161" s="249"/>
      <c r="X161" s="249"/>
      <c r="Y161" s="249"/>
      <c r="Z161" s="249"/>
      <c r="AA161" s="249"/>
      <c r="AB161" s="249"/>
      <c r="AC161" s="249"/>
      <c r="AD161" s="249"/>
      <c r="AE161" s="249"/>
      <c r="AF161" s="249"/>
      <c r="AG161" s="249"/>
    </row>
    <row r="162" spans="1:33" ht="15.75" customHeight="1">
      <c r="A162" s="248"/>
      <c r="B162" s="248"/>
      <c r="C162" s="248"/>
      <c r="D162" s="248"/>
      <c r="E162" s="248"/>
      <c r="F162" s="248"/>
      <c r="G162" s="248"/>
      <c r="H162" s="248"/>
      <c r="I162" s="468"/>
      <c r="J162" s="468"/>
      <c r="K162" s="249"/>
      <c r="L162" s="249"/>
      <c r="M162" s="249"/>
      <c r="N162" s="249"/>
      <c r="O162" s="249"/>
      <c r="P162" s="249"/>
      <c r="Q162" s="249"/>
      <c r="R162" s="248"/>
      <c r="S162" s="249"/>
      <c r="T162" s="249"/>
      <c r="U162" s="249"/>
      <c r="V162" s="249"/>
      <c r="W162" s="249"/>
      <c r="X162" s="249"/>
      <c r="Y162" s="249"/>
      <c r="Z162" s="249"/>
      <c r="AA162" s="249"/>
      <c r="AB162" s="249"/>
      <c r="AC162" s="249"/>
      <c r="AD162" s="249"/>
      <c r="AE162" s="249"/>
      <c r="AF162" s="249"/>
      <c r="AG162" s="249"/>
    </row>
    <row r="163" spans="1:33" ht="15.75" customHeight="1">
      <c r="A163" s="248"/>
      <c r="B163" s="248"/>
      <c r="C163" s="248"/>
      <c r="D163" s="248"/>
      <c r="E163" s="248"/>
      <c r="F163" s="248"/>
      <c r="G163" s="248"/>
      <c r="H163" s="248"/>
      <c r="I163" s="468"/>
      <c r="J163" s="468"/>
      <c r="K163" s="249"/>
      <c r="L163" s="249"/>
      <c r="M163" s="249"/>
      <c r="N163" s="249"/>
      <c r="O163" s="249"/>
      <c r="P163" s="249"/>
      <c r="Q163" s="249"/>
      <c r="R163" s="248"/>
      <c r="S163" s="249"/>
      <c r="T163" s="249"/>
      <c r="U163" s="249"/>
      <c r="V163" s="249"/>
      <c r="W163" s="249"/>
      <c r="X163" s="249"/>
      <c r="Y163" s="249"/>
      <c r="Z163" s="249"/>
      <c r="AA163" s="249"/>
      <c r="AB163" s="249"/>
      <c r="AC163" s="249"/>
      <c r="AD163" s="249"/>
      <c r="AE163" s="249"/>
      <c r="AF163" s="249"/>
      <c r="AG163" s="249"/>
    </row>
    <row r="164" spans="1:33" ht="15.75" customHeight="1">
      <c r="A164" s="248"/>
      <c r="B164" s="248"/>
      <c r="C164" s="248"/>
      <c r="D164" s="248"/>
      <c r="E164" s="248"/>
      <c r="F164" s="248"/>
      <c r="G164" s="248"/>
      <c r="H164" s="248"/>
      <c r="I164" s="468"/>
      <c r="J164" s="468"/>
      <c r="K164" s="249"/>
      <c r="L164" s="249"/>
      <c r="M164" s="249"/>
      <c r="N164" s="249"/>
      <c r="O164" s="249"/>
      <c r="P164" s="249"/>
      <c r="Q164" s="249"/>
      <c r="R164" s="248"/>
      <c r="S164" s="249"/>
      <c r="T164" s="249"/>
      <c r="U164" s="249"/>
      <c r="V164" s="249"/>
      <c r="W164" s="249"/>
      <c r="X164" s="249"/>
      <c r="Y164" s="249"/>
      <c r="Z164" s="249"/>
      <c r="AA164" s="249"/>
      <c r="AB164" s="249"/>
      <c r="AC164" s="249"/>
      <c r="AD164" s="249"/>
      <c r="AE164" s="249"/>
      <c r="AF164" s="249"/>
      <c r="AG164" s="249"/>
    </row>
    <row r="165" spans="1:33" ht="15.75" customHeight="1">
      <c r="A165" s="248"/>
      <c r="B165" s="248"/>
      <c r="C165" s="248"/>
      <c r="D165" s="248"/>
      <c r="E165" s="248"/>
      <c r="F165" s="248"/>
      <c r="G165" s="248"/>
      <c r="H165" s="248"/>
      <c r="I165" s="468"/>
      <c r="J165" s="468"/>
      <c r="K165" s="249"/>
      <c r="L165" s="249"/>
      <c r="M165" s="249"/>
      <c r="N165" s="249"/>
      <c r="O165" s="249"/>
      <c r="P165" s="249"/>
      <c r="Q165" s="249"/>
      <c r="R165" s="248"/>
      <c r="S165" s="249"/>
      <c r="T165" s="249"/>
      <c r="U165" s="249"/>
      <c r="V165" s="249"/>
      <c r="W165" s="249"/>
      <c r="X165" s="249"/>
      <c r="Y165" s="249"/>
      <c r="Z165" s="249"/>
      <c r="AA165" s="249"/>
      <c r="AB165" s="249"/>
      <c r="AC165" s="249"/>
      <c r="AD165" s="249"/>
      <c r="AE165" s="249"/>
      <c r="AF165" s="249"/>
      <c r="AG165" s="249"/>
    </row>
    <row r="166" spans="1:33" ht="15.75" customHeight="1">
      <c r="A166" s="248"/>
      <c r="B166" s="248"/>
      <c r="C166" s="248"/>
      <c r="D166" s="248"/>
      <c r="E166" s="248"/>
      <c r="F166" s="248"/>
      <c r="G166" s="248"/>
      <c r="H166" s="248"/>
      <c r="I166" s="468"/>
      <c r="J166" s="468"/>
      <c r="K166" s="249"/>
      <c r="L166" s="249"/>
      <c r="M166" s="249"/>
      <c r="N166" s="249"/>
      <c r="O166" s="249"/>
      <c r="P166" s="249"/>
      <c r="Q166" s="249"/>
      <c r="R166" s="248"/>
      <c r="S166" s="249"/>
      <c r="T166" s="249"/>
      <c r="U166" s="249"/>
      <c r="V166" s="249"/>
      <c r="W166" s="249"/>
      <c r="X166" s="249"/>
      <c r="Y166" s="249"/>
      <c r="Z166" s="249"/>
      <c r="AA166" s="249"/>
      <c r="AB166" s="249"/>
      <c r="AC166" s="249"/>
      <c r="AD166" s="249"/>
      <c r="AE166" s="249"/>
      <c r="AF166" s="249"/>
      <c r="AG166" s="249"/>
    </row>
    <row r="167" spans="1:33" ht="15.75" customHeight="1">
      <c r="A167" s="248"/>
      <c r="B167" s="248"/>
      <c r="C167" s="248"/>
      <c r="D167" s="248"/>
      <c r="E167" s="248"/>
      <c r="F167" s="248"/>
      <c r="G167" s="248"/>
      <c r="H167" s="248"/>
      <c r="I167" s="468"/>
      <c r="J167" s="468"/>
      <c r="K167" s="249"/>
      <c r="L167" s="249"/>
      <c r="M167" s="249"/>
      <c r="N167" s="249"/>
      <c r="O167" s="249"/>
      <c r="P167" s="249"/>
      <c r="Q167" s="249"/>
      <c r="R167" s="248"/>
      <c r="S167" s="249"/>
      <c r="T167" s="249"/>
      <c r="U167" s="249"/>
      <c r="V167" s="249"/>
      <c r="W167" s="249"/>
      <c r="X167" s="249"/>
      <c r="Y167" s="249"/>
      <c r="Z167" s="249"/>
      <c r="AA167" s="249"/>
      <c r="AB167" s="249"/>
      <c r="AC167" s="249"/>
      <c r="AD167" s="249"/>
      <c r="AE167" s="249"/>
      <c r="AF167" s="249"/>
      <c r="AG167" s="249"/>
    </row>
    <row r="168" spans="1:33" ht="15.75" customHeight="1">
      <c r="A168" s="248"/>
      <c r="B168" s="248"/>
      <c r="C168" s="248"/>
      <c r="D168" s="248"/>
      <c r="E168" s="248"/>
      <c r="F168" s="248"/>
      <c r="G168" s="248"/>
      <c r="H168" s="248"/>
      <c r="I168" s="468"/>
      <c r="J168" s="468"/>
      <c r="K168" s="249"/>
      <c r="L168" s="249"/>
      <c r="M168" s="249"/>
      <c r="N168" s="249"/>
      <c r="O168" s="249"/>
      <c r="P168" s="249"/>
      <c r="Q168" s="249"/>
      <c r="R168" s="248"/>
      <c r="S168" s="249"/>
      <c r="T168" s="249"/>
      <c r="U168" s="249"/>
      <c r="V168" s="249"/>
      <c r="W168" s="249"/>
      <c r="X168" s="249"/>
      <c r="Y168" s="249"/>
      <c r="Z168" s="249"/>
      <c r="AA168" s="249"/>
      <c r="AB168" s="249"/>
      <c r="AC168" s="249"/>
      <c r="AD168" s="249"/>
      <c r="AE168" s="249"/>
      <c r="AF168" s="249"/>
      <c r="AG168" s="249"/>
    </row>
    <row r="169" spans="1:33" ht="15.75" customHeight="1">
      <c r="A169" s="248"/>
      <c r="B169" s="248"/>
      <c r="C169" s="248"/>
      <c r="D169" s="248"/>
      <c r="E169" s="248"/>
      <c r="F169" s="248"/>
      <c r="G169" s="248"/>
      <c r="H169" s="248"/>
      <c r="I169" s="468"/>
      <c r="J169" s="468"/>
      <c r="K169" s="249"/>
      <c r="L169" s="249"/>
      <c r="M169" s="249"/>
      <c r="N169" s="249"/>
      <c r="O169" s="249"/>
      <c r="P169" s="249"/>
      <c r="Q169" s="249"/>
      <c r="R169" s="248"/>
      <c r="S169" s="249"/>
      <c r="T169" s="249"/>
      <c r="U169" s="249"/>
      <c r="V169" s="249"/>
      <c r="W169" s="249"/>
      <c r="X169" s="249"/>
      <c r="Y169" s="249"/>
      <c r="Z169" s="249"/>
      <c r="AA169" s="249"/>
      <c r="AB169" s="249"/>
      <c r="AC169" s="249"/>
      <c r="AD169" s="249"/>
      <c r="AE169" s="249"/>
      <c r="AF169" s="249"/>
      <c r="AG169" s="249"/>
    </row>
    <row r="170" spans="1:33" ht="15.75" customHeight="1">
      <c r="A170" s="248"/>
      <c r="B170" s="248"/>
      <c r="C170" s="248"/>
      <c r="D170" s="248"/>
      <c r="E170" s="248"/>
      <c r="F170" s="248"/>
      <c r="G170" s="248"/>
      <c r="H170" s="248"/>
      <c r="I170" s="468"/>
      <c r="J170" s="468"/>
      <c r="K170" s="249"/>
      <c r="L170" s="249"/>
      <c r="M170" s="249"/>
      <c r="N170" s="249"/>
      <c r="O170" s="249"/>
      <c r="P170" s="249"/>
      <c r="Q170" s="249"/>
      <c r="R170" s="248"/>
      <c r="S170" s="249"/>
      <c r="T170" s="249"/>
      <c r="U170" s="249"/>
      <c r="V170" s="249"/>
      <c r="W170" s="249"/>
      <c r="X170" s="249"/>
      <c r="Y170" s="249"/>
      <c r="Z170" s="249"/>
      <c r="AA170" s="249"/>
      <c r="AB170" s="249"/>
      <c r="AC170" s="249"/>
      <c r="AD170" s="249"/>
      <c r="AE170" s="249"/>
      <c r="AF170" s="249"/>
      <c r="AG170" s="249"/>
    </row>
    <row r="171" spans="1:33" ht="15.75" customHeight="1">
      <c r="A171" s="248"/>
      <c r="B171" s="248"/>
      <c r="C171" s="248"/>
      <c r="D171" s="248"/>
      <c r="E171" s="248"/>
      <c r="F171" s="248"/>
      <c r="G171" s="248"/>
      <c r="H171" s="248"/>
      <c r="I171" s="468"/>
      <c r="J171" s="468"/>
      <c r="K171" s="249"/>
      <c r="L171" s="249"/>
      <c r="M171" s="249"/>
      <c r="N171" s="249"/>
      <c r="O171" s="249"/>
      <c r="P171" s="249"/>
      <c r="Q171" s="249"/>
      <c r="R171" s="248"/>
      <c r="S171" s="249"/>
      <c r="T171" s="249"/>
      <c r="U171" s="249"/>
      <c r="V171" s="249"/>
      <c r="W171" s="249"/>
      <c r="X171" s="249"/>
      <c r="Y171" s="249"/>
      <c r="Z171" s="249"/>
      <c r="AA171" s="249"/>
      <c r="AB171" s="249"/>
      <c r="AC171" s="249"/>
      <c r="AD171" s="249"/>
      <c r="AE171" s="249"/>
      <c r="AF171" s="249"/>
      <c r="AG171" s="249"/>
    </row>
    <row r="172" spans="1:33" ht="15.75" customHeight="1">
      <c r="A172" s="248"/>
      <c r="B172" s="248"/>
      <c r="C172" s="248"/>
      <c r="D172" s="248"/>
      <c r="E172" s="248"/>
      <c r="F172" s="248"/>
      <c r="G172" s="248"/>
      <c r="H172" s="248"/>
      <c r="I172" s="468"/>
      <c r="J172" s="468"/>
      <c r="K172" s="249"/>
      <c r="L172" s="249"/>
      <c r="M172" s="249"/>
      <c r="N172" s="249"/>
      <c r="O172" s="249"/>
      <c r="P172" s="249"/>
      <c r="Q172" s="249"/>
      <c r="R172" s="248"/>
      <c r="S172" s="249"/>
      <c r="T172" s="249"/>
      <c r="U172" s="249"/>
      <c r="V172" s="249"/>
      <c r="W172" s="249"/>
      <c r="X172" s="249"/>
      <c r="Y172" s="249"/>
      <c r="Z172" s="249"/>
      <c r="AA172" s="249"/>
      <c r="AB172" s="249"/>
      <c r="AC172" s="249"/>
      <c r="AD172" s="249"/>
      <c r="AE172" s="249"/>
      <c r="AF172" s="249"/>
      <c r="AG172" s="249"/>
    </row>
    <row r="173" spans="1:33" ht="15.75" customHeight="1">
      <c r="A173" s="248"/>
      <c r="B173" s="248"/>
      <c r="C173" s="248"/>
      <c r="D173" s="248"/>
      <c r="E173" s="248"/>
      <c r="F173" s="248"/>
      <c r="G173" s="248"/>
      <c r="H173" s="248"/>
      <c r="I173" s="468"/>
      <c r="J173" s="468"/>
      <c r="K173" s="249"/>
      <c r="L173" s="249"/>
      <c r="M173" s="249"/>
      <c r="N173" s="249"/>
      <c r="O173" s="249"/>
      <c r="P173" s="249"/>
      <c r="Q173" s="249"/>
      <c r="R173" s="248"/>
      <c r="S173" s="249"/>
      <c r="T173" s="249"/>
      <c r="U173" s="249"/>
      <c r="V173" s="249"/>
      <c r="W173" s="249"/>
      <c r="X173" s="249"/>
      <c r="Y173" s="249"/>
      <c r="Z173" s="249"/>
      <c r="AA173" s="249"/>
      <c r="AB173" s="249"/>
      <c r="AC173" s="249"/>
      <c r="AD173" s="249"/>
      <c r="AE173" s="249"/>
      <c r="AF173" s="249"/>
      <c r="AG173" s="249"/>
    </row>
    <row r="174" spans="1:33" ht="15.75" customHeight="1">
      <c r="A174" s="248"/>
      <c r="B174" s="248"/>
      <c r="C174" s="248"/>
      <c r="D174" s="248"/>
      <c r="E174" s="248"/>
      <c r="F174" s="248"/>
      <c r="G174" s="248"/>
      <c r="H174" s="248"/>
      <c r="I174" s="468"/>
      <c r="J174" s="468"/>
      <c r="K174" s="249"/>
      <c r="L174" s="249"/>
      <c r="M174" s="249"/>
      <c r="N174" s="249"/>
      <c r="O174" s="249"/>
      <c r="P174" s="249"/>
      <c r="Q174" s="249"/>
      <c r="R174" s="248"/>
      <c r="S174" s="249"/>
      <c r="T174" s="249"/>
      <c r="U174" s="249"/>
      <c r="V174" s="249"/>
      <c r="W174" s="249"/>
      <c r="X174" s="249"/>
      <c r="Y174" s="249"/>
      <c r="Z174" s="249"/>
      <c r="AA174" s="249"/>
      <c r="AB174" s="249"/>
      <c r="AC174" s="249"/>
      <c r="AD174" s="249"/>
      <c r="AE174" s="249"/>
      <c r="AF174" s="249"/>
      <c r="AG174" s="249"/>
    </row>
    <row r="175" spans="1:33" ht="15.75" customHeight="1">
      <c r="A175" s="248"/>
      <c r="B175" s="248"/>
      <c r="C175" s="248"/>
      <c r="D175" s="248"/>
      <c r="E175" s="248"/>
      <c r="F175" s="248"/>
      <c r="G175" s="248"/>
      <c r="H175" s="248"/>
      <c r="I175" s="468"/>
      <c r="J175" s="468"/>
      <c r="K175" s="249"/>
      <c r="L175" s="249"/>
      <c r="M175" s="249"/>
      <c r="N175" s="249"/>
      <c r="O175" s="249"/>
      <c r="P175" s="249"/>
      <c r="Q175" s="249"/>
      <c r="R175" s="248"/>
      <c r="S175" s="249"/>
      <c r="T175" s="249"/>
      <c r="U175" s="249"/>
      <c r="V175" s="249"/>
      <c r="W175" s="249"/>
      <c r="X175" s="249"/>
      <c r="Y175" s="249"/>
      <c r="Z175" s="249"/>
      <c r="AA175" s="249"/>
      <c r="AB175" s="249"/>
      <c r="AC175" s="249"/>
      <c r="AD175" s="249"/>
      <c r="AE175" s="249"/>
      <c r="AF175" s="249"/>
      <c r="AG175" s="249"/>
    </row>
    <row r="176" spans="1:33" ht="15.75" customHeight="1">
      <c r="A176" s="248"/>
      <c r="B176" s="248"/>
      <c r="C176" s="248"/>
      <c r="D176" s="248"/>
      <c r="E176" s="248"/>
      <c r="F176" s="248"/>
      <c r="G176" s="248"/>
      <c r="H176" s="248"/>
      <c r="I176" s="468"/>
      <c r="J176" s="468"/>
      <c r="K176" s="249"/>
      <c r="L176" s="249"/>
      <c r="M176" s="249"/>
      <c r="N176" s="249"/>
      <c r="O176" s="249"/>
      <c r="P176" s="249"/>
      <c r="Q176" s="249"/>
      <c r="R176" s="248"/>
      <c r="S176" s="249"/>
      <c r="T176" s="249"/>
      <c r="U176" s="249"/>
      <c r="V176" s="249"/>
      <c r="W176" s="249"/>
      <c r="X176" s="249"/>
      <c r="Y176" s="249"/>
      <c r="Z176" s="249"/>
      <c r="AA176" s="249"/>
      <c r="AB176" s="249"/>
      <c r="AC176" s="249"/>
      <c r="AD176" s="249"/>
      <c r="AE176" s="249"/>
      <c r="AF176" s="249"/>
      <c r="AG176" s="249"/>
    </row>
    <row r="177" spans="1:33" ht="15.75" customHeight="1">
      <c r="A177" s="248"/>
      <c r="B177" s="248"/>
      <c r="C177" s="248"/>
      <c r="D177" s="248"/>
      <c r="E177" s="248"/>
      <c r="F177" s="248"/>
      <c r="G177" s="248"/>
      <c r="H177" s="248"/>
      <c r="I177" s="468"/>
      <c r="J177" s="468"/>
      <c r="K177" s="249"/>
      <c r="L177" s="249"/>
      <c r="M177" s="249"/>
      <c r="N177" s="249"/>
      <c r="O177" s="249"/>
      <c r="P177" s="249"/>
      <c r="Q177" s="249"/>
      <c r="R177" s="248"/>
      <c r="S177" s="249"/>
      <c r="T177" s="249"/>
      <c r="U177" s="249"/>
      <c r="V177" s="249"/>
      <c r="W177" s="249"/>
      <c r="X177" s="249"/>
      <c r="Y177" s="249"/>
      <c r="Z177" s="249"/>
      <c r="AA177" s="249"/>
      <c r="AB177" s="249"/>
      <c r="AC177" s="249"/>
      <c r="AD177" s="249"/>
      <c r="AE177" s="249"/>
      <c r="AF177" s="249"/>
      <c r="AG177" s="249"/>
    </row>
    <row r="178" spans="1:33" ht="15.75" customHeight="1">
      <c r="A178" s="248"/>
      <c r="B178" s="248"/>
      <c r="C178" s="248"/>
      <c r="D178" s="248"/>
      <c r="E178" s="248"/>
      <c r="F178" s="248"/>
      <c r="G178" s="248"/>
      <c r="H178" s="248"/>
      <c r="I178" s="468"/>
      <c r="J178" s="468"/>
      <c r="K178" s="249"/>
      <c r="L178" s="249"/>
      <c r="M178" s="249"/>
      <c r="N178" s="249"/>
      <c r="O178" s="249"/>
      <c r="P178" s="249"/>
      <c r="Q178" s="249"/>
      <c r="R178" s="248"/>
      <c r="S178" s="249"/>
      <c r="T178" s="249"/>
      <c r="U178" s="249"/>
      <c r="V178" s="249"/>
      <c r="W178" s="249"/>
      <c r="X178" s="249"/>
      <c r="Y178" s="249"/>
      <c r="Z178" s="249"/>
      <c r="AA178" s="249"/>
      <c r="AB178" s="249"/>
      <c r="AC178" s="249"/>
      <c r="AD178" s="249"/>
      <c r="AE178" s="249"/>
      <c r="AF178" s="249"/>
      <c r="AG178" s="249"/>
    </row>
    <row r="179" spans="1:33" ht="15.75" customHeight="1">
      <c r="A179" s="248"/>
      <c r="B179" s="248"/>
      <c r="C179" s="248"/>
      <c r="D179" s="248"/>
      <c r="E179" s="248"/>
      <c r="F179" s="248"/>
      <c r="G179" s="248"/>
      <c r="H179" s="248"/>
      <c r="I179" s="468"/>
      <c r="J179" s="468"/>
      <c r="K179" s="249"/>
      <c r="L179" s="249"/>
      <c r="M179" s="249"/>
      <c r="N179" s="249"/>
      <c r="O179" s="249"/>
      <c r="P179" s="249"/>
      <c r="Q179" s="249"/>
      <c r="R179" s="248"/>
      <c r="S179" s="249"/>
      <c r="T179" s="249"/>
      <c r="U179" s="249"/>
      <c r="V179" s="249"/>
      <c r="W179" s="249"/>
      <c r="X179" s="249"/>
      <c r="Y179" s="249"/>
      <c r="Z179" s="249"/>
      <c r="AA179" s="249"/>
      <c r="AB179" s="249"/>
      <c r="AC179" s="249"/>
      <c r="AD179" s="249"/>
      <c r="AE179" s="249"/>
      <c r="AF179" s="249"/>
      <c r="AG179" s="249"/>
    </row>
    <row r="180" spans="1:33" ht="15.75" customHeight="1">
      <c r="A180" s="248"/>
      <c r="B180" s="248"/>
      <c r="C180" s="248"/>
      <c r="D180" s="248"/>
      <c r="E180" s="248"/>
      <c r="F180" s="248"/>
      <c r="G180" s="248"/>
      <c r="H180" s="248"/>
      <c r="I180" s="468"/>
      <c r="J180" s="468"/>
      <c r="K180" s="249"/>
      <c r="L180" s="249"/>
      <c r="M180" s="249"/>
      <c r="N180" s="249"/>
      <c r="O180" s="249"/>
      <c r="P180" s="249"/>
      <c r="Q180" s="249"/>
      <c r="R180" s="248"/>
      <c r="S180" s="249"/>
      <c r="T180" s="249"/>
      <c r="U180" s="249"/>
      <c r="V180" s="249"/>
      <c r="W180" s="249"/>
      <c r="X180" s="249"/>
      <c r="Y180" s="249"/>
      <c r="Z180" s="249"/>
      <c r="AA180" s="249"/>
      <c r="AB180" s="249"/>
      <c r="AC180" s="249"/>
      <c r="AD180" s="249"/>
      <c r="AE180" s="249"/>
      <c r="AF180" s="249"/>
      <c r="AG180" s="249"/>
    </row>
    <row r="181" spans="1:33" ht="15.75" customHeight="1">
      <c r="A181" s="248"/>
      <c r="B181" s="248"/>
      <c r="C181" s="248"/>
      <c r="D181" s="248"/>
      <c r="E181" s="248"/>
      <c r="F181" s="248"/>
      <c r="G181" s="248"/>
      <c r="H181" s="248"/>
      <c r="I181" s="468"/>
      <c r="J181" s="468"/>
      <c r="K181" s="249"/>
      <c r="L181" s="249"/>
      <c r="M181" s="249"/>
      <c r="N181" s="249"/>
      <c r="O181" s="249"/>
      <c r="P181" s="249"/>
      <c r="Q181" s="249"/>
      <c r="R181" s="248"/>
      <c r="S181" s="249"/>
      <c r="T181" s="249"/>
      <c r="U181" s="249"/>
      <c r="V181" s="249"/>
      <c r="W181" s="249"/>
      <c r="X181" s="249"/>
      <c r="Y181" s="249"/>
      <c r="Z181" s="249"/>
      <c r="AA181" s="249"/>
      <c r="AB181" s="249"/>
      <c r="AC181" s="249"/>
      <c r="AD181" s="249"/>
      <c r="AE181" s="249"/>
      <c r="AF181" s="249"/>
      <c r="AG181" s="249"/>
    </row>
    <row r="182" spans="1:33" ht="15.75" customHeight="1">
      <c r="A182" s="248"/>
      <c r="B182" s="248"/>
      <c r="C182" s="248"/>
      <c r="D182" s="248"/>
      <c r="E182" s="248"/>
      <c r="F182" s="248"/>
      <c r="G182" s="248"/>
      <c r="H182" s="248"/>
      <c r="I182" s="468"/>
      <c r="J182" s="468"/>
      <c r="K182" s="249"/>
      <c r="L182" s="249"/>
      <c r="M182" s="249"/>
      <c r="N182" s="249"/>
      <c r="O182" s="249"/>
      <c r="P182" s="249"/>
      <c r="Q182" s="249"/>
      <c r="R182" s="248"/>
      <c r="S182" s="249"/>
      <c r="T182" s="249"/>
      <c r="U182" s="249"/>
      <c r="V182" s="249"/>
      <c r="W182" s="249"/>
      <c r="X182" s="249"/>
      <c r="Y182" s="249"/>
      <c r="Z182" s="249"/>
      <c r="AA182" s="249"/>
      <c r="AB182" s="249"/>
      <c r="AC182" s="249"/>
      <c r="AD182" s="249"/>
      <c r="AE182" s="249"/>
      <c r="AF182" s="249"/>
      <c r="AG182" s="249"/>
    </row>
    <row r="183" spans="1:33" ht="15.75" customHeight="1">
      <c r="A183" s="248"/>
      <c r="B183" s="248"/>
      <c r="C183" s="248"/>
      <c r="D183" s="248"/>
      <c r="E183" s="248"/>
      <c r="F183" s="248"/>
      <c r="G183" s="248"/>
      <c r="H183" s="248"/>
      <c r="I183" s="468"/>
      <c r="J183" s="468"/>
      <c r="K183" s="249"/>
      <c r="L183" s="249"/>
      <c r="M183" s="249"/>
      <c r="N183" s="249"/>
      <c r="O183" s="249"/>
      <c r="P183" s="249"/>
      <c r="Q183" s="249"/>
      <c r="R183" s="248"/>
      <c r="S183" s="249"/>
      <c r="T183" s="249"/>
      <c r="U183" s="249"/>
      <c r="V183" s="249"/>
      <c r="W183" s="249"/>
      <c r="X183" s="249"/>
      <c r="Y183" s="249"/>
      <c r="Z183" s="249"/>
      <c r="AA183" s="249"/>
      <c r="AB183" s="249"/>
      <c r="AC183" s="249"/>
      <c r="AD183" s="249"/>
      <c r="AE183" s="249"/>
      <c r="AF183" s="249"/>
      <c r="AG183" s="249"/>
    </row>
    <row r="184" spans="1:33" ht="15.75" customHeight="1">
      <c r="A184" s="248"/>
      <c r="B184" s="248"/>
      <c r="C184" s="248"/>
      <c r="D184" s="248"/>
      <c r="E184" s="248"/>
      <c r="F184" s="248"/>
      <c r="G184" s="248"/>
      <c r="H184" s="248"/>
      <c r="I184" s="468"/>
      <c r="J184" s="468"/>
      <c r="K184" s="249"/>
      <c r="L184" s="249"/>
      <c r="M184" s="249"/>
      <c r="N184" s="249"/>
      <c r="O184" s="249"/>
      <c r="P184" s="249"/>
      <c r="Q184" s="249"/>
      <c r="R184" s="248"/>
      <c r="S184" s="249"/>
      <c r="T184" s="249"/>
      <c r="U184" s="249"/>
      <c r="V184" s="249"/>
      <c r="W184" s="249"/>
      <c r="X184" s="249"/>
      <c r="Y184" s="249"/>
      <c r="Z184" s="249"/>
      <c r="AA184" s="249"/>
      <c r="AB184" s="249"/>
      <c r="AC184" s="249"/>
      <c r="AD184" s="249"/>
      <c r="AE184" s="249"/>
      <c r="AF184" s="249"/>
      <c r="AG184" s="249"/>
    </row>
    <row r="185" spans="1:33" ht="15.75" customHeight="1">
      <c r="A185" s="248"/>
      <c r="B185" s="248"/>
      <c r="C185" s="248"/>
      <c r="D185" s="248"/>
      <c r="E185" s="248"/>
      <c r="F185" s="248"/>
      <c r="G185" s="248"/>
      <c r="H185" s="248"/>
      <c r="I185" s="468"/>
      <c r="J185" s="468"/>
      <c r="K185" s="249"/>
      <c r="L185" s="249"/>
      <c r="M185" s="249"/>
      <c r="N185" s="249"/>
      <c r="O185" s="249"/>
      <c r="P185" s="249"/>
      <c r="Q185" s="249"/>
      <c r="R185" s="248"/>
      <c r="S185" s="249"/>
      <c r="T185" s="249"/>
      <c r="U185" s="249"/>
      <c r="V185" s="249"/>
      <c r="W185" s="249"/>
      <c r="X185" s="249"/>
      <c r="Y185" s="249"/>
      <c r="Z185" s="249"/>
      <c r="AA185" s="249"/>
      <c r="AB185" s="249"/>
      <c r="AC185" s="249"/>
      <c r="AD185" s="249"/>
      <c r="AE185" s="249"/>
      <c r="AF185" s="249"/>
      <c r="AG185" s="249"/>
    </row>
    <row r="186" spans="1:33" ht="15.75" customHeight="1">
      <c r="A186" s="248"/>
      <c r="B186" s="248"/>
      <c r="C186" s="248"/>
      <c r="D186" s="248"/>
      <c r="E186" s="248"/>
      <c r="F186" s="248"/>
      <c r="G186" s="248"/>
      <c r="H186" s="248"/>
      <c r="I186" s="468"/>
      <c r="J186" s="468"/>
      <c r="K186" s="249"/>
      <c r="L186" s="249"/>
      <c r="M186" s="249"/>
      <c r="N186" s="249"/>
      <c r="O186" s="249"/>
      <c r="P186" s="249"/>
      <c r="Q186" s="249"/>
      <c r="R186" s="248"/>
      <c r="S186" s="249"/>
      <c r="T186" s="249"/>
      <c r="U186" s="249"/>
      <c r="V186" s="249"/>
      <c r="W186" s="249"/>
      <c r="X186" s="249"/>
      <c r="Y186" s="249"/>
      <c r="Z186" s="249"/>
      <c r="AA186" s="249"/>
      <c r="AB186" s="249"/>
      <c r="AC186" s="249"/>
      <c r="AD186" s="249"/>
      <c r="AE186" s="249"/>
      <c r="AF186" s="249"/>
      <c r="AG186" s="249"/>
    </row>
    <row r="187" spans="1:33" ht="15.75" customHeight="1">
      <c r="A187" s="248"/>
      <c r="B187" s="248"/>
      <c r="C187" s="248"/>
      <c r="D187" s="248"/>
      <c r="E187" s="248"/>
      <c r="F187" s="248"/>
      <c r="G187" s="248"/>
      <c r="H187" s="248"/>
      <c r="I187" s="468"/>
      <c r="J187" s="468"/>
      <c r="K187" s="249"/>
      <c r="L187" s="249"/>
      <c r="M187" s="249"/>
      <c r="N187" s="249"/>
      <c r="O187" s="249"/>
      <c r="P187" s="249"/>
      <c r="Q187" s="249"/>
      <c r="R187" s="248"/>
      <c r="S187" s="249"/>
      <c r="T187" s="249"/>
      <c r="U187" s="249"/>
      <c r="V187" s="249"/>
      <c r="W187" s="249"/>
      <c r="X187" s="249"/>
      <c r="Y187" s="249"/>
      <c r="Z187" s="249"/>
      <c r="AA187" s="249"/>
      <c r="AB187" s="249"/>
      <c r="AC187" s="249"/>
      <c r="AD187" s="249"/>
      <c r="AE187" s="249"/>
      <c r="AF187" s="249"/>
      <c r="AG187" s="249"/>
    </row>
    <row r="188" spans="1:33" ht="15.75" customHeight="1">
      <c r="A188" s="248"/>
      <c r="B188" s="248"/>
      <c r="C188" s="248"/>
      <c r="D188" s="248"/>
      <c r="E188" s="248"/>
      <c r="F188" s="248"/>
      <c r="G188" s="248"/>
      <c r="H188" s="248"/>
      <c r="I188" s="468"/>
      <c r="J188" s="468"/>
      <c r="K188" s="249"/>
      <c r="L188" s="249"/>
      <c r="M188" s="249"/>
      <c r="N188" s="249"/>
      <c r="O188" s="249"/>
      <c r="P188" s="249"/>
      <c r="Q188" s="249"/>
      <c r="R188" s="248"/>
      <c r="S188" s="249"/>
      <c r="T188" s="249"/>
      <c r="U188" s="249"/>
      <c r="V188" s="249"/>
      <c r="W188" s="249"/>
      <c r="X188" s="249"/>
      <c r="Y188" s="249"/>
      <c r="Z188" s="249"/>
      <c r="AA188" s="249"/>
      <c r="AB188" s="249"/>
      <c r="AC188" s="249"/>
      <c r="AD188" s="249"/>
      <c r="AE188" s="249"/>
      <c r="AF188" s="249"/>
      <c r="AG188" s="249"/>
    </row>
    <row r="189" spans="1:33" ht="15.75" customHeight="1">
      <c r="A189" s="248"/>
      <c r="B189" s="248"/>
      <c r="C189" s="248"/>
      <c r="D189" s="248"/>
      <c r="E189" s="248"/>
      <c r="F189" s="248"/>
      <c r="G189" s="248"/>
      <c r="H189" s="248"/>
      <c r="I189" s="468"/>
      <c r="J189" s="468"/>
      <c r="K189" s="249"/>
      <c r="L189" s="249"/>
      <c r="M189" s="249"/>
      <c r="N189" s="249"/>
      <c r="O189" s="249"/>
      <c r="P189" s="249"/>
      <c r="Q189" s="249"/>
      <c r="R189" s="248"/>
      <c r="S189" s="249"/>
      <c r="T189" s="249"/>
      <c r="U189" s="249"/>
      <c r="V189" s="249"/>
      <c r="W189" s="249"/>
      <c r="X189" s="249"/>
      <c r="Y189" s="249"/>
      <c r="Z189" s="249"/>
      <c r="AA189" s="249"/>
      <c r="AB189" s="249"/>
      <c r="AC189" s="249"/>
      <c r="AD189" s="249"/>
      <c r="AE189" s="249"/>
      <c r="AF189" s="249"/>
      <c r="AG189" s="249"/>
    </row>
    <row r="190" spans="1:33" ht="15.75" customHeight="1">
      <c r="A190" s="248"/>
      <c r="B190" s="248"/>
      <c r="C190" s="248"/>
      <c r="D190" s="248"/>
      <c r="E190" s="248"/>
      <c r="F190" s="248"/>
      <c r="G190" s="248"/>
      <c r="H190" s="248"/>
      <c r="I190" s="468"/>
      <c r="J190" s="468"/>
      <c r="K190" s="249"/>
      <c r="L190" s="249"/>
      <c r="M190" s="249"/>
      <c r="N190" s="249"/>
      <c r="O190" s="249"/>
      <c r="P190" s="249"/>
      <c r="Q190" s="249"/>
      <c r="R190" s="248"/>
      <c r="S190" s="249"/>
      <c r="T190" s="249"/>
      <c r="U190" s="249"/>
      <c r="V190" s="249"/>
      <c r="W190" s="249"/>
      <c r="X190" s="249"/>
      <c r="Y190" s="249"/>
      <c r="Z190" s="249"/>
      <c r="AA190" s="249"/>
      <c r="AB190" s="249"/>
      <c r="AC190" s="249"/>
      <c r="AD190" s="249"/>
      <c r="AE190" s="249"/>
      <c r="AF190" s="249"/>
      <c r="AG190" s="249"/>
    </row>
    <row r="191" spans="1:33" ht="15.75" customHeight="1">
      <c r="A191" s="248"/>
      <c r="B191" s="248"/>
      <c r="C191" s="248"/>
      <c r="D191" s="248"/>
      <c r="E191" s="248"/>
      <c r="F191" s="248"/>
      <c r="G191" s="248"/>
      <c r="H191" s="248"/>
      <c r="I191" s="468"/>
      <c r="J191" s="468"/>
      <c r="K191" s="249"/>
      <c r="L191" s="249"/>
      <c r="M191" s="249"/>
      <c r="N191" s="249"/>
      <c r="O191" s="249"/>
      <c r="P191" s="249"/>
      <c r="Q191" s="249"/>
      <c r="R191" s="248"/>
      <c r="S191" s="249"/>
      <c r="T191" s="249"/>
      <c r="U191" s="249"/>
      <c r="V191" s="249"/>
      <c r="W191" s="249"/>
      <c r="X191" s="249"/>
      <c r="Y191" s="249"/>
      <c r="Z191" s="249"/>
      <c r="AA191" s="249"/>
      <c r="AB191" s="249"/>
      <c r="AC191" s="249"/>
      <c r="AD191" s="249"/>
      <c r="AE191" s="249"/>
      <c r="AF191" s="249"/>
      <c r="AG191" s="249"/>
    </row>
    <row r="192" spans="1:33" ht="15.75" customHeight="1">
      <c r="A192" s="248"/>
      <c r="B192" s="248"/>
      <c r="C192" s="248"/>
      <c r="D192" s="248"/>
      <c r="E192" s="248"/>
      <c r="F192" s="248"/>
      <c r="G192" s="248"/>
      <c r="H192" s="248"/>
      <c r="I192" s="468"/>
      <c r="J192" s="468"/>
      <c r="K192" s="249"/>
      <c r="L192" s="249"/>
      <c r="M192" s="249"/>
      <c r="N192" s="249"/>
      <c r="O192" s="249"/>
      <c r="P192" s="249"/>
      <c r="Q192" s="249"/>
      <c r="R192" s="248"/>
      <c r="S192" s="249"/>
      <c r="T192" s="249"/>
      <c r="U192" s="249"/>
      <c r="V192" s="249"/>
      <c r="W192" s="249"/>
      <c r="X192" s="249"/>
      <c r="Y192" s="249"/>
      <c r="Z192" s="249"/>
      <c r="AA192" s="249"/>
      <c r="AB192" s="249"/>
      <c r="AC192" s="249"/>
      <c r="AD192" s="249"/>
      <c r="AE192" s="249"/>
      <c r="AF192" s="249"/>
      <c r="AG192" s="249"/>
    </row>
    <row r="193" spans="1:33" ht="15.75" customHeight="1">
      <c r="A193" s="248"/>
      <c r="B193" s="248"/>
      <c r="C193" s="248"/>
      <c r="D193" s="248"/>
      <c r="E193" s="248"/>
      <c r="F193" s="248"/>
      <c r="G193" s="248"/>
      <c r="H193" s="248"/>
      <c r="I193" s="468"/>
      <c r="J193" s="468"/>
      <c r="K193" s="249"/>
      <c r="L193" s="249"/>
      <c r="M193" s="249"/>
      <c r="N193" s="249"/>
      <c r="O193" s="249"/>
      <c r="P193" s="249"/>
      <c r="Q193" s="249"/>
      <c r="R193" s="248"/>
      <c r="S193" s="249"/>
      <c r="T193" s="249"/>
      <c r="U193" s="249"/>
      <c r="V193" s="249"/>
      <c r="W193" s="249"/>
      <c r="X193" s="249"/>
      <c r="Y193" s="249"/>
      <c r="Z193" s="249"/>
      <c r="AA193" s="249"/>
      <c r="AB193" s="249"/>
      <c r="AC193" s="249"/>
      <c r="AD193" s="249"/>
      <c r="AE193" s="249"/>
      <c r="AF193" s="249"/>
      <c r="AG193" s="249"/>
    </row>
    <row r="194" spans="1:33" ht="15.75" customHeight="1">
      <c r="A194" s="248"/>
      <c r="B194" s="248"/>
      <c r="C194" s="248"/>
      <c r="D194" s="248"/>
      <c r="E194" s="248"/>
      <c r="F194" s="248"/>
      <c r="G194" s="248"/>
      <c r="H194" s="248"/>
      <c r="I194" s="468"/>
      <c r="J194" s="468"/>
      <c r="K194" s="249"/>
      <c r="L194" s="249"/>
      <c r="M194" s="249"/>
      <c r="N194" s="249"/>
      <c r="O194" s="249"/>
      <c r="P194" s="249"/>
      <c r="Q194" s="249"/>
      <c r="R194" s="248"/>
      <c r="S194" s="249"/>
      <c r="T194" s="249"/>
      <c r="U194" s="249"/>
      <c r="V194" s="249"/>
      <c r="W194" s="249"/>
      <c r="X194" s="249"/>
      <c r="Y194" s="249"/>
      <c r="Z194" s="249"/>
      <c r="AA194" s="249"/>
      <c r="AB194" s="249"/>
      <c r="AC194" s="249"/>
      <c r="AD194" s="249"/>
      <c r="AE194" s="249"/>
      <c r="AF194" s="249"/>
      <c r="AG194" s="249"/>
    </row>
    <row r="195" spans="1:33" ht="15.75" customHeight="1">
      <c r="A195" s="248"/>
      <c r="B195" s="248"/>
      <c r="C195" s="248"/>
      <c r="D195" s="248"/>
      <c r="E195" s="248"/>
      <c r="F195" s="248"/>
      <c r="G195" s="248"/>
      <c r="H195" s="248"/>
      <c r="I195" s="468"/>
      <c r="J195" s="468"/>
      <c r="K195" s="249"/>
      <c r="L195" s="249"/>
      <c r="M195" s="249"/>
      <c r="N195" s="249"/>
      <c r="O195" s="249"/>
      <c r="P195" s="249"/>
      <c r="Q195" s="249"/>
      <c r="R195" s="248"/>
      <c r="S195" s="249"/>
      <c r="T195" s="249"/>
      <c r="U195" s="249"/>
      <c r="V195" s="249"/>
      <c r="W195" s="249"/>
      <c r="X195" s="249"/>
      <c r="Y195" s="249"/>
      <c r="Z195" s="249"/>
      <c r="AA195" s="249"/>
      <c r="AB195" s="249"/>
      <c r="AC195" s="249"/>
      <c r="AD195" s="249"/>
      <c r="AE195" s="249"/>
      <c r="AF195" s="249"/>
      <c r="AG195" s="249"/>
    </row>
    <row r="196" spans="1:33" ht="15.75" customHeight="1">
      <c r="A196" s="248"/>
      <c r="B196" s="248"/>
      <c r="C196" s="248"/>
      <c r="D196" s="248"/>
      <c r="E196" s="248"/>
      <c r="F196" s="248"/>
      <c r="G196" s="248"/>
      <c r="H196" s="248"/>
      <c r="I196" s="468"/>
      <c r="J196" s="468"/>
      <c r="K196" s="249"/>
      <c r="L196" s="249"/>
      <c r="M196" s="249"/>
      <c r="N196" s="249"/>
      <c r="O196" s="249"/>
      <c r="P196" s="249"/>
      <c r="Q196" s="249"/>
      <c r="R196" s="248"/>
      <c r="S196" s="249"/>
      <c r="T196" s="249"/>
      <c r="U196" s="249"/>
      <c r="V196" s="249"/>
      <c r="W196" s="249"/>
      <c r="X196" s="249"/>
      <c r="Y196" s="249"/>
      <c r="Z196" s="249"/>
      <c r="AA196" s="249"/>
      <c r="AB196" s="249"/>
      <c r="AC196" s="249"/>
      <c r="AD196" s="249"/>
      <c r="AE196" s="249"/>
      <c r="AF196" s="249"/>
      <c r="AG196" s="249"/>
    </row>
    <row r="197" spans="1:33" ht="15.75" customHeight="1">
      <c r="A197" s="248"/>
      <c r="B197" s="248"/>
      <c r="C197" s="248"/>
      <c r="D197" s="248"/>
      <c r="E197" s="248"/>
      <c r="F197" s="248"/>
      <c r="G197" s="248"/>
      <c r="H197" s="248"/>
      <c r="I197" s="468"/>
      <c r="J197" s="468"/>
      <c r="K197" s="249"/>
      <c r="L197" s="249"/>
      <c r="M197" s="249"/>
      <c r="N197" s="249"/>
      <c r="O197" s="249"/>
      <c r="P197" s="249"/>
      <c r="Q197" s="249"/>
      <c r="R197" s="248"/>
      <c r="S197" s="249"/>
      <c r="T197" s="249"/>
      <c r="U197" s="249"/>
      <c r="V197" s="249"/>
      <c r="W197" s="249"/>
      <c r="X197" s="249"/>
      <c r="Y197" s="249"/>
      <c r="Z197" s="249"/>
      <c r="AA197" s="249"/>
      <c r="AB197" s="249"/>
      <c r="AC197" s="249"/>
      <c r="AD197" s="249"/>
      <c r="AE197" s="249"/>
      <c r="AF197" s="249"/>
      <c r="AG197" s="249"/>
    </row>
    <row r="198" spans="1:33" ht="15.75" customHeight="1">
      <c r="A198" s="248"/>
      <c r="B198" s="248"/>
      <c r="C198" s="248"/>
      <c r="D198" s="248"/>
      <c r="E198" s="248"/>
      <c r="F198" s="248"/>
      <c r="G198" s="248"/>
      <c r="H198" s="248"/>
      <c r="I198" s="468"/>
      <c r="J198" s="468"/>
      <c r="K198" s="249"/>
      <c r="L198" s="249"/>
      <c r="M198" s="249"/>
      <c r="N198" s="249"/>
      <c r="O198" s="249"/>
      <c r="P198" s="249"/>
      <c r="Q198" s="249"/>
      <c r="R198" s="248"/>
      <c r="S198" s="249"/>
      <c r="T198" s="249"/>
      <c r="U198" s="249"/>
      <c r="V198" s="249"/>
      <c r="W198" s="249"/>
      <c r="X198" s="249"/>
      <c r="Y198" s="249"/>
      <c r="Z198" s="249"/>
      <c r="AA198" s="249"/>
      <c r="AB198" s="249"/>
      <c r="AC198" s="249"/>
      <c r="AD198" s="249"/>
      <c r="AE198" s="249"/>
      <c r="AF198" s="249"/>
      <c r="AG198" s="249"/>
    </row>
    <row r="199" spans="1:33" ht="15.75" customHeight="1">
      <c r="A199" s="248"/>
      <c r="B199" s="248"/>
      <c r="C199" s="248"/>
      <c r="D199" s="248"/>
      <c r="E199" s="248"/>
      <c r="F199" s="248"/>
      <c r="G199" s="248"/>
      <c r="H199" s="248"/>
      <c r="I199" s="468"/>
      <c r="J199" s="468"/>
      <c r="K199" s="249"/>
      <c r="L199" s="249"/>
      <c r="M199" s="249"/>
      <c r="N199" s="249"/>
      <c r="O199" s="249"/>
      <c r="P199" s="249"/>
      <c r="Q199" s="249"/>
      <c r="R199" s="248"/>
      <c r="S199" s="249"/>
      <c r="T199" s="249"/>
      <c r="U199" s="249"/>
      <c r="V199" s="249"/>
      <c r="W199" s="249"/>
      <c r="X199" s="249"/>
      <c r="Y199" s="249"/>
      <c r="Z199" s="249"/>
      <c r="AA199" s="249"/>
      <c r="AB199" s="249"/>
      <c r="AC199" s="249"/>
      <c r="AD199" s="249"/>
      <c r="AE199" s="249"/>
      <c r="AF199" s="249"/>
      <c r="AG199" s="249"/>
    </row>
    <row r="200" spans="1:33" ht="15.75" customHeight="1">
      <c r="A200" s="248"/>
      <c r="B200" s="248"/>
      <c r="C200" s="248"/>
      <c r="D200" s="248"/>
      <c r="E200" s="248"/>
      <c r="F200" s="248"/>
      <c r="G200" s="248"/>
      <c r="H200" s="248"/>
      <c r="I200" s="468"/>
      <c r="J200" s="468"/>
      <c r="K200" s="249"/>
      <c r="L200" s="249"/>
      <c r="M200" s="249"/>
      <c r="N200" s="249"/>
      <c r="O200" s="249"/>
      <c r="P200" s="249"/>
      <c r="Q200" s="249"/>
      <c r="R200" s="248"/>
      <c r="S200" s="249"/>
      <c r="T200" s="249"/>
      <c r="U200" s="249"/>
      <c r="V200" s="249"/>
      <c r="W200" s="249"/>
      <c r="X200" s="249"/>
      <c r="Y200" s="249"/>
      <c r="Z200" s="249"/>
      <c r="AA200" s="249"/>
      <c r="AB200" s="249"/>
      <c r="AC200" s="249"/>
      <c r="AD200" s="249"/>
      <c r="AE200" s="249"/>
      <c r="AF200" s="249"/>
      <c r="AG200" s="249"/>
    </row>
    <row r="201" spans="1:33" ht="15.75" customHeight="1">
      <c r="A201" s="248"/>
      <c r="B201" s="248"/>
      <c r="C201" s="248"/>
      <c r="D201" s="248"/>
      <c r="E201" s="248"/>
      <c r="F201" s="248"/>
      <c r="G201" s="248"/>
      <c r="H201" s="248"/>
      <c r="I201" s="468"/>
      <c r="J201" s="468"/>
      <c r="K201" s="249"/>
      <c r="L201" s="249"/>
      <c r="M201" s="249"/>
      <c r="N201" s="249"/>
      <c r="O201" s="249"/>
      <c r="P201" s="249"/>
      <c r="Q201" s="249"/>
      <c r="R201" s="248"/>
      <c r="S201" s="249"/>
      <c r="T201" s="249"/>
      <c r="U201" s="249"/>
      <c r="V201" s="249"/>
      <c r="W201" s="249"/>
      <c r="X201" s="249"/>
      <c r="Y201" s="249"/>
      <c r="Z201" s="249"/>
      <c r="AA201" s="249"/>
      <c r="AB201" s="249"/>
      <c r="AC201" s="249"/>
      <c r="AD201" s="249"/>
      <c r="AE201" s="249"/>
      <c r="AF201" s="249"/>
      <c r="AG201" s="249"/>
    </row>
    <row r="202" spans="1:33" ht="15.75" customHeight="1">
      <c r="A202" s="248"/>
      <c r="B202" s="248"/>
      <c r="C202" s="248"/>
      <c r="D202" s="248"/>
      <c r="E202" s="248"/>
      <c r="F202" s="248"/>
      <c r="G202" s="248"/>
      <c r="H202" s="248"/>
      <c r="I202" s="468"/>
      <c r="J202" s="468"/>
      <c r="K202" s="249"/>
      <c r="L202" s="249"/>
      <c r="M202" s="249"/>
      <c r="N202" s="249"/>
      <c r="O202" s="249"/>
      <c r="P202" s="249"/>
      <c r="Q202" s="249"/>
      <c r="R202" s="248"/>
      <c r="S202" s="249"/>
      <c r="T202" s="249"/>
      <c r="U202" s="249"/>
      <c r="V202" s="249"/>
      <c r="W202" s="249"/>
      <c r="X202" s="249"/>
      <c r="Y202" s="249"/>
      <c r="Z202" s="249"/>
      <c r="AA202" s="249"/>
      <c r="AB202" s="249"/>
      <c r="AC202" s="249"/>
      <c r="AD202" s="249"/>
      <c r="AE202" s="249"/>
      <c r="AF202" s="249"/>
      <c r="AG202" s="249"/>
    </row>
    <row r="203" spans="1:33" ht="15.75" customHeight="1">
      <c r="A203" s="248"/>
      <c r="B203" s="248"/>
      <c r="C203" s="248"/>
      <c r="D203" s="248"/>
      <c r="E203" s="248"/>
      <c r="F203" s="248"/>
      <c r="G203" s="248"/>
      <c r="H203" s="248"/>
      <c r="I203" s="468"/>
      <c r="J203" s="468"/>
      <c r="K203" s="249"/>
      <c r="L203" s="249"/>
      <c r="M203" s="249"/>
      <c r="N203" s="249"/>
      <c r="O203" s="249"/>
      <c r="P203" s="249"/>
      <c r="Q203" s="249"/>
      <c r="R203" s="248"/>
      <c r="S203" s="249"/>
      <c r="T203" s="249"/>
      <c r="U203" s="249"/>
      <c r="V203" s="249"/>
      <c r="W203" s="249"/>
      <c r="X203" s="249"/>
      <c r="Y203" s="249"/>
      <c r="Z203" s="249"/>
      <c r="AA203" s="249"/>
      <c r="AB203" s="249"/>
      <c r="AC203" s="249"/>
      <c r="AD203" s="249"/>
      <c r="AE203" s="249"/>
      <c r="AF203" s="249"/>
      <c r="AG203" s="249"/>
    </row>
    <row r="204" spans="1:33" ht="15.75" customHeight="1">
      <c r="A204" s="248"/>
      <c r="B204" s="248"/>
      <c r="C204" s="248"/>
      <c r="D204" s="248"/>
      <c r="E204" s="248"/>
      <c r="F204" s="248"/>
      <c r="G204" s="248"/>
      <c r="H204" s="248"/>
      <c r="I204" s="468"/>
      <c r="J204" s="468"/>
      <c r="K204" s="249"/>
      <c r="L204" s="249"/>
      <c r="M204" s="249"/>
      <c r="N204" s="249"/>
      <c r="O204" s="249"/>
      <c r="P204" s="249"/>
      <c r="Q204" s="249"/>
      <c r="R204" s="248"/>
      <c r="S204" s="249"/>
      <c r="T204" s="249"/>
      <c r="U204" s="249"/>
      <c r="V204" s="249"/>
      <c r="W204" s="249"/>
      <c r="X204" s="249"/>
      <c r="Y204" s="249"/>
      <c r="Z204" s="249"/>
      <c r="AA204" s="249"/>
      <c r="AB204" s="249"/>
      <c r="AC204" s="249"/>
      <c r="AD204" s="249"/>
      <c r="AE204" s="249"/>
      <c r="AF204" s="249"/>
      <c r="AG204" s="249"/>
    </row>
    <row r="205" spans="1:33" ht="15.75" customHeight="1">
      <c r="A205" s="248"/>
      <c r="B205" s="248"/>
      <c r="C205" s="248"/>
      <c r="D205" s="248"/>
      <c r="E205" s="248"/>
      <c r="F205" s="248"/>
      <c r="G205" s="248"/>
      <c r="H205" s="248"/>
      <c r="I205" s="468"/>
      <c r="J205" s="468"/>
      <c r="K205" s="249"/>
      <c r="L205" s="249"/>
      <c r="M205" s="249"/>
      <c r="N205" s="249"/>
      <c r="O205" s="249"/>
      <c r="P205" s="249"/>
      <c r="Q205" s="249"/>
      <c r="R205" s="248"/>
      <c r="S205" s="249"/>
      <c r="T205" s="249"/>
      <c r="U205" s="249"/>
      <c r="V205" s="249"/>
      <c r="W205" s="249"/>
      <c r="X205" s="249"/>
      <c r="Y205" s="249"/>
      <c r="Z205" s="249"/>
      <c r="AA205" s="249"/>
      <c r="AB205" s="249"/>
      <c r="AC205" s="249"/>
      <c r="AD205" s="249"/>
      <c r="AE205" s="249"/>
      <c r="AF205" s="249"/>
      <c r="AG205" s="249"/>
    </row>
    <row r="206" spans="1:33" ht="15.75" customHeight="1">
      <c r="A206" s="248"/>
      <c r="B206" s="248"/>
      <c r="C206" s="248"/>
      <c r="D206" s="248"/>
      <c r="E206" s="248"/>
      <c r="F206" s="248"/>
      <c r="G206" s="248"/>
      <c r="H206" s="248"/>
      <c r="I206" s="468"/>
      <c r="J206" s="468"/>
      <c r="K206" s="249"/>
      <c r="L206" s="249"/>
      <c r="M206" s="249"/>
      <c r="N206" s="249"/>
      <c r="O206" s="249"/>
      <c r="P206" s="249"/>
      <c r="Q206" s="249"/>
      <c r="R206" s="248"/>
      <c r="S206" s="249"/>
      <c r="T206" s="249"/>
      <c r="U206" s="249"/>
      <c r="V206" s="249"/>
      <c r="W206" s="249"/>
      <c r="X206" s="249"/>
      <c r="Y206" s="249"/>
      <c r="Z206" s="249"/>
      <c r="AA206" s="249"/>
      <c r="AB206" s="249"/>
      <c r="AC206" s="249"/>
      <c r="AD206" s="249"/>
      <c r="AE206" s="249"/>
      <c r="AF206" s="249"/>
      <c r="AG206" s="249"/>
    </row>
    <row r="207" spans="1:33" ht="15.75" customHeight="1">
      <c r="A207" s="248"/>
      <c r="B207" s="248"/>
      <c r="C207" s="248"/>
      <c r="D207" s="248"/>
      <c r="E207" s="248"/>
      <c r="F207" s="248"/>
      <c r="G207" s="248"/>
      <c r="H207" s="248"/>
      <c r="I207" s="468"/>
      <c r="J207" s="468"/>
      <c r="K207" s="249"/>
      <c r="L207" s="249"/>
      <c r="M207" s="249"/>
      <c r="N207" s="249"/>
      <c r="O207" s="249"/>
      <c r="P207" s="249"/>
      <c r="Q207" s="249"/>
      <c r="R207" s="248"/>
      <c r="S207" s="249"/>
      <c r="T207" s="249"/>
      <c r="U207" s="249"/>
      <c r="V207" s="249"/>
      <c r="W207" s="249"/>
      <c r="X207" s="249"/>
      <c r="Y207" s="249"/>
      <c r="Z207" s="249"/>
      <c r="AA207" s="249"/>
      <c r="AB207" s="249"/>
      <c r="AC207" s="249"/>
      <c r="AD207" s="249"/>
      <c r="AE207" s="249"/>
      <c r="AF207" s="249"/>
      <c r="AG207" s="249"/>
    </row>
    <row r="208" spans="1:33" ht="15.75" customHeight="1">
      <c r="A208" s="248"/>
      <c r="B208" s="248"/>
      <c r="C208" s="248"/>
      <c r="D208" s="248"/>
      <c r="E208" s="248"/>
      <c r="F208" s="248"/>
      <c r="G208" s="248"/>
      <c r="H208" s="248"/>
      <c r="I208" s="468"/>
      <c r="J208" s="468"/>
      <c r="K208" s="249"/>
      <c r="L208" s="249"/>
      <c r="M208" s="249"/>
      <c r="N208" s="249"/>
      <c r="O208" s="249"/>
      <c r="P208" s="249"/>
      <c r="Q208" s="249"/>
      <c r="R208" s="248"/>
      <c r="S208" s="249"/>
      <c r="T208" s="249"/>
      <c r="U208" s="249"/>
      <c r="V208" s="249"/>
      <c r="W208" s="249"/>
      <c r="X208" s="249"/>
      <c r="Y208" s="249"/>
      <c r="Z208" s="249"/>
      <c r="AA208" s="249"/>
      <c r="AB208" s="249"/>
      <c r="AC208" s="249"/>
      <c r="AD208" s="249"/>
      <c r="AE208" s="249"/>
      <c r="AF208" s="249"/>
      <c r="AG208" s="249"/>
    </row>
    <row r="209" spans="1:33" ht="15.75" customHeight="1">
      <c r="A209" s="248"/>
      <c r="B209" s="248"/>
      <c r="C209" s="248"/>
      <c r="D209" s="248"/>
      <c r="E209" s="248"/>
      <c r="F209" s="248"/>
      <c r="G209" s="248"/>
      <c r="H209" s="248"/>
      <c r="I209" s="468"/>
      <c r="J209" s="468"/>
      <c r="K209" s="249"/>
      <c r="L209" s="249"/>
      <c r="M209" s="249"/>
      <c r="N209" s="249"/>
      <c r="O209" s="249"/>
      <c r="P209" s="249"/>
      <c r="Q209" s="249"/>
      <c r="R209" s="248"/>
      <c r="S209" s="249"/>
      <c r="T209" s="249"/>
      <c r="U209" s="249"/>
      <c r="V209" s="249"/>
      <c r="W209" s="249"/>
      <c r="X209" s="249"/>
      <c r="Y209" s="249"/>
      <c r="Z209" s="249"/>
      <c r="AA209" s="249"/>
      <c r="AB209" s="249"/>
      <c r="AC209" s="249"/>
      <c r="AD209" s="249"/>
      <c r="AE209" s="249"/>
      <c r="AF209" s="249"/>
      <c r="AG209" s="249"/>
    </row>
    <row r="210" spans="1:33" ht="15.75" customHeight="1">
      <c r="A210" s="248"/>
      <c r="B210" s="248"/>
      <c r="C210" s="248"/>
      <c r="D210" s="248"/>
      <c r="E210" s="248"/>
      <c r="F210" s="248"/>
      <c r="G210" s="248"/>
      <c r="H210" s="248"/>
      <c r="I210" s="468"/>
      <c r="J210" s="468"/>
      <c r="K210" s="249"/>
      <c r="L210" s="249"/>
      <c r="M210" s="249"/>
      <c r="N210" s="249"/>
      <c r="O210" s="249"/>
      <c r="P210" s="249"/>
      <c r="Q210" s="249"/>
      <c r="R210" s="248"/>
      <c r="S210" s="249"/>
      <c r="T210" s="249"/>
      <c r="U210" s="249"/>
      <c r="V210" s="249"/>
      <c r="W210" s="249"/>
      <c r="X210" s="249"/>
      <c r="Y210" s="249"/>
      <c r="Z210" s="249"/>
      <c r="AA210" s="249"/>
      <c r="AB210" s="249"/>
      <c r="AC210" s="249"/>
      <c r="AD210" s="249"/>
      <c r="AE210" s="249"/>
      <c r="AF210" s="249"/>
      <c r="AG210" s="249"/>
    </row>
    <row r="211" spans="1:33" ht="15.75" customHeight="1">
      <c r="A211" s="248"/>
      <c r="B211" s="248"/>
      <c r="C211" s="248"/>
      <c r="D211" s="248"/>
      <c r="E211" s="248"/>
      <c r="F211" s="248"/>
      <c r="G211" s="248"/>
      <c r="H211" s="248"/>
      <c r="I211" s="468"/>
      <c r="J211" s="468"/>
      <c r="K211" s="249"/>
      <c r="L211" s="249"/>
      <c r="M211" s="249"/>
      <c r="N211" s="249"/>
      <c r="O211" s="249"/>
      <c r="P211" s="249"/>
      <c r="Q211" s="249"/>
      <c r="R211" s="248"/>
      <c r="S211" s="249"/>
      <c r="T211" s="249"/>
      <c r="U211" s="249"/>
      <c r="V211" s="249"/>
      <c r="W211" s="249"/>
      <c r="X211" s="249"/>
      <c r="Y211" s="249"/>
      <c r="Z211" s="249"/>
      <c r="AA211" s="249"/>
      <c r="AB211" s="249"/>
      <c r="AC211" s="249"/>
      <c r="AD211" s="249"/>
      <c r="AE211" s="249"/>
      <c r="AF211" s="249"/>
      <c r="AG211" s="249"/>
    </row>
    <row r="212" spans="1:33" ht="15.75" customHeight="1">
      <c r="A212" s="248"/>
      <c r="B212" s="248"/>
      <c r="C212" s="248"/>
      <c r="D212" s="248"/>
      <c r="E212" s="248"/>
      <c r="F212" s="248"/>
      <c r="G212" s="248"/>
      <c r="H212" s="248"/>
      <c r="I212" s="468"/>
      <c r="J212" s="468"/>
      <c r="K212" s="249"/>
      <c r="L212" s="249"/>
      <c r="M212" s="249"/>
      <c r="N212" s="249"/>
      <c r="O212" s="249"/>
      <c r="P212" s="249"/>
      <c r="Q212" s="249"/>
      <c r="R212" s="248"/>
      <c r="S212" s="249"/>
      <c r="T212" s="249"/>
      <c r="U212" s="249"/>
      <c r="V212" s="249"/>
      <c r="W212" s="249"/>
      <c r="X212" s="249"/>
      <c r="Y212" s="249"/>
      <c r="Z212" s="249"/>
      <c r="AA212" s="249"/>
      <c r="AB212" s="249"/>
      <c r="AC212" s="249"/>
      <c r="AD212" s="249"/>
      <c r="AE212" s="249"/>
      <c r="AF212" s="249"/>
      <c r="AG212" s="249"/>
    </row>
    <row r="213" spans="1:33" ht="15.75" customHeight="1">
      <c r="A213" s="248"/>
      <c r="B213" s="248"/>
      <c r="C213" s="248"/>
      <c r="D213" s="248"/>
      <c r="E213" s="248"/>
      <c r="F213" s="248"/>
      <c r="G213" s="248"/>
      <c r="H213" s="248"/>
      <c r="I213" s="468"/>
      <c r="J213" s="468"/>
      <c r="K213" s="249"/>
      <c r="L213" s="249"/>
      <c r="M213" s="249"/>
      <c r="N213" s="249"/>
      <c r="O213" s="249"/>
      <c r="P213" s="249"/>
      <c r="Q213" s="249"/>
      <c r="R213" s="248"/>
      <c r="S213" s="249"/>
      <c r="T213" s="249"/>
      <c r="U213" s="249"/>
      <c r="V213" s="249"/>
      <c r="W213" s="249"/>
      <c r="X213" s="249"/>
      <c r="Y213" s="249"/>
      <c r="Z213" s="249"/>
      <c r="AA213" s="249"/>
      <c r="AB213" s="249"/>
      <c r="AC213" s="249"/>
      <c r="AD213" s="249"/>
      <c r="AE213" s="249"/>
      <c r="AF213" s="249"/>
      <c r="AG213" s="249"/>
    </row>
    <row r="214" spans="1:33" ht="15.75" customHeight="1">
      <c r="A214" s="248"/>
      <c r="B214" s="248"/>
      <c r="C214" s="248"/>
      <c r="D214" s="248"/>
      <c r="E214" s="248"/>
      <c r="F214" s="248"/>
      <c r="G214" s="248"/>
      <c r="H214" s="248"/>
      <c r="I214" s="468"/>
      <c r="J214" s="468"/>
      <c r="K214" s="249"/>
      <c r="L214" s="249"/>
      <c r="M214" s="249"/>
      <c r="N214" s="249"/>
      <c r="O214" s="249"/>
      <c r="P214" s="249"/>
      <c r="Q214" s="249"/>
      <c r="R214" s="248"/>
      <c r="S214" s="249"/>
      <c r="T214" s="249"/>
      <c r="U214" s="249"/>
      <c r="V214" s="249"/>
      <c r="W214" s="249"/>
      <c r="X214" s="249"/>
      <c r="Y214" s="249"/>
      <c r="Z214" s="249"/>
      <c r="AA214" s="249"/>
      <c r="AB214" s="249"/>
      <c r="AC214" s="249"/>
      <c r="AD214" s="249"/>
      <c r="AE214" s="249"/>
      <c r="AF214" s="249"/>
      <c r="AG214" s="249"/>
    </row>
    <row r="215" spans="1:33" ht="15.75" customHeight="1">
      <c r="A215" s="248"/>
      <c r="B215" s="248"/>
      <c r="C215" s="248"/>
      <c r="D215" s="248"/>
      <c r="E215" s="248"/>
      <c r="F215" s="248"/>
      <c r="G215" s="248"/>
      <c r="H215" s="248"/>
      <c r="I215" s="468"/>
      <c r="J215" s="468"/>
      <c r="K215" s="249"/>
      <c r="L215" s="249"/>
      <c r="M215" s="249"/>
      <c r="N215" s="249"/>
      <c r="O215" s="249"/>
      <c r="P215" s="249"/>
      <c r="Q215" s="249"/>
      <c r="R215" s="248"/>
      <c r="S215" s="249"/>
      <c r="T215" s="249"/>
      <c r="U215" s="249"/>
      <c r="V215" s="249"/>
      <c r="W215" s="249"/>
      <c r="X215" s="249"/>
      <c r="Y215" s="249"/>
      <c r="Z215" s="249"/>
      <c r="AA215" s="249"/>
      <c r="AB215" s="249"/>
      <c r="AC215" s="249"/>
      <c r="AD215" s="249"/>
      <c r="AE215" s="249"/>
      <c r="AF215" s="249"/>
      <c r="AG215" s="249"/>
    </row>
    <row r="216" spans="1:33" ht="15.75" customHeight="1">
      <c r="A216" s="248"/>
      <c r="B216" s="248"/>
      <c r="C216" s="248"/>
      <c r="D216" s="248"/>
      <c r="E216" s="248"/>
      <c r="F216" s="248"/>
      <c r="G216" s="248"/>
      <c r="H216" s="248"/>
      <c r="I216" s="468"/>
      <c r="J216" s="468"/>
      <c r="K216" s="249"/>
      <c r="L216" s="249"/>
      <c r="M216" s="249"/>
      <c r="N216" s="249"/>
      <c r="O216" s="249"/>
      <c r="P216" s="249"/>
      <c r="Q216" s="249"/>
      <c r="R216" s="248"/>
      <c r="S216" s="249"/>
      <c r="T216" s="249"/>
      <c r="U216" s="249"/>
      <c r="V216" s="249"/>
      <c r="W216" s="249"/>
      <c r="X216" s="249"/>
      <c r="Y216" s="249"/>
      <c r="Z216" s="249"/>
      <c r="AA216" s="249"/>
      <c r="AB216" s="249"/>
      <c r="AC216" s="249"/>
      <c r="AD216" s="249"/>
      <c r="AE216" s="249"/>
      <c r="AF216" s="249"/>
      <c r="AG216" s="249"/>
    </row>
    <row r="217" spans="1:33" ht="15.75" customHeight="1">
      <c r="A217" s="248"/>
      <c r="B217" s="248"/>
      <c r="C217" s="248"/>
      <c r="D217" s="248"/>
      <c r="E217" s="248"/>
      <c r="F217" s="248"/>
      <c r="G217" s="248"/>
      <c r="H217" s="248"/>
      <c r="I217" s="468"/>
      <c r="J217" s="468"/>
      <c r="K217" s="249"/>
      <c r="L217" s="249"/>
      <c r="M217" s="249"/>
      <c r="N217" s="249"/>
      <c r="O217" s="249"/>
      <c r="P217" s="249"/>
      <c r="Q217" s="249"/>
      <c r="R217" s="248"/>
      <c r="S217" s="249"/>
      <c r="T217" s="249"/>
      <c r="U217" s="249"/>
      <c r="V217" s="249"/>
      <c r="W217" s="249"/>
      <c r="X217" s="249"/>
      <c r="Y217" s="249"/>
      <c r="Z217" s="249"/>
      <c r="AA217" s="249"/>
      <c r="AB217" s="249"/>
      <c r="AC217" s="249"/>
      <c r="AD217" s="249"/>
      <c r="AE217" s="249"/>
      <c r="AF217" s="249"/>
      <c r="AG217" s="249"/>
    </row>
    <row r="218" spans="1:33" ht="15.75" customHeight="1">
      <c r="A218" s="248"/>
      <c r="B218" s="248"/>
      <c r="C218" s="248"/>
      <c r="D218" s="248"/>
      <c r="E218" s="248"/>
      <c r="F218" s="248"/>
      <c r="G218" s="248"/>
      <c r="H218" s="248"/>
      <c r="I218" s="468"/>
      <c r="J218" s="468"/>
      <c r="K218" s="249"/>
      <c r="L218" s="249"/>
      <c r="M218" s="249"/>
      <c r="N218" s="249"/>
      <c r="O218" s="249"/>
      <c r="P218" s="249"/>
      <c r="Q218" s="249"/>
      <c r="R218" s="248"/>
      <c r="S218" s="249"/>
      <c r="T218" s="249"/>
      <c r="U218" s="249"/>
      <c r="V218" s="249"/>
      <c r="W218" s="249"/>
      <c r="X218" s="249"/>
      <c r="Y218" s="249"/>
      <c r="Z218" s="249"/>
      <c r="AA218" s="249"/>
      <c r="AB218" s="249"/>
      <c r="AC218" s="249"/>
      <c r="AD218" s="249"/>
      <c r="AE218" s="249"/>
      <c r="AF218" s="249"/>
      <c r="AG218" s="249"/>
    </row>
    <row r="219" spans="1:33" ht="15.75" customHeight="1">
      <c r="A219" s="248"/>
      <c r="B219" s="248"/>
      <c r="C219" s="248"/>
      <c r="D219" s="248"/>
      <c r="E219" s="248"/>
      <c r="F219" s="248"/>
      <c r="G219" s="248"/>
      <c r="H219" s="248"/>
      <c r="I219" s="468"/>
      <c r="J219" s="468"/>
      <c r="K219" s="249"/>
      <c r="L219" s="249"/>
      <c r="M219" s="249"/>
      <c r="N219" s="249"/>
      <c r="O219" s="249"/>
      <c r="P219" s="249"/>
      <c r="Q219" s="249"/>
      <c r="R219" s="248"/>
      <c r="S219" s="249"/>
      <c r="T219" s="249"/>
      <c r="U219" s="249"/>
      <c r="V219" s="249"/>
      <c r="W219" s="249"/>
      <c r="X219" s="249"/>
      <c r="Y219" s="249"/>
      <c r="Z219" s="249"/>
      <c r="AA219" s="249"/>
      <c r="AB219" s="249"/>
      <c r="AC219" s="249"/>
      <c r="AD219" s="249"/>
      <c r="AE219" s="249"/>
      <c r="AF219" s="249"/>
      <c r="AG219" s="249"/>
    </row>
    <row r="220" spans="1:33" ht="15.75" customHeight="1">
      <c r="A220" s="248"/>
      <c r="B220" s="248"/>
      <c r="C220" s="248"/>
      <c r="D220" s="248"/>
      <c r="E220" s="248"/>
      <c r="F220" s="248"/>
      <c r="G220" s="248"/>
      <c r="H220" s="248"/>
      <c r="I220" s="468"/>
      <c r="J220" s="468"/>
      <c r="K220" s="249"/>
      <c r="L220" s="249"/>
      <c r="M220" s="249"/>
      <c r="N220" s="249"/>
      <c r="O220" s="249"/>
      <c r="P220" s="249"/>
      <c r="Q220" s="249"/>
      <c r="R220" s="248"/>
      <c r="S220" s="249"/>
      <c r="T220" s="249"/>
      <c r="U220" s="249"/>
      <c r="V220" s="249"/>
      <c r="W220" s="249"/>
      <c r="X220" s="249"/>
      <c r="Y220" s="249"/>
      <c r="Z220" s="249"/>
      <c r="AA220" s="249"/>
      <c r="AB220" s="249"/>
      <c r="AC220" s="249"/>
      <c r="AD220" s="249"/>
      <c r="AE220" s="249"/>
      <c r="AF220" s="249"/>
      <c r="AG220" s="249"/>
    </row>
    <row r="221" spans="1:33" ht="15.75" customHeight="1">
      <c r="A221" s="248"/>
      <c r="B221" s="248"/>
      <c r="C221" s="248"/>
      <c r="D221" s="248"/>
      <c r="E221" s="248"/>
      <c r="F221" s="248"/>
      <c r="G221" s="248"/>
      <c r="H221" s="248"/>
      <c r="I221" s="468"/>
      <c r="J221" s="468"/>
      <c r="K221" s="249"/>
      <c r="L221" s="249"/>
      <c r="M221" s="249"/>
      <c r="N221" s="249"/>
      <c r="O221" s="249"/>
      <c r="P221" s="249"/>
      <c r="Q221" s="249"/>
      <c r="R221" s="248"/>
      <c r="S221" s="249"/>
      <c r="T221" s="249"/>
      <c r="U221" s="249"/>
      <c r="V221" s="249"/>
      <c r="W221" s="249"/>
      <c r="X221" s="249"/>
      <c r="Y221" s="249"/>
      <c r="Z221" s="249"/>
      <c r="AA221" s="249"/>
      <c r="AB221" s="249"/>
      <c r="AC221" s="249"/>
      <c r="AD221" s="249"/>
      <c r="AE221" s="249"/>
      <c r="AF221" s="249"/>
      <c r="AG221" s="249"/>
    </row>
    <row r="222" spans="1:33" ht="15.75" customHeight="1">
      <c r="A222" s="248"/>
      <c r="B222" s="248"/>
      <c r="C222" s="248"/>
      <c r="D222" s="248"/>
      <c r="E222" s="248"/>
      <c r="F222" s="248"/>
      <c r="G222" s="248"/>
      <c r="H222" s="248"/>
      <c r="I222" s="468"/>
      <c r="J222" s="468"/>
      <c r="K222" s="249"/>
      <c r="L222" s="249"/>
      <c r="M222" s="249"/>
      <c r="N222" s="249"/>
      <c r="O222" s="249"/>
      <c r="P222" s="249"/>
      <c r="Q222" s="249"/>
      <c r="R222" s="248"/>
      <c r="S222" s="249"/>
      <c r="T222" s="249"/>
      <c r="U222" s="249"/>
      <c r="V222" s="249"/>
      <c r="W222" s="249"/>
      <c r="X222" s="249"/>
      <c r="Y222" s="249"/>
      <c r="Z222" s="249"/>
      <c r="AA222" s="249"/>
      <c r="AB222" s="249"/>
      <c r="AC222" s="249"/>
      <c r="AD222" s="249"/>
      <c r="AE222" s="249"/>
      <c r="AF222" s="249"/>
      <c r="AG222" s="249"/>
    </row>
    <row r="223" spans="1:33" ht="15.75" customHeight="1">
      <c r="A223" s="248"/>
      <c r="B223" s="248"/>
      <c r="C223" s="248"/>
      <c r="D223" s="248"/>
      <c r="E223" s="248"/>
      <c r="F223" s="248"/>
      <c r="G223" s="248"/>
      <c r="H223" s="248"/>
      <c r="I223" s="468"/>
      <c r="J223" s="468"/>
      <c r="K223" s="249"/>
      <c r="L223" s="249"/>
      <c r="M223" s="249"/>
      <c r="N223" s="249"/>
      <c r="O223" s="249"/>
      <c r="P223" s="249"/>
      <c r="Q223" s="249"/>
      <c r="R223" s="248"/>
      <c r="S223" s="249"/>
      <c r="T223" s="249"/>
      <c r="U223" s="249"/>
      <c r="V223" s="249"/>
      <c r="W223" s="249"/>
      <c r="X223" s="249"/>
      <c r="Y223" s="249"/>
      <c r="Z223" s="249"/>
      <c r="AA223" s="249"/>
      <c r="AB223" s="249"/>
      <c r="AC223" s="249"/>
      <c r="AD223" s="249"/>
      <c r="AE223" s="249"/>
      <c r="AF223" s="249"/>
      <c r="AG223" s="249"/>
    </row>
    <row r="224" spans="1:33" ht="15.75" customHeight="1">
      <c r="A224" s="248"/>
      <c r="B224" s="248"/>
      <c r="C224" s="248"/>
      <c r="D224" s="248"/>
      <c r="E224" s="248"/>
      <c r="F224" s="248"/>
      <c r="G224" s="248"/>
      <c r="H224" s="248"/>
      <c r="I224" s="468"/>
      <c r="J224" s="468"/>
      <c r="K224" s="249"/>
      <c r="L224" s="249"/>
      <c r="M224" s="249"/>
      <c r="N224" s="249"/>
      <c r="O224" s="249"/>
      <c r="P224" s="249"/>
      <c r="Q224" s="249"/>
      <c r="R224" s="248"/>
      <c r="S224" s="249"/>
      <c r="T224" s="249"/>
      <c r="U224" s="249"/>
      <c r="V224" s="249"/>
      <c r="W224" s="249"/>
      <c r="X224" s="249"/>
      <c r="Y224" s="249"/>
      <c r="Z224" s="249"/>
      <c r="AA224" s="249"/>
      <c r="AB224" s="249"/>
      <c r="AC224" s="249"/>
      <c r="AD224" s="249"/>
      <c r="AE224" s="249"/>
      <c r="AF224" s="249"/>
      <c r="AG224" s="249"/>
    </row>
    <row r="225" spans="1:33" ht="15.75" customHeight="1">
      <c r="A225" s="248"/>
      <c r="B225" s="248"/>
      <c r="C225" s="248"/>
      <c r="D225" s="248"/>
      <c r="E225" s="248"/>
      <c r="F225" s="248"/>
      <c r="G225" s="248"/>
      <c r="H225" s="248"/>
      <c r="I225" s="468"/>
      <c r="J225" s="468"/>
      <c r="K225" s="249"/>
      <c r="L225" s="249"/>
      <c r="M225" s="249"/>
      <c r="N225" s="249"/>
      <c r="O225" s="249"/>
      <c r="P225" s="249"/>
      <c r="Q225" s="249"/>
      <c r="R225" s="248"/>
      <c r="S225" s="249"/>
      <c r="T225" s="249"/>
      <c r="U225" s="249"/>
      <c r="V225" s="249"/>
      <c r="W225" s="249"/>
      <c r="X225" s="249"/>
      <c r="Y225" s="249"/>
      <c r="Z225" s="249"/>
      <c r="AA225" s="249"/>
      <c r="AB225" s="249"/>
      <c r="AC225" s="249"/>
      <c r="AD225" s="249"/>
      <c r="AE225" s="249"/>
      <c r="AF225" s="249"/>
      <c r="AG225" s="249"/>
    </row>
    <row r="226" spans="1:33" ht="15.75" customHeight="1">
      <c r="A226" s="248"/>
      <c r="B226" s="248"/>
      <c r="C226" s="248"/>
      <c r="D226" s="248"/>
      <c r="E226" s="248"/>
      <c r="F226" s="248"/>
      <c r="G226" s="248"/>
      <c r="H226" s="248"/>
      <c r="I226" s="468"/>
      <c r="J226" s="468"/>
      <c r="K226" s="249"/>
      <c r="L226" s="249"/>
      <c r="M226" s="249"/>
      <c r="N226" s="249"/>
      <c r="O226" s="249"/>
      <c r="P226" s="249"/>
      <c r="Q226" s="249"/>
      <c r="R226" s="248"/>
      <c r="S226" s="249"/>
      <c r="T226" s="249"/>
      <c r="U226" s="249"/>
      <c r="V226" s="249"/>
      <c r="W226" s="249"/>
      <c r="X226" s="249"/>
      <c r="Y226" s="249"/>
      <c r="Z226" s="249"/>
      <c r="AA226" s="249"/>
      <c r="AB226" s="249"/>
      <c r="AC226" s="249"/>
      <c r="AD226" s="249"/>
      <c r="AE226" s="249"/>
      <c r="AF226" s="249"/>
      <c r="AG226" s="249"/>
    </row>
    <row r="227" spans="1:33" ht="15.75" customHeight="1">
      <c r="A227" s="248"/>
      <c r="B227" s="248"/>
      <c r="C227" s="248"/>
      <c r="D227" s="248"/>
      <c r="E227" s="248"/>
      <c r="F227" s="248"/>
      <c r="G227" s="248"/>
      <c r="H227" s="248"/>
      <c r="I227" s="468"/>
      <c r="J227" s="468"/>
      <c r="K227" s="249"/>
      <c r="L227" s="249"/>
      <c r="M227" s="249"/>
      <c r="N227" s="249"/>
      <c r="O227" s="249"/>
      <c r="P227" s="249"/>
      <c r="Q227" s="249"/>
      <c r="R227" s="248"/>
      <c r="S227" s="249"/>
      <c r="T227" s="249"/>
      <c r="U227" s="249"/>
      <c r="V227" s="249"/>
      <c r="W227" s="249"/>
      <c r="X227" s="249"/>
      <c r="Y227" s="249"/>
      <c r="Z227" s="249"/>
      <c r="AA227" s="249"/>
      <c r="AB227" s="249"/>
      <c r="AC227" s="249"/>
      <c r="AD227" s="249"/>
      <c r="AE227" s="249"/>
      <c r="AF227" s="249"/>
      <c r="AG227" s="249"/>
    </row>
    <row r="228" spans="1:33" ht="15.75" customHeight="1">
      <c r="A228" s="248"/>
      <c r="B228" s="248"/>
      <c r="C228" s="248"/>
      <c r="D228" s="248"/>
      <c r="E228" s="248"/>
      <c r="F228" s="248"/>
      <c r="G228" s="248"/>
      <c r="H228" s="248"/>
      <c r="I228" s="468"/>
      <c r="J228" s="468"/>
      <c r="K228" s="249"/>
      <c r="L228" s="249"/>
      <c r="M228" s="249"/>
      <c r="N228" s="249"/>
      <c r="O228" s="249"/>
      <c r="P228" s="249"/>
      <c r="Q228" s="249"/>
      <c r="R228" s="248"/>
      <c r="S228" s="249"/>
      <c r="T228" s="249"/>
      <c r="U228" s="249"/>
      <c r="V228" s="249"/>
      <c r="W228" s="249"/>
      <c r="X228" s="249"/>
      <c r="Y228" s="249"/>
      <c r="Z228" s="249"/>
      <c r="AA228" s="249"/>
      <c r="AB228" s="249"/>
      <c r="AC228" s="249"/>
      <c r="AD228" s="249"/>
      <c r="AE228" s="249"/>
      <c r="AF228" s="249"/>
      <c r="AG228" s="249"/>
    </row>
    <row r="229" spans="1:33" ht="15.75" customHeight="1">
      <c r="A229" s="248"/>
      <c r="B229" s="248"/>
      <c r="C229" s="248"/>
      <c r="D229" s="248"/>
      <c r="E229" s="248"/>
      <c r="F229" s="248"/>
      <c r="G229" s="248"/>
      <c r="H229" s="248"/>
      <c r="I229" s="468"/>
      <c r="J229" s="468"/>
      <c r="K229" s="249"/>
      <c r="L229" s="249"/>
      <c r="M229" s="249"/>
      <c r="N229" s="249"/>
      <c r="O229" s="249"/>
      <c r="P229" s="249"/>
      <c r="Q229" s="249"/>
      <c r="R229" s="248"/>
      <c r="S229" s="249"/>
      <c r="T229" s="249"/>
      <c r="U229" s="249"/>
      <c r="V229" s="249"/>
      <c r="W229" s="249"/>
      <c r="X229" s="249"/>
      <c r="Y229" s="249"/>
      <c r="Z229" s="249"/>
      <c r="AA229" s="249"/>
      <c r="AB229" s="249"/>
      <c r="AC229" s="249"/>
      <c r="AD229" s="249"/>
      <c r="AE229" s="249"/>
      <c r="AF229" s="249"/>
      <c r="AG229" s="249"/>
    </row>
    <row r="230" spans="1:33" ht="15.75" customHeight="1">
      <c r="A230" s="248"/>
      <c r="B230" s="248"/>
      <c r="C230" s="248"/>
      <c r="D230" s="248"/>
      <c r="E230" s="248"/>
      <c r="F230" s="248"/>
      <c r="G230" s="248"/>
      <c r="H230" s="248"/>
      <c r="I230" s="468"/>
      <c r="J230" s="468"/>
      <c r="K230" s="249"/>
      <c r="L230" s="249"/>
      <c r="M230" s="249"/>
      <c r="N230" s="249"/>
      <c r="O230" s="249"/>
      <c r="P230" s="249"/>
      <c r="Q230" s="249"/>
      <c r="R230" s="248"/>
      <c r="S230" s="249"/>
      <c r="T230" s="249"/>
      <c r="U230" s="249"/>
      <c r="V230" s="249"/>
      <c r="W230" s="249"/>
      <c r="X230" s="249"/>
      <c r="Y230" s="249"/>
      <c r="Z230" s="249"/>
      <c r="AA230" s="249"/>
      <c r="AB230" s="249"/>
      <c r="AC230" s="249"/>
      <c r="AD230" s="249"/>
      <c r="AE230" s="249"/>
      <c r="AF230" s="249"/>
      <c r="AG230" s="249"/>
    </row>
    <row r="231" spans="1:33" ht="15.75" customHeight="1">
      <c r="A231" s="248"/>
      <c r="B231" s="248"/>
      <c r="C231" s="248"/>
      <c r="D231" s="248"/>
      <c r="E231" s="248"/>
      <c r="F231" s="248"/>
      <c r="G231" s="248"/>
      <c r="H231" s="248"/>
      <c r="I231" s="468"/>
      <c r="J231" s="468"/>
      <c r="K231" s="249"/>
      <c r="L231" s="249"/>
      <c r="M231" s="249"/>
      <c r="N231" s="249"/>
      <c r="O231" s="249"/>
      <c r="P231" s="249"/>
      <c r="Q231" s="249"/>
      <c r="R231" s="248"/>
      <c r="S231" s="249"/>
      <c r="T231" s="249"/>
      <c r="U231" s="249"/>
      <c r="V231" s="249"/>
      <c r="W231" s="249"/>
      <c r="X231" s="249"/>
      <c r="Y231" s="249"/>
      <c r="Z231" s="249"/>
      <c r="AA231" s="249"/>
      <c r="AB231" s="249"/>
      <c r="AC231" s="249"/>
      <c r="AD231" s="249"/>
      <c r="AE231" s="249"/>
      <c r="AF231" s="249"/>
      <c r="AG231" s="249"/>
    </row>
    <row r="232" spans="1:33" ht="15.75" customHeight="1">
      <c r="A232" s="248"/>
      <c r="B232" s="248"/>
      <c r="C232" s="248"/>
      <c r="D232" s="248"/>
      <c r="E232" s="248"/>
      <c r="F232" s="248"/>
      <c r="G232" s="248"/>
      <c r="H232" s="248"/>
      <c r="I232" s="468"/>
      <c r="J232" s="468"/>
      <c r="K232" s="249"/>
      <c r="L232" s="249"/>
      <c r="M232" s="249"/>
      <c r="N232" s="249"/>
      <c r="O232" s="249"/>
      <c r="P232" s="249"/>
      <c r="Q232" s="249"/>
      <c r="R232" s="248"/>
      <c r="S232" s="249"/>
      <c r="T232" s="249"/>
      <c r="U232" s="249"/>
      <c r="V232" s="249"/>
      <c r="W232" s="249"/>
      <c r="X232" s="249"/>
      <c r="Y232" s="249"/>
      <c r="Z232" s="249"/>
      <c r="AA232" s="249"/>
      <c r="AB232" s="249"/>
      <c r="AC232" s="249"/>
      <c r="AD232" s="249"/>
      <c r="AE232" s="249"/>
      <c r="AF232" s="249"/>
      <c r="AG232" s="249"/>
    </row>
    <row r="233" spans="1:33" ht="15.75" customHeight="1">
      <c r="A233" s="248"/>
      <c r="B233" s="248"/>
      <c r="C233" s="248"/>
      <c r="D233" s="248"/>
      <c r="E233" s="248"/>
      <c r="F233" s="248"/>
      <c r="G233" s="248"/>
      <c r="H233" s="248"/>
      <c r="I233" s="468"/>
      <c r="J233" s="468"/>
      <c r="K233" s="249"/>
      <c r="L233" s="249"/>
      <c r="M233" s="249"/>
      <c r="N233" s="249"/>
      <c r="O233" s="249"/>
      <c r="P233" s="249"/>
      <c r="Q233" s="249"/>
      <c r="R233" s="248"/>
      <c r="S233" s="249"/>
      <c r="T233" s="249"/>
      <c r="U233" s="249"/>
      <c r="V233" s="249"/>
      <c r="W233" s="249"/>
      <c r="X233" s="249"/>
      <c r="Y233" s="249"/>
      <c r="Z233" s="249"/>
      <c r="AA233" s="249"/>
      <c r="AB233" s="249"/>
      <c r="AC233" s="249"/>
      <c r="AD233" s="249"/>
      <c r="AE233" s="249"/>
      <c r="AF233" s="249"/>
      <c r="AG233" s="249"/>
    </row>
    <row r="234" spans="1:33" ht="15.75" customHeight="1">
      <c r="A234" s="248"/>
      <c r="B234" s="248"/>
      <c r="C234" s="248"/>
      <c r="D234" s="248"/>
      <c r="E234" s="248"/>
      <c r="F234" s="248"/>
      <c r="G234" s="248"/>
      <c r="H234" s="248"/>
      <c r="I234" s="468"/>
      <c r="J234" s="468"/>
      <c r="K234" s="249"/>
      <c r="L234" s="249"/>
      <c r="M234" s="249"/>
      <c r="N234" s="249"/>
      <c r="O234" s="249"/>
      <c r="P234" s="249"/>
      <c r="Q234" s="249"/>
      <c r="R234" s="248"/>
      <c r="S234" s="249"/>
      <c r="T234" s="249"/>
      <c r="U234" s="249"/>
      <c r="V234" s="249"/>
      <c r="W234" s="249"/>
      <c r="X234" s="249"/>
      <c r="Y234" s="249"/>
      <c r="Z234" s="249"/>
      <c r="AA234" s="249"/>
      <c r="AB234" s="249"/>
      <c r="AC234" s="249"/>
      <c r="AD234" s="249"/>
      <c r="AE234" s="249"/>
      <c r="AF234" s="249"/>
      <c r="AG234" s="249"/>
    </row>
    <row r="235" spans="1:33" ht="15.75" customHeight="1">
      <c r="A235" s="248"/>
      <c r="B235" s="248"/>
      <c r="C235" s="248"/>
      <c r="D235" s="248"/>
      <c r="E235" s="248"/>
      <c r="F235" s="248"/>
      <c r="G235" s="248"/>
      <c r="H235" s="248"/>
      <c r="I235" s="468"/>
      <c r="J235" s="468"/>
      <c r="K235" s="249"/>
      <c r="L235" s="249"/>
      <c r="M235" s="249"/>
      <c r="N235" s="249"/>
      <c r="O235" s="249"/>
      <c r="P235" s="249"/>
      <c r="Q235" s="249"/>
      <c r="R235" s="248"/>
      <c r="S235" s="249"/>
      <c r="T235" s="249"/>
      <c r="U235" s="249"/>
      <c r="V235" s="249"/>
      <c r="W235" s="249"/>
      <c r="X235" s="249"/>
      <c r="Y235" s="249"/>
      <c r="Z235" s="249"/>
      <c r="AA235" s="249"/>
      <c r="AB235" s="249"/>
      <c r="AC235" s="249"/>
      <c r="AD235" s="249"/>
      <c r="AE235" s="249"/>
      <c r="AF235" s="249"/>
      <c r="AG235" s="249"/>
    </row>
    <row r="236" spans="1:33" ht="15.75" customHeight="1">
      <c r="A236" s="248"/>
      <c r="B236" s="248"/>
      <c r="C236" s="248"/>
      <c r="D236" s="248"/>
      <c r="E236" s="248"/>
      <c r="F236" s="248"/>
      <c r="G236" s="248"/>
      <c r="H236" s="248"/>
      <c r="I236" s="468"/>
      <c r="J236" s="468"/>
      <c r="K236" s="249"/>
      <c r="L236" s="249"/>
      <c r="M236" s="249"/>
      <c r="N236" s="249"/>
      <c r="O236" s="249"/>
      <c r="P236" s="249"/>
      <c r="Q236" s="249"/>
      <c r="R236" s="248"/>
      <c r="S236" s="249"/>
      <c r="T236" s="249"/>
      <c r="U236" s="249"/>
      <c r="V236" s="249"/>
      <c r="W236" s="249"/>
      <c r="X236" s="249"/>
      <c r="Y236" s="249"/>
      <c r="Z236" s="249"/>
      <c r="AA236" s="249"/>
      <c r="AB236" s="249"/>
      <c r="AC236" s="249"/>
      <c r="AD236" s="249"/>
      <c r="AE236" s="249"/>
      <c r="AF236" s="249"/>
      <c r="AG236" s="249"/>
    </row>
    <row r="237" spans="1:33" ht="15.75" customHeight="1">
      <c r="A237" s="248"/>
      <c r="B237" s="248"/>
      <c r="C237" s="248"/>
      <c r="D237" s="248"/>
      <c r="E237" s="248"/>
      <c r="F237" s="248"/>
      <c r="G237" s="248"/>
      <c r="H237" s="248"/>
      <c r="I237" s="468"/>
      <c r="J237" s="468"/>
      <c r="K237" s="249"/>
      <c r="L237" s="249"/>
      <c r="M237" s="249"/>
      <c r="N237" s="249"/>
      <c r="O237" s="249"/>
      <c r="P237" s="249"/>
      <c r="Q237" s="249"/>
      <c r="R237" s="248"/>
      <c r="S237" s="249"/>
      <c r="T237" s="249"/>
      <c r="U237" s="249"/>
      <c r="V237" s="249"/>
      <c r="W237" s="249"/>
      <c r="X237" s="249"/>
      <c r="Y237" s="249"/>
      <c r="Z237" s="249"/>
      <c r="AA237" s="249"/>
      <c r="AB237" s="249"/>
      <c r="AC237" s="249"/>
      <c r="AD237" s="249"/>
      <c r="AE237" s="249"/>
      <c r="AF237" s="249"/>
      <c r="AG237" s="249"/>
    </row>
    <row r="238" spans="1:33" ht="15.75" customHeight="1">
      <c r="A238" s="248"/>
      <c r="B238" s="248"/>
      <c r="C238" s="248"/>
      <c r="D238" s="248"/>
      <c r="E238" s="248"/>
      <c r="F238" s="248"/>
      <c r="G238" s="248"/>
      <c r="H238" s="248"/>
      <c r="I238" s="468"/>
      <c r="J238" s="468"/>
      <c r="K238" s="249"/>
      <c r="L238" s="249"/>
      <c r="M238" s="249"/>
      <c r="N238" s="249"/>
      <c r="O238" s="249"/>
      <c r="P238" s="249"/>
      <c r="Q238" s="249"/>
      <c r="R238" s="248"/>
      <c r="S238" s="249"/>
      <c r="T238" s="249"/>
      <c r="U238" s="249"/>
      <c r="V238" s="249"/>
      <c r="W238" s="249"/>
      <c r="X238" s="249"/>
      <c r="Y238" s="249"/>
      <c r="Z238" s="249"/>
      <c r="AA238" s="249"/>
      <c r="AB238" s="249"/>
      <c r="AC238" s="249"/>
      <c r="AD238" s="249"/>
      <c r="AE238" s="249"/>
      <c r="AF238" s="249"/>
      <c r="AG238" s="249"/>
    </row>
    <row r="239" spans="1:33" ht="15.75" customHeight="1">
      <c r="A239" s="248"/>
      <c r="B239" s="248"/>
      <c r="C239" s="248"/>
      <c r="D239" s="248"/>
      <c r="E239" s="248"/>
      <c r="F239" s="248"/>
      <c r="G239" s="248"/>
      <c r="H239" s="248"/>
      <c r="I239" s="468"/>
      <c r="J239" s="468"/>
      <c r="K239" s="249"/>
      <c r="L239" s="249"/>
      <c r="M239" s="249"/>
      <c r="N239" s="249"/>
      <c r="O239" s="249"/>
      <c r="P239" s="249"/>
      <c r="Q239" s="249"/>
      <c r="R239" s="248"/>
      <c r="S239" s="249"/>
      <c r="T239" s="249"/>
      <c r="U239" s="249"/>
      <c r="V239" s="249"/>
      <c r="W239" s="249"/>
      <c r="X239" s="249"/>
      <c r="Y239" s="249"/>
      <c r="Z239" s="249"/>
      <c r="AA239" s="249"/>
      <c r="AB239" s="249"/>
      <c r="AC239" s="249"/>
      <c r="AD239" s="249"/>
      <c r="AE239" s="249"/>
      <c r="AF239" s="249"/>
      <c r="AG239" s="249"/>
    </row>
    <row r="240" spans="1:33" ht="15.75" customHeight="1">
      <c r="A240" s="248"/>
      <c r="B240" s="248"/>
      <c r="C240" s="248"/>
      <c r="D240" s="248"/>
      <c r="E240" s="248"/>
      <c r="F240" s="248"/>
      <c r="G240" s="248"/>
      <c r="H240" s="248"/>
      <c r="I240" s="468"/>
      <c r="J240" s="468"/>
      <c r="K240" s="249"/>
      <c r="L240" s="249"/>
      <c r="M240" s="249"/>
      <c r="N240" s="249"/>
      <c r="O240" s="249"/>
      <c r="P240" s="249"/>
      <c r="Q240" s="249"/>
      <c r="R240" s="248"/>
      <c r="S240" s="249"/>
      <c r="T240" s="249"/>
      <c r="U240" s="249"/>
      <c r="V240" s="249"/>
      <c r="W240" s="249"/>
      <c r="X240" s="249"/>
      <c r="Y240" s="249"/>
      <c r="Z240" s="249"/>
      <c r="AA240" s="249"/>
      <c r="AB240" s="249"/>
      <c r="AC240" s="249"/>
      <c r="AD240" s="249"/>
      <c r="AE240" s="249"/>
      <c r="AF240" s="249"/>
      <c r="AG240" s="249"/>
    </row>
    <row r="241" spans="1:33" ht="15.75" customHeight="1">
      <c r="A241" s="248"/>
      <c r="B241" s="248"/>
      <c r="C241" s="248"/>
      <c r="D241" s="248"/>
      <c r="E241" s="248"/>
      <c r="F241" s="248"/>
      <c r="G241" s="248"/>
      <c r="H241" s="248"/>
      <c r="I241" s="468"/>
      <c r="J241" s="468"/>
      <c r="K241" s="249"/>
      <c r="L241" s="249"/>
      <c r="M241" s="249"/>
      <c r="N241" s="249"/>
      <c r="O241" s="249"/>
      <c r="P241" s="249"/>
      <c r="Q241" s="249"/>
      <c r="R241" s="248"/>
      <c r="S241" s="249"/>
      <c r="T241" s="249"/>
      <c r="U241" s="249"/>
      <c r="V241" s="249"/>
      <c r="W241" s="249"/>
      <c r="X241" s="249"/>
      <c r="Y241" s="249"/>
      <c r="Z241" s="249"/>
      <c r="AA241" s="249"/>
      <c r="AB241" s="249"/>
      <c r="AC241" s="249"/>
      <c r="AD241" s="249"/>
      <c r="AE241" s="249"/>
      <c r="AF241" s="249"/>
      <c r="AG241" s="249"/>
    </row>
    <row r="242" spans="1:33" ht="15.75" customHeight="1">
      <c r="A242" s="248"/>
      <c r="B242" s="248"/>
      <c r="C242" s="248"/>
      <c r="D242" s="248"/>
      <c r="E242" s="248"/>
      <c r="F242" s="248"/>
      <c r="G242" s="248"/>
      <c r="H242" s="248"/>
      <c r="I242" s="468"/>
      <c r="J242" s="468"/>
      <c r="K242" s="249"/>
      <c r="L242" s="249"/>
      <c r="M242" s="249"/>
      <c r="N242" s="249"/>
      <c r="O242" s="249"/>
      <c r="P242" s="249"/>
      <c r="Q242" s="249"/>
      <c r="R242" s="248"/>
      <c r="S242" s="249"/>
      <c r="T242" s="249"/>
      <c r="U242" s="249"/>
      <c r="V242" s="249"/>
      <c r="W242" s="249"/>
      <c r="X242" s="249"/>
      <c r="Y242" s="249"/>
      <c r="Z242" s="249"/>
      <c r="AA242" s="249"/>
      <c r="AB242" s="249"/>
      <c r="AC242" s="249"/>
      <c r="AD242" s="249"/>
      <c r="AE242" s="249"/>
      <c r="AF242" s="249"/>
      <c r="AG242" s="249"/>
    </row>
    <row r="243" spans="1:33" ht="15.75" customHeight="1">
      <c r="A243" s="248"/>
      <c r="B243" s="248"/>
      <c r="C243" s="248"/>
      <c r="D243" s="248"/>
      <c r="E243" s="248"/>
      <c r="F243" s="248"/>
      <c r="G243" s="248"/>
      <c r="H243" s="248"/>
      <c r="I243" s="468"/>
      <c r="J243" s="468"/>
      <c r="K243" s="249"/>
      <c r="L243" s="249"/>
      <c r="M243" s="249"/>
      <c r="N243" s="249"/>
      <c r="O243" s="249"/>
      <c r="P243" s="249"/>
      <c r="Q243" s="249"/>
      <c r="R243" s="248"/>
      <c r="S243" s="249"/>
      <c r="T243" s="249"/>
      <c r="U243" s="249"/>
      <c r="V243" s="249"/>
      <c r="W243" s="249"/>
      <c r="X243" s="249"/>
      <c r="Y243" s="249"/>
      <c r="Z243" s="249"/>
      <c r="AA243" s="249"/>
      <c r="AB243" s="249"/>
      <c r="AC243" s="249"/>
      <c r="AD243" s="249"/>
      <c r="AE243" s="249"/>
      <c r="AF243" s="249"/>
      <c r="AG243" s="249"/>
    </row>
    <row r="244" spans="1:33" ht="15.75" customHeight="1">
      <c r="A244" s="248"/>
      <c r="B244" s="248"/>
      <c r="C244" s="248"/>
      <c r="D244" s="248"/>
      <c r="E244" s="248"/>
      <c r="F244" s="248"/>
      <c r="G244" s="248"/>
      <c r="H244" s="248"/>
      <c r="I244" s="468"/>
      <c r="J244" s="468"/>
      <c r="K244" s="249"/>
      <c r="L244" s="249"/>
      <c r="M244" s="249"/>
      <c r="N244" s="249"/>
      <c r="O244" s="249"/>
      <c r="P244" s="249"/>
      <c r="Q244" s="249"/>
      <c r="R244" s="248"/>
      <c r="S244" s="249"/>
      <c r="T244" s="249"/>
      <c r="U244" s="249"/>
      <c r="V244" s="249"/>
      <c r="W244" s="249"/>
      <c r="X244" s="249"/>
      <c r="Y244" s="249"/>
      <c r="Z244" s="249"/>
      <c r="AA244" s="249"/>
      <c r="AB244" s="249"/>
      <c r="AC244" s="249"/>
      <c r="AD244" s="249"/>
      <c r="AE244" s="249"/>
      <c r="AF244" s="249"/>
      <c r="AG244" s="249"/>
    </row>
    <row r="245" spans="1:33" ht="15.75" customHeight="1">
      <c r="A245" s="248"/>
      <c r="B245" s="248"/>
      <c r="C245" s="248"/>
      <c r="D245" s="248"/>
      <c r="E245" s="248"/>
      <c r="F245" s="248"/>
      <c r="G245" s="248"/>
      <c r="H245" s="248"/>
      <c r="I245" s="468"/>
      <c r="J245" s="468"/>
      <c r="K245" s="249"/>
      <c r="L245" s="249"/>
      <c r="M245" s="249"/>
      <c r="N245" s="249"/>
      <c r="O245" s="249"/>
      <c r="P245" s="249"/>
      <c r="Q245" s="249"/>
      <c r="R245" s="248"/>
      <c r="S245" s="249"/>
      <c r="T245" s="249"/>
      <c r="U245" s="249"/>
      <c r="V245" s="249"/>
      <c r="W245" s="249"/>
      <c r="X245" s="249"/>
      <c r="Y245" s="249"/>
      <c r="Z245" s="249"/>
      <c r="AA245" s="249"/>
      <c r="AB245" s="249"/>
      <c r="AC245" s="249"/>
      <c r="AD245" s="249"/>
      <c r="AE245" s="249"/>
      <c r="AF245" s="249"/>
      <c r="AG245" s="249"/>
    </row>
    <row r="246" spans="1:33" ht="15.75" customHeight="1">
      <c r="A246" s="248"/>
      <c r="B246" s="248"/>
      <c r="C246" s="248"/>
      <c r="D246" s="248"/>
      <c r="E246" s="248"/>
      <c r="F246" s="248"/>
      <c r="G246" s="248"/>
      <c r="H246" s="248"/>
      <c r="I246" s="468"/>
      <c r="J246" s="468"/>
      <c r="K246" s="249"/>
      <c r="L246" s="249"/>
      <c r="M246" s="249"/>
      <c r="N246" s="249"/>
      <c r="O246" s="249"/>
      <c r="P246" s="249"/>
      <c r="Q246" s="249"/>
      <c r="R246" s="248"/>
      <c r="S246" s="249"/>
      <c r="T246" s="249"/>
      <c r="U246" s="249"/>
      <c r="V246" s="249"/>
      <c r="W246" s="249"/>
      <c r="X246" s="249"/>
      <c r="Y246" s="249"/>
      <c r="Z246" s="249"/>
      <c r="AA246" s="249"/>
      <c r="AB246" s="249"/>
      <c r="AC246" s="249"/>
      <c r="AD246" s="249"/>
      <c r="AE246" s="249"/>
      <c r="AF246" s="249"/>
      <c r="AG246" s="249"/>
    </row>
    <row r="247" spans="1:33" ht="15.75" customHeight="1">
      <c r="A247" s="248"/>
      <c r="B247" s="248"/>
      <c r="C247" s="248"/>
      <c r="D247" s="248"/>
      <c r="E247" s="248"/>
      <c r="F247" s="248"/>
      <c r="G247" s="248"/>
      <c r="H247" s="248"/>
      <c r="I247" s="468"/>
      <c r="J247" s="468"/>
      <c r="K247" s="249"/>
      <c r="L247" s="249"/>
      <c r="M247" s="249"/>
      <c r="N247" s="249"/>
      <c r="O247" s="249"/>
      <c r="P247" s="249"/>
      <c r="Q247" s="249"/>
      <c r="R247" s="248"/>
      <c r="S247" s="249"/>
      <c r="T247" s="249"/>
      <c r="U247" s="249"/>
      <c r="V247" s="249"/>
      <c r="W247" s="249"/>
      <c r="X247" s="249"/>
      <c r="Y247" s="249"/>
      <c r="Z247" s="249"/>
      <c r="AA247" s="249"/>
      <c r="AB247" s="249"/>
      <c r="AC247" s="249"/>
      <c r="AD247" s="249"/>
      <c r="AE247" s="249"/>
      <c r="AF247" s="249"/>
      <c r="AG247" s="249"/>
    </row>
    <row r="248" spans="1:33" ht="15.75" customHeight="1">
      <c r="A248" s="248"/>
      <c r="B248" s="248"/>
      <c r="C248" s="248"/>
      <c r="D248" s="248"/>
      <c r="E248" s="248"/>
      <c r="F248" s="248"/>
      <c r="G248" s="248"/>
      <c r="H248" s="248"/>
      <c r="I248" s="468"/>
      <c r="J248" s="468"/>
      <c r="K248" s="249"/>
      <c r="L248" s="249"/>
      <c r="M248" s="249"/>
      <c r="N248" s="249"/>
      <c r="O248" s="249"/>
      <c r="P248" s="249"/>
      <c r="Q248" s="249"/>
      <c r="R248" s="248"/>
      <c r="S248" s="249"/>
      <c r="T248" s="249"/>
      <c r="U248" s="249"/>
      <c r="V248" s="249"/>
      <c r="W248" s="249"/>
      <c r="X248" s="249"/>
      <c r="Y248" s="249"/>
      <c r="Z248" s="249"/>
      <c r="AA248" s="249"/>
      <c r="AB248" s="249"/>
      <c r="AC248" s="249"/>
      <c r="AD248" s="249"/>
      <c r="AE248" s="249"/>
      <c r="AF248" s="249"/>
      <c r="AG248" s="249"/>
    </row>
    <row r="249" spans="1:33" ht="15.75" customHeight="1">
      <c r="A249" s="248"/>
      <c r="B249" s="248"/>
      <c r="C249" s="248"/>
      <c r="D249" s="248"/>
      <c r="E249" s="248"/>
      <c r="F249" s="248"/>
      <c r="G249" s="248"/>
      <c r="H249" s="248"/>
      <c r="I249" s="468"/>
      <c r="J249" s="468"/>
      <c r="K249" s="249"/>
      <c r="L249" s="249"/>
      <c r="M249" s="249"/>
      <c r="N249" s="249"/>
      <c r="O249" s="249"/>
      <c r="P249" s="249"/>
      <c r="Q249" s="249"/>
      <c r="R249" s="248"/>
      <c r="S249" s="249"/>
      <c r="T249" s="249"/>
      <c r="U249" s="249"/>
      <c r="V249" s="249"/>
      <c r="W249" s="249"/>
      <c r="X249" s="249"/>
      <c r="Y249" s="249"/>
      <c r="Z249" s="249"/>
      <c r="AA249" s="249"/>
      <c r="AB249" s="249"/>
      <c r="AC249" s="249"/>
      <c r="AD249" s="249"/>
      <c r="AE249" s="249"/>
      <c r="AF249" s="249"/>
      <c r="AG249" s="249"/>
    </row>
    <row r="250" spans="1:33" ht="15.75" customHeight="1">
      <c r="A250" s="248"/>
      <c r="B250" s="248"/>
      <c r="C250" s="248"/>
      <c r="D250" s="248"/>
      <c r="E250" s="248"/>
      <c r="F250" s="248"/>
      <c r="G250" s="248"/>
      <c r="H250" s="248"/>
      <c r="I250" s="468"/>
      <c r="J250" s="468"/>
      <c r="K250" s="249"/>
      <c r="L250" s="249"/>
      <c r="M250" s="249"/>
      <c r="N250" s="249"/>
      <c r="O250" s="249"/>
      <c r="P250" s="249"/>
      <c r="Q250" s="249"/>
      <c r="R250" s="248"/>
      <c r="S250" s="249"/>
      <c r="T250" s="249"/>
      <c r="U250" s="249"/>
      <c r="V250" s="249"/>
      <c r="W250" s="249"/>
      <c r="X250" s="249"/>
      <c r="Y250" s="249"/>
      <c r="Z250" s="249"/>
      <c r="AA250" s="249"/>
      <c r="AB250" s="249"/>
      <c r="AC250" s="249"/>
      <c r="AD250" s="249"/>
      <c r="AE250" s="249"/>
      <c r="AF250" s="249"/>
      <c r="AG250" s="249"/>
    </row>
    <row r="251" spans="1:33" ht="15.75" customHeight="1">
      <c r="A251" s="248"/>
      <c r="B251" s="248"/>
      <c r="C251" s="248"/>
      <c r="D251" s="248"/>
      <c r="E251" s="248"/>
      <c r="F251" s="248"/>
      <c r="G251" s="248"/>
      <c r="H251" s="248"/>
      <c r="I251" s="468"/>
      <c r="J251" s="468"/>
      <c r="K251" s="249"/>
      <c r="L251" s="249"/>
      <c r="M251" s="249"/>
      <c r="N251" s="249"/>
      <c r="O251" s="249"/>
      <c r="P251" s="249"/>
      <c r="Q251" s="249"/>
      <c r="R251" s="248"/>
      <c r="S251" s="249"/>
      <c r="T251" s="249"/>
      <c r="U251" s="249"/>
      <c r="V251" s="249"/>
      <c r="W251" s="249"/>
      <c r="X251" s="249"/>
      <c r="Y251" s="249"/>
      <c r="Z251" s="249"/>
      <c r="AA251" s="249"/>
      <c r="AB251" s="249"/>
      <c r="AC251" s="249"/>
      <c r="AD251" s="249"/>
      <c r="AE251" s="249"/>
      <c r="AF251" s="249"/>
      <c r="AG251" s="249"/>
    </row>
    <row r="252" spans="1:33" ht="15.75" customHeight="1">
      <c r="A252" s="248"/>
      <c r="B252" s="248"/>
      <c r="C252" s="248"/>
      <c r="D252" s="248"/>
      <c r="E252" s="248"/>
      <c r="F252" s="248"/>
      <c r="G252" s="248"/>
      <c r="H252" s="248"/>
      <c r="I252" s="468"/>
      <c r="J252" s="468"/>
      <c r="K252" s="249"/>
      <c r="L252" s="249"/>
      <c r="M252" s="249"/>
      <c r="N252" s="249"/>
      <c r="O252" s="249"/>
      <c r="P252" s="249"/>
      <c r="Q252" s="249"/>
      <c r="R252" s="248"/>
      <c r="S252" s="249"/>
      <c r="T252" s="249"/>
      <c r="U252" s="249"/>
      <c r="V252" s="249"/>
      <c r="W252" s="249"/>
      <c r="X252" s="249"/>
      <c r="Y252" s="249"/>
      <c r="Z252" s="249"/>
      <c r="AA252" s="249"/>
      <c r="AB252" s="249"/>
      <c r="AC252" s="249"/>
      <c r="AD252" s="249"/>
      <c r="AE252" s="249"/>
      <c r="AF252" s="249"/>
      <c r="AG252" s="249"/>
    </row>
    <row r="253" spans="1:33" ht="15.75" customHeight="1">
      <c r="A253" s="248"/>
      <c r="B253" s="248"/>
      <c r="C253" s="248"/>
      <c r="D253" s="248"/>
      <c r="E253" s="248"/>
      <c r="F253" s="248"/>
      <c r="G253" s="248"/>
      <c r="H253" s="248"/>
      <c r="I253" s="468"/>
      <c r="J253" s="468"/>
      <c r="K253" s="249"/>
      <c r="L253" s="249"/>
      <c r="M253" s="249"/>
      <c r="N253" s="249"/>
      <c r="O253" s="249"/>
      <c r="P253" s="249"/>
      <c r="Q253" s="249"/>
      <c r="R253" s="248"/>
      <c r="S253" s="249"/>
      <c r="T253" s="249"/>
      <c r="U253" s="249"/>
      <c r="V253" s="249"/>
      <c r="W253" s="249"/>
      <c r="X253" s="249"/>
      <c r="Y253" s="249"/>
      <c r="Z253" s="249"/>
      <c r="AA253" s="249"/>
      <c r="AB253" s="249"/>
      <c r="AC253" s="249"/>
      <c r="AD253" s="249"/>
      <c r="AE253" s="249"/>
      <c r="AF253" s="249"/>
      <c r="AG253" s="249"/>
    </row>
    <row r="254" spans="1:33" ht="15.75" customHeight="1">
      <c r="A254" s="248"/>
      <c r="B254" s="248"/>
      <c r="C254" s="248"/>
      <c r="D254" s="248"/>
      <c r="E254" s="248"/>
      <c r="F254" s="248"/>
      <c r="G254" s="248"/>
      <c r="H254" s="248"/>
      <c r="I254" s="468"/>
      <c r="J254" s="468"/>
      <c r="K254" s="249"/>
      <c r="L254" s="249"/>
      <c r="M254" s="249"/>
      <c r="N254" s="249"/>
      <c r="O254" s="249"/>
      <c r="P254" s="249"/>
      <c r="Q254" s="249"/>
      <c r="R254" s="248"/>
      <c r="S254" s="249"/>
      <c r="T254" s="249"/>
      <c r="U254" s="249"/>
      <c r="V254" s="249"/>
      <c r="W254" s="249"/>
      <c r="X254" s="249"/>
      <c r="Y254" s="249"/>
      <c r="Z254" s="249"/>
      <c r="AA254" s="249"/>
      <c r="AB254" s="249"/>
      <c r="AC254" s="249"/>
      <c r="AD254" s="249"/>
      <c r="AE254" s="249"/>
      <c r="AF254" s="249"/>
      <c r="AG254" s="249"/>
    </row>
    <row r="255" spans="1:33" ht="15.75" customHeight="1">
      <c r="A255" s="248"/>
      <c r="B255" s="248"/>
      <c r="C255" s="248"/>
      <c r="D255" s="248"/>
      <c r="E255" s="248"/>
      <c r="F255" s="248"/>
      <c r="G255" s="248"/>
      <c r="H255" s="248"/>
      <c r="I255" s="468"/>
      <c r="J255" s="468"/>
      <c r="K255" s="249"/>
      <c r="L255" s="249"/>
      <c r="M255" s="249"/>
      <c r="N255" s="249"/>
      <c r="O255" s="249"/>
      <c r="P255" s="249"/>
      <c r="Q255" s="249"/>
      <c r="R255" s="248"/>
      <c r="S255" s="249"/>
      <c r="T255" s="249"/>
      <c r="U255" s="249"/>
      <c r="V255" s="249"/>
      <c r="W255" s="249"/>
      <c r="X255" s="249"/>
      <c r="Y255" s="249"/>
      <c r="Z255" s="249"/>
      <c r="AA255" s="249"/>
      <c r="AB255" s="249"/>
      <c r="AC255" s="249"/>
      <c r="AD255" s="249"/>
      <c r="AE255" s="249"/>
      <c r="AF255" s="249"/>
      <c r="AG255" s="249"/>
    </row>
    <row r="256" spans="1:33" ht="15.75" customHeight="1">
      <c r="A256" s="248"/>
      <c r="B256" s="248"/>
      <c r="C256" s="248"/>
      <c r="D256" s="248"/>
      <c r="E256" s="248"/>
      <c r="F256" s="248"/>
      <c r="G256" s="248"/>
      <c r="H256" s="248"/>
      <c r="I256" s="468"/>
      <c r="J256" s="468"/>
      <c r="K256" s="249"/>
      <c r="L256" s="249"/>
      <c r="M256" s="249"/>
      <c r="N256" s="249"/>
      <c r="O256" s="249"/>
      <c r="P256" s="249"/>
      <c r="Q256" s="249"/>
      <c r="R256" s="248"/>
      <c r="S256" s="249"/>
      <c r="T256" s="249"/>
      <c r="U256" s="249"/>
      <c r="V256" s="249"/>
      <c r="W256" s="249"/>
      <c r="X256" s="249"/>
      <c r="Y256" s="249"/>
      <c r="Z256" s="249"/>
      <c r="AA256" s="249"/>
      <c r="AB256" s="249"/>
      <c r="AC256" s="249"/>
      <c r="AD256" s="249"/>
      <c r="AE256" s="249"/>
      <c r="AF256" s="249"/>
      <c r="AG256" s="249"/>
    </row>
    <row r="257" spans="1:33" ht="15.75" customHeight="1">
      <c r="A257" s="248"/>
      <c r="B257" s="248"/>
      <c r="C257" s="248"/>
      <c r="D257" s="248"/>
      <c r="E257" s="248"/>
      <c r="F257" s="248"/>
      <c r="G257" s="248"/>
      <c r="H257" s="248"/>
      <c r="I257" s="468"/>
      <c r="J257" s="468"/>
      <c r="K257" s="249"/>
      <c r="L257" s="249"/>
      <c r="M257" s="249"/>
      <c r="N257" s="249"/>
      <c r="O257" s="249"/>
      <c r="P257" s="249"/>
      <c r="Q257" s="249"/>
      <c r="R257" s="248"/>
      <c r="S257" s="249"/>
      <c r="T257" s="249"/>
      <c r="U257" s="249"/>
      <c r="V257" s="249"/>
      <c r="W257" s="249"/>
      <c r="X257" s="249"/>
      <c r="Y257" s="249"/>
      <c r="Z257" s="249"/>
      <c r="AA257" s="249"/>
      <c r="AB257" s="249"/>
      <c r="AC257" s="249"/>
      <c r="AD257" s="249"/>
      <c r="AE257" s="249"/>
      <c r="AF257" s="249"/>
      <c r="AG257" s="249"/>
    </row>
    <row r="258" spans="1:33" ht="15.75" customHeight="1">
      <c r="A258" s="248"/>
      <c r="B258" s="248"/>
      <c r="C258" s="248"/>
      <c r="D258" s="248"/>
      <c r="E258" s="248"/>
      <c r="F258" s="248"/>
      <c r="G258" s="248"/>
      <c r="H258" s="248"/>
      <c r="I258" s="468"/>
      <c r="J258" s="468"/>
      <c r="K258" s="249"/>
      <c r="L258" s="249"/>
      <c r="M258" s="249"/>
      <c r="N258" s="249"/>
      <c r="O258" s="249"/>
      <c r="P258" s="249"/>
      <c r="Q258" s="249"/>
      <c r="R258" s="248"/>
      <c r="S258" s="249"/>
      <c r="T258" s="249"/>
      <c r="U258" s="249"/>
      <c r="V258" s="249"/>
      <c r="W258" s="249"/>
      <c r="X258" s="249"/>
      <c r="Y258" s="249"/>
      <c r="Z258" s="249"/>
      <c r="AA258" s="249"/>
      <c r="AB258" s="249"/>
      <c r="AC258" s="249"/>
      <c r="AD258" s="249"/>
      <c r="AE258" s="249"/>
      <c r="AF258" s="249"/>
      <c r="AG258" s="249"/>
    </row>
    <row r="259" spans="1:33" ht="15.75" customHeight="1">
      <c r="A259" s="248"/>
      <c r="B259" s="248"/>
      <c r="C259" s="248"/>
      <c r="D259" s="248"/>
      <c r="E259" s="248"/>
      <c r="F259" s="248"/>
      <c r="G259" s="248"/>
      <c r="H259" s="248"/>
      <c r="I259" s="468"/>
      <c r="J259" s="468"/>
      <c r="K259" s="249"/>
      <c r="L259" s="249"/>
      <c r="M259" s="249"/>
      <c r="N259" s="249"/>
      <c r="O259" s="249"/>
      <c r="P259" s="249"/>
      <c r="Q259" s="249"/>
      <c r="R259" s="248"/>
      <c r="S259" s="249"/>
      <c r="T259" s="249"/>
      <c r="U259" s="249"/>
      <c r="V259" s="249"/>
      <c r="W259" s="249"/>
      <c r="X259" s="249"/>
      <c r="Y259" s="249"/>
      <c r="Z259" s="249"/>
      <c r="AA259" s="249"/>
      <c r="AB259" s="249"/>
      <c r="AC259" s="249"/>
      <c r="AD259" s="249"/>
      <c r="AE259" s="249"/>
      <c r="AF259" s="249"/>
      <c r="AG259" s="249"/>
    </row>
    <row r="260" spans="1:33" ht="15.75" customHeight="1">
      <c r="A260" s="248"/>
      <c r="B260" s="248"/>
      <c r="C260" s="248"/>
      <c r="D260" s="248"/>
      <c r="E260" s="248"/>
      <c r="F260" s="248"/>
      <c r="G260" s="248"/>
      <c r="H260" s="248"/>
      <c r="I260" s="468"/>
      <c r="J260" s="468"/>
      <c r="K260" s="249"/>
      <c r="L260" s="249"/>
      <c r="M260" s="249"/>
      <c r="N260" s="249"/>
      <c r="O260" s="249"/>
      <c r="P260" s="249"/>
      <c r="Q260" s="249"/>
      <c r="R260" s="248"/>
      <c r="S260" s="249"/>
      <c r="T260" s="249"/>
      <c r="U260" s="249"/>
      <c r="V260" s="249"/>
      <c r="W260" s="249"/>
      <c r="X260" s="249"/>
      <c r="Y260" s="249"/>
      <c r="Z260" s="249"/>
      <c r="AA260" s="249"/>
      <c r="AB260" s="249"/>
      <c r="AC260" s="249"/>
      <c r="AD260" s="249"/>
      <c r="AE260" s="249"/>
      <c r="AF260" s="249"/>
      <c r="AG260" s="249"/>
    </row>
    <row r="261" spans="1:33" ht="15.75" customHeight="1">
      <c r="A261" s="248"/>
      <c r="B261" s="248"/>
      <c r="C261" s="248"/>
      <c r="D261" s="248"/>
      <c r="E261" s="248"/>
      <c r="F261" s="248"/>
      <c r="G261" s="248"/>
      <c r="H261" s="248"/>
      <c r="I261" s="468"/>
      <c r="J261" s="468"/>
      <c r="K261" s="249"/>
      <c r="L261" s="249"/>
      <c r="M261" s="249"/>
      <c r="N261" s="249"/>
      <c r="O261" s="249"/>
      <c r="P261" s="249"/>
      <c r="Q261" s="249"/>
      <c r="R261" s="248"/>
      <c r="S261" s="249"/>
      <c r="T261" s="249"/>
      <c r="U261" s="249"/>
      <c r="V261" s="249"/>
      <c r="W261" s="249"/>
      <c r="X261" s="249"/>
      <c r="Y261" s="249"/>
      <c r="Z261" s="249"/>
      <c r="AA261" s="249"/>
      <c r="AB261" s="249"/>
      <c r="AC261" s="249"/>
      <c r="AD261" s="249"/>
      <c r="AE261" s="249"/>
      <c r="AF261" s="249"/>
      <c r="AG261" s="249"/>
    </row>
    <row r="262" spans="1:33" ht="15.75" customHeight="1">
      <c r="A262" s="248"/>
      <c r="B262" s="248"/>
      <c r="C262" s="248"/>
      <c r="D262" s="248"/>
      <c r="E262" s="248"/>
      <c r="F262" s="248"/>
      <c r="G262" s="248"/>
      <c r="H262" s="248"/>
      <c r="I262" s="468"/>
      <c r="J262" s="468"/>
      <c r="K262" s="249"/>
      <c r="L262" s="249"/>
      <c r="M262" s="249"/>
      <c r="N262" s="249"/>
      <c r="O262" s="249"/>
      <c r="P262" s="249"/>
      <c r="Q262" s="249"/>
      <c r="R262" s="248"/>
      <c r="S262" s="249"/>
      <c r="T262" s="249"/>
      <c r="U262" s="249"/>
      <c r="V262" s="249"/>
      <c r="W262" s="249"/>
      <c r="X262" s="249"/>
      <c r="Y262" s="249"/>
      <c r="Z262" s="249"/>
      <c r="AA262" s="249"/>
      <c r="AB262" s="249"/>
      <c r="AC262" s="249"/>
      <c r="AD262" s="249"/>
      <c r="AE262" s="249"/>
      <c r="AF262" s="249"/>
      <c r="AG262" s="249"/>
    </row>
    <row r="263" spans="1:33" ht="15.75" customHeight="1">
      <c r="A263" s="248"/>
      <c r="B263" s="248"/>
      <c r="C263" s="248"/>
      <c r="D263" s="248"/>
      <c r="E263" s="248"/>
      <c r="F263" s="248"/>
      <c r="G263" s="248"/>
      <c r="H263" s="248"/>
      <c r="I263" s="468"/>
      <c r="J263" s="468"/>
      <c r="K263" s="249"/>
      <c r="L263" s="249"/>
      <c r="M263" s="249"/>
      <c r="N263" s="249"/>
      <c r="O263" s="249"/>
      <c r="P263" s="249"/>
      <c r="Q263" s="249"/>
      <c r="R263" s="248"/>
      <c r="S263" s="249"/>
      <c r="T263" s="249"/>
      <c r="U263" s="249"/>
      <c r="V263" s="249"/>
      <c r="W263" s="249"/>
      <c r="X263" s="249"/>
      <c r="Y263" s="249"/>
      <c r="Z263" s="249"/>
      <c r="AA263" s="249"/>
      <c r="AB263" s="249"/>
      <c r="AC263" s="249"/>
      <c r="AD263" s="249"/>
      <c r="AE263" s="249"/>
      <c r="AF263" s="249"/>
      <c r="AG263" s="249"/>
    </row>
    <row r="264" spans="1:33" ht="15.75" customHeight="1">
      <c r="A264" s="248"/>
      <c r="B264" s="248"/>
      <c r="C264" s="248"/>
      <c r="D264" s="248"/>
      <c r="E264" s="248"/>
      <c r="F264" s="248"/>
      <c r="G264" s="248"/>
      <c r="H264" s="248"/>
      <c r="I264" s="468"/>
      <c r="J264" s="468"/>
      <c r="K264" s="249"/>
      <c r="L264" s="249"/>
      <c r="M264" s="249"/>
      <c r="N264" s="249"/>
      <c r="O264" s="249"/>
      <c r="P264" s="249"/>
      <c r="Q264" s="249"/>
      <c r="R264" s="248"/>
      <c r="S264" s="249"/>
      <c r="T264" s="249"/>
      <c r="U264" s="249"/>
      <c r="V264" s="249"/>
      <c r="W264" s="249"/>
      <c r="X264" s="249"/>
      <c r="Y264" s="249"/>
      <c r="Z264" s="249"/>
      <c r="AA264" s="249"/>
      <c r="AB264" s="249"/>
      <c r="AC264" s="249"/>
      <c r="AD264" s="249"/>
      <c r="AE264" s="249"/>
      <c r="AF264" s="249"/>
      <c r="AG264" s="249"/>
    </row>
    <row r="265" spans="1:33" ht="15.75" customHeight="1">
      <c r="A265" s="248"/>
      <c r="B265" s="248"/>
      <c r="C265" s="248"/>
      <c r="D265" s="248"/>
      <c r="E265" s="248"/>
      <c r="F265" s="248"/>
      <c r="G265" s="248"/>
      <c r="H265" s="248"/>
      <c r="I265" s="468"/>
      <c r="J265" s="468"/>
      <c r="K265" s="249"/>
      <c r="L265" s="249"/>
      <c r="M265" s="249"/>
      <c r="N265" s="249"/>
      <c r="O265" s="249"/>
      <c r="P265" s="249"/>
      <c r="Q265" s="249"/>
      <c r="R265" s="248"/>
      <c r="S265" s="249"/>
      <c r="T265" s="249"/>
      <c r="U265" s="249"/>
      <c r="V265" s="249"/>
      <c r="W265" s="249"/>
      <c r="X265" s="249"/>
      <c r="Y265" s="249"/>
      <c r="Z265" s="249"/>
      <c r="AA265" s="249"/>
      <c r="AB265" s="249"/>
      <c r="AC265" s="249"/>
      <c r="AD265" s="249"/>
      <c r="AE265" s="249"/>
      <c r="AF265" s="249"/>
      <c r="AG265" s="249"/>
    </row>
    <row r="266" spans="1:33" ht="15.75" customHeight="1">
      <c r="A266" s="248"/>
      <c r="B266" s="248"/>
      <c r="C266" s="248"/>
      <c r="D266" s="248"/>
      <c r="E266" s="248"/>
      <c r="F266" s="248"/>
      <c r="G266" s="248"/>
      <c r="H266" s="248"/>
      <c r="I266" s="468"/>
      <c r="J266" s="468"/>
      <c r="K266" s="249"/>
      <c r="L266" s="249"/>
      <c r="M266" s="249"/>
      <c r="N266" s="249"/>
      <c r="O266" s="249"/>
      <c r="P266" s="249"/>
      <c r="Q266" s="249"/>
      <c r="R266" s="248"/>
      <c r="S266" s="249"/>
      <c r="T266" s="249"/>
      <c r="U266" s="249"/>
      <c r="V266" s="249"/>
      <c r="W266" s="249"/>
      <c r="X266" s="249"/>
      <c r="Y266" s="249"/>
      <c r="Z266" s="249"/>
      <c r="AA266" s="249"/>
      <c r="AB266" s="249"/>
      <c r="AC266" s="249"/>
      <c r="AD266" s="249"/>
      <c r="AE266" s="249"/>
      <c r="AF266" s="249"/>
      <c r="AG266" s="249"/>
    </row>
    <row r="267" spans="1:33" ht="15.75" customHeight="1">
      <c r="A267" s="248"/>
      <c r="B267" s="248"/>
      <c r="C267" s="248"/>
      <c r="D267" s="248"/>
      <c r="E267" s="248"/>
      <c r="F267" s="248"/>
      <c r="G267" s="248"/>
      <c r="H267" s="248"/>
      <c r="I267" s="468"/>
      <c r="J267" s="468"/>
      <c r="K267" s="249"/>
      <c r="L267" s="249"/>
      <c r="M267" s="249"/>
      <c r="N267" s="249"/>
      <c r="O267" s="249"/>
      <c r="P267" s="249"/>
      <c r="Q267" s="249"/>
      <c r="R267" s="248"/>
      <c r="S267" s="249"/>
      <c r="T267" s="249"/>
      <c r="U267" s="249"/>
      <c r="V267" s="249"/>
      <c r="W267" s="249"/>
      <c r="X267" s="249"/>
      <c r="Y267" s="249"/>
      <c r="Z267" s="249"/>
      <c r="AA267" s="249"/>
      <c r="AB267" s="249"/>
      <c r="AC267" s="249"/>
      <c r="AD267" s="249"/>
      <c r="AE267" s="249"/>
      <c r="AF267" s="249"/>
      <c r="AG267" s="249"/>
    </row>
    <row r="268" spans="1:33" ht="15.75" customHeight="1">
      <c r="A268" s="248"/>
      <c r="B268" s="248"/>
      <c r="C268" s="248"/>
      <c r="D268" s="248"/>
      <c r="E268" s="248"/>
      <c r="F268" s="248"/>
      <c r="G268" s="248"/>
      <c r="H268" s="248"/>
      <c r="I268" s="468"/>
      <c r="J268" s="468"/>
      <c r="K268" s="249"/>
      <c r="L268" s="249"/>
      <c r="M268" s="249"/>
      <c r="N268" s="249"/>
      <c r="O268" s="249"/>
      <c r="P268" s="249"/>
      <c r="Q268" s="249"/>
      <c r="R268" s="248"/>
      <c r="S268" s="249"/>
      <c r="T268" s="249"/>
      <c r="U268" s="249"/>
      <c r="V268" s="249"/>
      <c r="W268" s="249"/>
      <c r="X268" s="249"/>
      <c r="Y268" s="249"/>
      <c r="Z268" s="249"/>
      <c r="AA268" s="249"/>
      <c r="AB268" s="249"/>
      <c r="AC268" s="249"/>
      <c r="AD268" s="249"/>
      <c r="AE268" s="249"/>
      <c r="AF268" s="249"/>
      <c r="AG268" s="249"/>
    </row>
    <row r="269" spans="1:33" ht="15.75" customHeight="1">
      <c r="A269" s="248"/>
      <c r="B269" s="248"/>
      <c r="C269" s="248"/>
      <c r="D269" s="248"/>
      <c r="E269" s="248"/>
      <c r="F269" s="248"/>
      <c r="G269" s="248"/>
      <c r="H269" s="248"/>
      <c r="I269" s="468"/>
      <c r="J269" s="468"/>
      <c r="K269" s="249"/>
      <c r="L269" s="249"/>
      <c r="M269" s="249"/>
      <c r="N269" s="249"/>
      <c r="O269" s="249"/>
      <c r="P269" s="249"/>
      <c r="Q269" s="249"/>
      <c r="R269" s="248"/>
      <c r="S269" s="249"/>
      <c r="T269" s="249"/>
      <c r="U269" s="249"/>
      <c r="V269" s="249"/>
      <c r="W269" s="249"/>
      <c r="X269" s="249"/>
      <c r="Y269" s="249"/>
      <c r="Z269" s="249"/>
      <c r="AA269" s="249"/>
      <c r="AB269" s="249"/>
      <c r="AC269" s="249"/>
      <c r="AD269" s="249"/>
      <c r="AE269" s="249"/>
      <c r="AF269" s="249"/>
      <c r="AG269" s="249"/>
    </row>
    <row r="270" spans="1:33" ht="15.75" customHeight="1">
      <c r="A270" s="248"/>
      <c r="B270" s="248"/>
      <c r="C270" s="248"/>
      <c r="D270" s="248"/>
      <c r="E270" s="248"/>
      <c r="F270" s="248"/>
      <c r="G270" s="248"/>
      <c r="H270" s="248"/>
      <c r="I270" s="468"/>
      <c r="J270" s="468"/>
      <c r="K270" s="249"/>
      <c r="L270" s="249"/>
      <c r="M270" s="249"/>
      <c r="N270" s="249"/>
      <c r="O270" s="249"/>
      <c r="P270" s="249"/>
      <c r="Q270" s="249"/>
      <c r="R270" s="248"/>
      <c r="S270" s="249"/>
      <c r="T270" s="249"/>
      <c r="U270" s="249"/>
      <c r="V270" s="249"/>
      <c r="W270" s="249"/>
      <c r="X270" s="249"/>
      <c r="Y270" s="249"/>
      <c r="Z270" s="249"/>
      <c r="AA270" s="249"/>
      <c r="AB270" s="249"/>
      <c r="AC270" s="249"/>
      <c r="AD270" s="249"/>
      <c r="AE270" s="249"/>
      <c r="AF270" s="249"/>
      <c r="AG270" s="249"/>
    </row>
    <row r="271" spans="1:33" ht="15.75" customHeight="1">
      <c r="A271" s="248"/>
      <c r="B271" s="248"/>
      <c r="C271" s="248"/>
      <c r="D271" s="248"/>
      <c r="E271" s="248"/>
      <c r="F271" s="248"/>
      <c r="G271" s="248"/>
      <c r="H271" s="248"/>
      <c r="I271" s="468"/>
      <c r="J271" s="468"/>
      <c r="K271" s="249"/>
      <c r="L271" s="249"/>
      <c r="M271" s="249"/>
      <c r="N271" s="249"/>
      <c r="O271" s="249"/>
      <c r="P271" s="249"/>
      <c r="Q271" s="249"/>
      <c r="R271" s="248"/>
      <c r="S271" s="249"/>
      <c r="T271" s="249"/>
      <c r="U271" s="249"/>
      <c r="V271" s="249"/>
      <c r="W271" s="249"/>
      <c r="X271" s="249"/>
      <c r="Y271" s="249"/>
      <c r="Z271" s="249"/>
      <c r="AA271" s="249"/>
      <c r="AB271" s="249"/>
      <c r="AC271" s="249"/>
      <c r="AD271" s="249"/>
      <c r="AE271" s="249"/>
      <c r="AF271" s="249"/>
      <c r="AG271" s="249"/>
    </row>
    <row r="272" spans="1:33" ht="15.75" customHeight="1">
      <c r="A272" s="248"/>
      <c r="B272" s="248"/>
      <c r="C272" s="248"/>
      <c r="D272" s="248"/>
      <c r="E272" s="248"/>
      <c r="F272" s="248"/>
      <c r="G272" s="248"/>
      <c r="H272" s="248"/>
      <c r="I272" s="468"/>
      <c r="J272" s="468"/>
      <c r="K272" s="249"/>
      <c r="L272" s="249"/>
      <c r="M272" s="249"/>
      <c r="N272" s="249"/>
      <c r="O272" s="249"/>
      <c r="P272" s="249"/>
      <c r="Q272" s="249"/>
      <c r="R272" s="248"/>
      <c r="S272" s="249"/>
      <c r="T272" s="249"/>
      <c r="U272" s="249"/>
      <c r="V272" s="249"/>
      <c r="W272" s="249"/>
      <c r="X272" s="249"/>
      <c r="Y272" s="249"/>
      <c r="Z272" s="249"/>
      <c r="AA272" s="249"/>
      <c r="AB272" s="249"/>
      <c r="AC272" s="249"/>
      <c r="AD272" s="249"/>
      <c r="AE272" s="249"/>
      <c r="AF272" s="249"/>
      <c r="AG272" s="249"/>
    </row>
    <row r="273" spans="1:33" ht="15.75" customHeight="1">
      <c r="A273" s="248"/>
      <c r="B273" s="248"/>
      <c r="C273" s="248"/>
      <c r="D273" s="248"/>
      <c r="E273" s="248"/>
      <c r="F273" s="248"/>
      <c r="G273" s="248"/>
      <c r="H273" s="248"/>
      <c r="I273" s="468"/>
      <c r="J273" s="468"/>
      <c r="K273" s="249"/>
      <c r="L273" s="249"/>
      <c r="M273" s="249"/>
      <c r="N273" s="249"/>
      <c r="O273" s="249"/>
      <c r="P273" s="249"/>
      <c r="Q273" s="249"/>
      <c r="R273" s="248"/>
      <c r="S273" s="249"/>
      <c r="T273" s="249"/>
      <c r="U273" s="249"/>
      <c r="V273" s="249"/>
      <c r="W273" s="249"/>
      <c r="X273" s="249"/>
      <c r="Y273" s="249"/>
      <c r="Z273" s="249"/>
      <c r="AA273" s="249"/>
      <c r="AB273" s="249"/>
      <c r="AC273" s="249"/>
      <c r="AD273" s="249"/>
      <c r="AE273" s="249"/>
      <c r="AF273" s="249"/>
      <c r="AG273" s="249"/>
    </row>
    <row r="274" spans="1:33" ht="15.75" customHeight="1">
      <c r="A274" s="248"/>
      <c r="B274" s="248"/>
      <c r="C274" s="248"/>
      <c r="D274" s="248"/>
      <c r="E274" s="248"/>
      <c r="F274" s="248"/>
      <c r="G274" s="248"/>
      <c r="H274" s="248"/>
      <c r="I274" s="468"/>
      <c r="J274" s="468"/>
      <c r="K274" s="249"/>
      <c r="L274" s="249"/>
      <c r="M274" s="249"/>
      <c r="N274" s="249"/>
      <c r="O274" s="249"/>
      <c r="P274" s="249"/>
      <c r="Q274" s="249"/>
      <c r="R274" s="248"/>
      <c r="S274" s="249"/>
      <c r="T274" s="249"/>
      <c r="U274" s="249"/>
      <c r="V274" s="249"/>
      <c r="W274" s="249"/>
      <c r="X274" s="249"/>
      <c r="Y274" s="249"/>
      <c r="Z274" s="249"/>
      <c r="AA274" s="249"/>
      <c r="AB274" s="249"/>
      <c r="AC274" s="249"/>
      <c r="AD274" s="249"/>
      <c r="AE274" s="249"/>
      <c r="AF274" s="249"/>
      <c r="AG274" s="249"/>
    </row>
    <row r="275" spans="1:33" ht="15.75" customHeight="1">
      <c r="A275" s="248"/>
      <c r="B275" s="248"/>
      <c r="C275" s="248"/>
      <c r="D275" s="248"/>
      <c r="E275" s="248"/>
      <c r="F275" s="248"/>
      <c r="G275" s="248"/>
      <c r="H275" s="248"/>
      <c r="I275" s="468"/>
      <c r="J275" s="468"/>
      <c r="K275" s="249"/>
      <c r="L275" s="249"/>
      <c r="M275" s="249"/>
      <c r="N275" s="249"/>
      <c r="O275" s="249"/>
      <c r="P275" s="249"/>
      <c r="Q275" s="249"/>
      <c r="R275" s="248"/>
      <c r="S275" s="249"/>
      <c r="T275" s="249"/>
      <c r="U275" s="249"/>
      <c r="V275" s="249"/>
      <c r="W275" s="249"/>
      <c r="X275" s="249"/>
      <c r="Y275" s="249"/>
      <c r="Z275" s="249"/>
      <c r="AA275" s="249"/>
      <c r="AB275" s="249"/>
      <c r="AC275" s="249"/>
      <c r="AD275" s="249"/>
      <c r="AE275" s="249"/>
      <c r="AF275" s="249"/>
      <c r="AG275" s="249"/>
    </row>
    <row r="276" spans="1:33" ht="15.75" customHeight="1">
      <c r="A276" s="248"/>
      <c r="B276" s="248"/>
      <c r="C276" s="248"/>
      <c r="D276" s="248"/>
      <c r="E276" s="248"/>
      <c r="F276" s="248"/>
      <c r="G276" s="248"/>
      <c r="H276" s="248"/>
      <c r="I276" s="468"/>
      <c r="J276" s="468"/>
      <c r="K276" s="249"/>
      <c r="L276" s="249"/>
      <c r="M276" s="249"/>
      <c r="N276" s="249"/>
      <c r="O276" s="249"/>
      <c r="P276" s="249"/>
      <c r="Q276" s="249"/>
      <c r="R276" s="248"/>
      <c r="S276" s="249"/>
      <c r="T276" s="249"/>
      <c r="U276" s="249"/>
      <c r="V276" s="249"/>
      <c r="W276" s="249"/>
      <c r="X276" s="249"/>
      <c r="Y276" s="249"/>
      <c r="Z276" s="249"/>
      <c r="AA276" s="249"/>
      <c r="AB276" s="249"/>
      <c r="AC276" s="249"/>
      <c r="AD276" s="249"/>
      <c r="AE276" s="249"/>
      <c r="AF276" s="249"/>
      <c r="AG276" s="249"/>
    </row>
    <row r="277" spans="1:33" ht="15.75" customHeight="1">
      <c r="A277" s="248"/>
      <c r="B277" s="248"/>
      <c r="C277" s="248"/>
      <c r="D277" s="248"/>
      <c r="E277" s="248"/>
      <c r="F277" s="248"/>
      <c r="G277" s="248"/>
      <c r="H277" s="248"/>
      <c r="I277" s="468"/>
      <c r="J277" s="468"/>
      <c r="K277" s="249"/>
      <c r="L277" s="249"/>
      <c r="M277" s="249"/>
      <c r="N277" s="249"/>
      <c r="O277" s="249"/>
      <c r="P277" s="249"/>
      <c r="Q277" s="249"/>
      <c r="R277" s="248"/>
      <c r="S277" s="249"/>
      <c r="T277" s="249"/>
      <c r="U277" s="249"/>
      <c r="V277" s="249"/>
      <c r="W277" s="249"/>
      <c r="X277" s="249"/>
      <c r="Y277" s="249"/>
      <c r="Z277" s="249"/>
      <c r="AA277" s="249"/>
      <c r="AB277" s="249"/>
      <c r="AC277" s="249"/>
      <c r="AD277" s="249"/>
      <c r="AE277" s="249"/>
      <c r="AF277" s="249"/>
      <c r="AG277" s="249"/>
    </row>
    <row r="278" spans="1:33" ht="15.75" customHeight="1">
      <c r="A278" s="248"/>
      <c r="B278" s="248"/>
      <c r="C278" s="248"/>
      <c r="D278" s="248"/>
      <c r="E278" s="248"/>
      <c r="F278" s="248"/>
      <c r="G278" s="248"/>
      <c r="H278" s="248"/>
      <c r="I278" s="468"/>
      <c r="J278" s="468"/>
      <c r="K278" s="249"/>
      <c r="L278" s="249"/>
      <c r="M278" s="249"/>
      <c r="N278" s="249"/>
      <c r="O278" s="249"/>
      <c r="P278" s="249"/>
      <c r="Q278" s="249"/>
      <c r="R278" s="248"/>
      <c r="S278" s="249"/>
      <c r="T278" s="249"/>
      <c r="U278" s="249"/>
      <c r="V278" s="249"/>
      <c r="W278" s="249"/>
      <c r="X278" s="249"/>
      <c r="Y278" s="249"/>
      <c r="Z278" s="249"/>
      <c r="AA278" s="249"/>
      <c r="AB278" s="249"/>
      <c r="AC278" s="249"/>
      <c r="AD278" s="249"/>
      <c r="AE278" s="249"/>
      <c r="AF278" s="249"/>
      <c r="AG278" s="249"/>
    </row>
    <row r="279" spans="1:33" ht="15.75" customHeight="1">
      <c r="A279" s="248"/>
      <c r="B279" s="248"/>
      <c r="C279" s="248"/>
      <c r="D279" s="248"/>
      <c r="E279" s="248"/>
      <c r="F279" s="248"/>
      <c r="G279" s="248"/>
      <c r="H279" s="248"/>
      <c r="I279" s="468"/>
      <c r="J279" s="468"/>
      <c r="K279" s="249"/>
      <c r="L279" s="249"/>
      <c r="M279" s="249"/>
      <c r="N279" s="249"/>
      <c r="O279" s="249"/>
      <c r="P279" s="249"/>
      <c r="Q279" s="249"/>
      <c r="R279" s="248"/>
      <c r="S279" s="249"/>
      <c r="T279" s="249"/>
      <c r="U279" s="249"/>
      <c r="V279" s="249"/>
      <c r="W279" s="249"/>
      <c r="X279" s="249"/>
      <c r="Y279" s="249"/>
      <c r="Z279" s="249"/>
      <c r="AA279" s="249"/>
      <c r="AB279" s="249"/>
      <c r="AC279" s="249"/>
      <c r="AD279" s="249"/>
      <c r="AE279" s="249"/>
      <c r="AF279" s="249"/>
      <c r="AG279" s="249"/>
    </row>
    <row r="280" spans="1:33" ht="15.75" customHeight="1">
      <c r="A280" s="248"/>
      <c r="B280" s="248"/>
      <c r="C280" s="248"/>
      <c r="D280" s="248"/>
      <c r="E280" s="248"/>
      <c r="F280" s="248"/>
      <c r="G280" s="248"/>
      <c r="H280" s="248"/>
      <c r="I280" s="468"/>
      <c r="J280" s="468"/>
      <c r="K280" s="249"/>
      <c r="L280" s="249"/>
      <c r="M280" s="249"/>
      <c r="N280" s="249"/>
      <c r="O280" s="249"/>
      <c r="P280" s="249"/>
      <c r="Q280" s="249"/>
      <c r="R280" s="248"/>
      <c r="S280" s="249"/>
      <c r="T280" s="249"/>
      <c r="U280" s="249"/>
      <c r="V280" s="249"/>
      <c r="W280" s="249"/>
      <c r="X280" s="249"/>
      <c r="Y280" s="249"/>
      <c r="Z280" s="249"/>
      <c r="AA280" s="249"/>
      <c r="AB280" s="249"/>
      <c r="AC280" s="249"/>
      <c r="AD280" s="249"/>
      <c r="AE280" s="249"/>
      <c r="AF280" s="249"/>
      <c r="AG280" s="249"/>
    </row>
    <row r="281" spans="1:33" ht="15.75" customHeight="1">
      <c r="A281" s="248"/>
      <c r="B281" s="248"/>
      <c r="C281" s="248"/>
      <c r="D281" s="248"/>
      <c r="E281" s="248"/>
      <c r="F281" s="248"/>
      <c r="G281" s="248"/>
      <c r="H281" s="248"/>
      <c r="I281" s="468"/>
      <c r="J281" s="468"/>
      <c r="K281" s="249"/>
      <c r="L281" s="249"/>
      <c r="M281" s="249"/>
      <c r="N281" s="249"/>
      <c r="O281" s="249"/>
      <c r="P281" s="249"/>
      <c r="Q281" s="249"/>
      <c r="R281" s="248"/>
      <c r="S281" s="249"/>
      <c r="T281" s="249"/>
      <c r="U281" s="249"/>
      <c r="V281" s="249"/>
      <c r="W281" s="249"/>
      <c r="X281" s="249"/>
      <c r="Y281" s="249"/>
      <c r="Z281" s="249"/>
      <c r="AA281" s="249"/>
      <c r="AB281" s="249"/>
      <c r="AC281" s="249"/>
      <c r="AD281" s="249"/>
      <c r="AE281" s="249"/>
      <c r="AF281" s="249"/>
      <c r="AG281" s="249"/>
    </row>
    <row r="282" spans="1:33" ht="15.75" customHeight="1">
      <c r="A282" s="248"/>
      <c r="B282" s="248"/>
      <c r="C282" s="248"/>
      <c r="D282" s="248"/>
      <c r="E282" s="248"/>
      <c r="F282" s="248"/>
      <c r="G282" s="248"/>
      <c r="H282" s="248"/>
      <c r="I282" s="468"/>
      <c r="J282" s="468"/>
      <c r="K282" s="249"/>
      <c r="L282" s="249"/>
      <c r="M282" s="249"/>
      <c r="N282" s="249"/>
      <c r="O282" s="249"/>
      <c r="P282" s="249"/>
      <c r="Q282" s="249"/>
      <c r="R282" s="248"/>
      <c r="S282" s="249"/>
      <c r="T282" s="249"/>
      <c r="U282" s="249"/>
      <c r="V282" s="249"/>
      <c r="W282" s="249"/>
      <c r="X282" s="249"/>
      <c r="Y282" s="249"/>
      <c r="Z282" s="249"/>
      <c r="AA282" s="249"/>
      <c r="AB282" s="249"/>
      <c r="AC282" s="249"/>
      <c r="AD282" s="249"/>
      <c r="AE282" s="249"/>
      <c r="AF282" s="249"/>
      <c r="AG282" s="249"/>
    </row>
    <row r="283" spans="1:33" ht="15.75" customHeight="1">
      <c r="A283" s="248"/>
      <c r="B283" s="248"/>
      <c r="C283" s="248"/>
      <c r="D283" s="248"/>
      <c r="E283" s="248"/>
      <c r="F283" s="248"/>
      <c r="G283" s="248"/>
      <c r="H283" s="248"/>
      <c r="I283" s="468"/>
      <c r="J283" s="468"/>
      <c r="K283" s="249"/>
      <c r="L283" s="249"/>
      <c r="M283" s="249"/>
      <c r="N283" s="249"/>
      <c r="O283" s="249"/>
      <c r="P283" s="249"/>
      <c r="Q283" s="249"/>
      <c r="R283" s="248"/>
      <c r="S283" s="249"/>
      <c r="T283" s="249"/>
      <c r="U283" s="249"/>
      <c r="V283" s="249"/>
      <c r="W283" s="249"/>
      <c r="X283" s="249"/>
      <c r="Y283" s="249"/>
      <c r="Z283" s="249"/>
      <c r="AA283" s="249"/>
      <c r="AB283" s="249"/>
      <c r="AC283" s="249"/>
      <c r="AD283" s="249"/>
      <c r="AE283" s="249"/>
      <c r="AF283" s="249"/>
      <c r="AG283" s="249"/>
    </row>
    <row r="284" spans="1:33" ht="15.75" customHeight="1">
      <c r="A284" s="248"/>
      <c r="B284" s="248"/>
      <c r="C284" s="248"/>
      <c r="D284" s="248"/>
      <c r="E284" s="248"/>
      <c r="F284" s="248"/>
      <c r="G284" s="248"/>
      <c r="H284" s="248"/>
      <c r="I284" s="468"/>
      <c r="J284" s="468"/>
      <c r="K284" s="249"/>
      <c r="L284" s="249"/>
      <c r="M284" s="249"/>
      <c r="N284" s="249"/>
      <c r="O284" s="249"/>
      <c r="P284" s="249"/>
      <c r="Q284" s="249"/>
      <c r="R284" s="248"/>
      <c r="S284" s="249"/>
      <c r="T284" s="249"/>
      <c r="U284" s="249"/>
      <c r="V284" s="249"/>
      <c r="W284" s="249"/>
      <c r="X284" s="249"/>
      <c r="Y284" s="249"/>
      <c r="Z284" s="249"/>
      <c r="AA284" s="249"/>
      <c r="AB284" s="249"/>
      <c r="AC284" s="249"/>
      <c r="AD284" s="249"/>
      <c r="AE284" s="249"/>
      <c r="AF284" s="249"/>
      <c r="AG284" s="249"/>
    </row>
    <row r="285" spans="1:33" ht="15.75" customHeight="1">
      <c r="A285" s="248"/>
      <c r="B285" s="248"/>
      <c r="C285" s="248"/>
      <c r="D285" s="248"/>
      <c r="E285" s="248"/>
      <c r="F285" s="248"/>
      <c r="G285" s="248"/>
      <c r="H285" s="248"/>
      <c r="I285" s="468"/>
      <c r="J285" s="468"/>
      <c r="K285" s="249"/>
      <c r="L285" s="249"/>
      <c r="M285" s="249"/>
      <c r="N285" s="249"/>
      <c r="O285" s="249"/>
      <c r="P285" s="249"/>
      <c r="Q285" s="249"/>
      <c r="R285" s="248"/>
      <c r="S285" s="249"/>
      <c r="T285" s="249"/>
      <c r="U285" s="249"/>
      <c r="V285" s="249"/>
      <c r="W285" s="249"/>
      <c r="X285" s="249"/>
      <c r="Y285" s="249"/>
      <c r="Z285" s="249"/>
      <c r="AA285" s="249"/>
      <c r="AB285" s="249"/>
      <c r="AC285" s="249"/>
      <c r="AD285" s="249"/>
      <c r="AE285" s="249"/>
      <c r="AF285" s="249"/>
      <c r="AG285" s="249"/>
    </row>
    <row r="286" spans="1:33" ht="15.75" customHeight="1">
      <c r="A286" s="248"/>
      <c r="B286" s="248"/>
      <c r="C286" s="248"/>
      <c r="D286" s="248"/>
      <c r="E286" s="248"/>
      <c r="F286" s="248"/>
      <c r="G286" s="248"/>
      <c r="H286" s="248"/>
      <c r="I286" s="468"/>
      <c r="J286" s="468"/>
      <c r="K286" s="249"/>
      <c r="L286" s="249"/>
      <c r="M286" s="249"/>
      <c r="N286" s="249"/>
      <c r="O286" s="249"/>
      <c r="P286" s="249"/>
      <c r="Q286" s="249"/>
      <c r="R286" s="248"/>
      <c r="S286" s="249"/>
      <c r="T286" s="249"/>
      <c r="U286" s="249"/>
      <c r="V286" s="249"/>
      <c r="W286" s="249"/>
      <c r="X286" s="249"/>
      <c r="Y286" s="249"/>
      <c r="Z286" s="249"/>
      <c r="AA286" s="249"/>
      <c r="AB286" s="249"/>
      <c r="AC286" s="249"/>
      <c r="AD286" s="249"/>
      <c r="AE286" s="249"/>
      <c r="AF286" s="249"/>
      <c r="AG286" s="249"/>
    </row>
    <row r="287" spans="1:33" ht="15.75" customHeight="1">
      <c r="A287" s="248"/>
      <c r="B287" s="248"/>
      <c r="C287" s="248"/>
      <c r="D287" s="248"/>
      <c r="E287" s="248"/>
      <c r="F287" s="248"/>
      <c r="G287" s="248"/>
      <c r="H287" s="248"/>
      <c r="I287" s="468"/>
      <c r="J287" s="468"/>
      <c r="K287" s="249"/>
      <c r="L287" s="249"/>
      <c r="M287" s="249"/>
      <c r="N287" s="249"/>
      <c r="O287" s="249"/>
      <c r="P287" s="249"/>
      <c r="Q287" s="249"/>
      <c r="R287" s="248"/>
      <c r="S287" s="249"/>
      <c r="T287" s="249"/>
      <c r="U287" s="249"/>
      <c r="V287" s="249"/>
      <c r="W287" s="249"/>
      <c r="X287" s="249"/>
      <c r="Y287" s="249"/>
      <c r="Z287" s="249"/>
      <c r="AA287" s="249"/>
      <c r="AB287" s="249"/>
      <c r="AC287" s="249"/>
      <c r="AD287" s="249"/>
      <c r="AE287" s="249"/>
      <c r="AF287" s="249"/>
      <c r="AG287" s="249"/>
    </row>
    <row r="288" spans="1:33" ht="15.75" customHeight="1">
      <c r="A288" s="248"/>
      <c r="B288" s="248"/>
      <c r="C288" s="248"/>
      <c r="D288" s="248"/>
      <c r="E288" s="248"/>
      <c r="F288" s="248"/>
      <c r="G288" s="248"/>
      <c r="H288" s="248"/>
      <c r="I288" s="468"/>
      <c r="J288" s="468"/>
      <c r="K288" s="249"/>
      <c r="L288" s="249"/>
      <c r="M288" s="249"/>
      <c r="N288" s="249"/>
      <c r="O288" s="249"/>
      <c r="P288" s="249"/>
      <c r="Q288" s="249"/>
      <c r="R288" s="248"/>
      <c r="S288" s="249"/>
      <c r="T288" s="249"/>
      <c r="U288" s="249"/>
      <c r="V288" s="249"/>
      <c r="W288" s="249"/>
      <c r="X288" s="249"/>
      <c r="Y288" s="249"/>
      <c r="Z288" s="249"/>
      <c r="AA288" s="249"/>
      <c r="AB288" s="249"/>
      <c r="AC288" s="249"/>
      <c r="AD288" s="249"/>
      <c r="AE288" s="249"/>
      <c r="AF288" s="249"/>
      <c r="AG288" s="249"/>
    </row>
    <row r="289" spans="1:33" ht="15.75" customHeight="1">
      <c r="A289" s="248"/>
      <c r="B289" s="248"/>
      <c r="C289" s="248"/>
      <c r="D289" s="248"/>
      <c r="E289" s="248"/>
      <c r="F289" s="248"/>
      <c r="G289" s="248"/>
      <c r="H289" s="248"/>
      <c r="I289" s="468"/>
      <c r="J289" s="468"/>
      <c r="K289" s="249"/>
      <c r="L289" s="249"/>
      <c r="M289" s="249"/>
      <c r="N289" s="249"/>
      <c r="O289" s="249"/>
      <c r="P289" s="249"/>
      <c r="Q289" s="249"/>
      <c r="R289" s="248"/>
      <c r="S289" s="249"/>
      <c r="T289" s="249"/>
      <c r="U289" s="249"/>
      <c r="V289" s="249"/>
      <c r="W289" s="249"/>
      <c r="X289" s="249"/>
      <c r="Y289" s="249"/>
      <c r="Z289" s="249"/>
      <c r="AA289" s="249"/>
      <c r="AB289" s="249"/>
      <c r="AC289" s="249"/>
      <c r="AD289" s="249"/>
      <c r="AE289" s="249"/>
      <c r="AF289" s="249"/>
      <c r="AG289" s="249"/>
    </row>
    <row r="290" spans="1:33" ht="15.75" customHeight="1">
      <c r="A290" s="248"/>
      <c r="B290" s="248"/>
      <c r="C290" s="248"/>
      <c r="D290" s="248"/>
      <c r="E290" s="248"/>
      <c r="F290" s="248"/>
      <c r="G290" s="248"/>
      <c r="H290" s="248"/>
      <c r="I290" s="468"/>
      <c r="J290" s="468"/>
      <c r="K290" s="249"/>
      <c r="L290" s="249"/>
      <c r="M290" s="249"/>
      <c r="N290" s="249"/>
      <c r="O290" s="249"/>
      <c r="P290" s="249"/>
      <c r="Q290" s="249"/>
      <c r="R290" s="248"/>
      <c r="S290" s="249"/>
      <c r="T290" s="249"/>
      <c r="U290" s="249"/>
      <c r="V290" s="249"/>
      <c r="W290" s="249"/>
      <c r="X290" s="249"/>
      <c r="Y290" s="249"/>
      <c r="Z290" s="249"/>
      <c r="AA290" s="249"/>
      <c r="AB290" s="249"/>
      <c r="AC290" s="249"/>
      <c r="AD290" s="249"/>
      <c r="AE290" s="249"/>
      <c r="AF290" s="249"/>
      <c r="AG290" s="249"/>
    </row>
    <row r="291" spans="1:33" ht="15.75" customHeight="1">
      <c r="A291" s="248"/>
      <c r="B291" s="248"/>
      <c r="C291" s="248"/>
      <c r="D291" s="248"/>
      <c r="E291" s="248"/>
      <c r="F291" s="248"/>
      <c r="G291" s="248"/>
      <c r="H291" s="248"/>
      <c r="I291" s="468"/>
      <c r="J291" s="468"/>
      <c r="K291" s="249"/>
      <c r="L291" s="249"/>
      <c r="M291" s="249"/>
      <c r="N291" s="249"/>
      <c r="O291" s="249"/>
      <c r="P291" s="249"/>
      <c r="Q291" s="249"/>
      <c r="R291" s="248"/>
      <c r="S291" s="249"/>
      <c r="T291" s="249"/>
      <c r="U291" s="249"/>
      <c r="V291" s="249"/>
      <c r="W291" s="249"/>
      <c r="X291" s="249"/>
      <c r="Y291" s="249"/>
      <c r="Z291" s="249"/>
      <c r="AA291" s="249"/>
      <c r="AB291" s="249"/>
      <c r="AC291" s="249"/>
      <c r="AD291" s="249"/>
      <c r="AE291" s="249"/>
      <c r="AF291" s="249"/>
      <c r="AG291" s="249"/>
    </row>
    <row r="292" spans="1:33" ht="15.75" customHeight="1">
      <c r="A292" s="248"/>
      <c r="B292" s="248"/>
      <c r="C292" s="248"/>
      <c r="D292" s="248"/>
      <c r="E292" s="248"/>
      <c r="F292" s="248"/>
      <c r="G292" s="248"/>
      <c r="H292" s="248"/>
      <c r="I292" s="468"/>
      <c r="J292" s="468"/>
      <c r="K292" s="249"/>
      <c r="L292" s="249"/>
      <c r="M292" s="249"/>
      <c r="N292" s="249"/>
      <c r="O292" s="249"/>
      <c r="P292" s="249"/>
      <c r="Q292" s="249"/>
      <c r="R292" s="248"/>
      <c r="S292" s="249"/>
      <c r="T292" s="249"/>
      <c r="U292" s="249"/>
      <c r="V292" s="249"/>
      <c r="W292" s="249"/>
      <c r="X292" s="249"/>
      <c r="Y292" s="249"/>
      <c r="Z292" s="249"/>
      <c r="AA292" s="249"/>
      <c r="AB292" s="249"/>
      <c r="AC292" s="249"/>
      <c r="AD292" s="249"/>
      <c r="AE292" s="249"/>
      <c r="AF292" s="249"/>
      <c r="AG292" s="249"/>
    </row>
    <row r="293" spans="1:33" ht="15.75" customHeight="1">
      <c r="A293" s="248"/>
      <c r="B293" s="248"/>
      <c r="C293" s="248"/>
      <c r="D293" s="248"/>
      <c r="E293" s="248"/>
      <c r="F293" s="248"/>
      <c r="G293" s="248"/>
      <c r="H293" s="248"/>
      <c r="I293" s="468"/>
      <c r="J293" s="468"/>
      <c r="K293" s="249"/>
      <c r="L293" s="249"/>
      <c r="M293" s="249"/>
      <c r="N293" s="249"/>
      <c r="O293" s="249"/>
      <c r="P293" s="249"/>
      <c r="Q293" s="249"/>
      <c r="R293" s="248"/>
      <c r="S293" s="249"/>
      <c r="T293" s="249"/>
      <c r="U293" s="249"/>
      <c r="V293" s="249"/>
      <c r="W293" s="249"/>
      <c r="X293" s="249"/>
      <c r="Y293" s="249"/>
      <c r="Z293" s="249"/>
      <c r="AA293" s="249"/>
      <c r="AB293" s="249"/>
      <c r="AC293" s="249"/>
      <c r="AD293" s="249"/>
      <c r="AE293" s="249"/>
      <c r="AF293" s="249"/>
      <c r="AG293" s="249"/>
    </row>
    <row r="294" spans="1:33" ht="15.75" customHeight="1">
      <c r="A294" s="248"/>
      <c r="B294" s="248"/>
      <c r="C294" s="248"/>
      <c r="D294" s="248"/>
      <c r="E294" s="248"/>
      <c r="F294" s="248"/>
      <c r="G294" s="248"/>
      <c r="H294" s="248"/>
      <c r="I294" s="468"/>
      <c r="J294" s="468"/>
      <c r="K294" s="249"/>
      <c r="L294" s="249"/>
      <c r="M294" s="249"/>
      <c r="N294" s="249"/>
      <c r="O294" s="249"/>
      <c r="P294" s="249"/>
      <c r="Q294" s="249"/>
      <c r="R294" s="248"/>
      <c r="S294" s="249"/>
      <c r="T294" s="249"/>
      <c r="U294" s="249"/>
      <c r="V294" s="249"/>
      <c r="W294" s="249"/>
      <c r="X294" s="249"/>
      <c r="Y294" s="249"/>
      <c r="Z294" s="249"/>
      <c r="AA294" s="249"/>
      <c r="AB294" s="249"/>
      <c r="AC294" s="249"/>
      <c r="AD294" s="249"/>
      <c r="AE294" s="249"/>
      <c r="AF294" s="249"/>
      <c r="AG294" s="249"/>
    </row>
    <row r="295" spans="1:33" ht="15.75" customHeight="1">
      <c r="A295" s="248"/>
      <c r="B295" s="248"/>
      <c r="C295" s="248"/>
      <c r="D295" s="248"/>
      <c r="E295" s="248"/>
      <c r="F295" s="248"/>
      <c r="G295" s="248"/>
      <c r="H295" s="248"/>
      <c r="I295" s="468"/>
      <c r="J295" s="468"/>
      <c r="K295" s="249"/>
      <c r="L295" s="249"/>
      <c r="M295" s="249"/>
      <c r="N295" s="249"/>
      <c r="O295" s="249"/>
      <c r="P295" s="249"/>
      <c r="Q295" s="249"/>
      <c r="R295" s="248"/>
      <c r="S295" s="249"/>
      <c r="T295" s="249"/>
      <c r="U295" s="249"/>
      <c r="V295" s="249"/>
      <c r="W295" s="249"/>
      <c r="X295" s="249"/>
      <c r="Y295" s="249"/>
      <c r="Z295" s="249"/>
      <c r="AA295" s="249"/>
      <c r="AB295" s="249"/>
      <c r="AC295" s="249"/>
      <c r="AD295" s="249"/>
      <c r="AE295" s="249"/>
      <c r="AF295" s="249"/>
      <c r="AG295" s="249"/>
    </row>
    <row r="296" spans="1:33" ht="15.75" customHeight="1">
      <c r="A296" s="248"/>
      <c r="B296" s="248"/>
      <c r="C296" s="248"/>
      <c r="D296" s="248"/>
      <c r="E296" s="248"/>
      <c r="F296" s="248"/>
      <c r="G296" s="248"/>
      <c r="H296" s="248"/>
      <c r="I296" s="468"/>
      <c r="J296" s="468"/>
      <c r="K296" s="249"/>
      <c r="L296" s="249"/>
      <c r="M296" s="249"/>
      <c r="N296" s="249"/>
      <c r="O296" s="249"/>
      <c r="P296" s="249"/>
      <c r="Q296" s="249"/>
      <c r="R296" s="248"/>
      <c r="S296" s="249"/>
      <c r="T296" s="249"/>
      <c r="U296" s="249"/>
      <c r="V296" s="249"/>
      <c r="W296" s="249"/>
      <c r="X296" s="249"/>
      <c r="Y296" s="249"/>
      <c r="Z296" s="249"/>
      <c r="AA296" s="249"/>
      <c r="AB296" s="249"/>
      <c r="AC296" s="249"/>
      <c r="AD296" s="249"/>
      <c r="AE296" s="249"/>
      <c r="AF296" s="249"/>
      <c r="AG296" s="249"/>
    </row>
    <row r="297" spans="1:33" ht="15.75" customHeight="1">
      <c r="A297" s="248"/>
      <c r="B297" s="248"/>
      <c r="C297" s="248"/>
      <c r="D297" s="248"/>
      <c r="E297" s="248"/>
      <c r="F297" s="248"/>
      <c r="G297" s="248"/>
      <c r="H297" s="248"/>
      <c r="I297" s="468"/>
      <c r="J297" s="468"/>
      <c r="K297" s="249"/>
      <c r="L297" s="249"/>
      <c r="M297" s="249"/>
      <c r="N297" s="249"/>
      <c r="O297" s="249"/>
      <c r="P297" s="249"/>
      <c r="Q297" s="249"/>
      <c r="R297" s="248"/>
      <c r="S297" s="249"/>
      <c r="T297" s="249"/>
      <c r="U297" s="249"/>
      <c r="V297" s="249"/>
      <c r="W297" s="249"/>
      <c r="X297" s="249"/>
      <c r="Y297" s="249"/>
      <c r="Z297" s="249"/>
      <c r="AA297" s="249"/>
      <c r="AB297" s="249"/>
      <c r="AC297" s="249"/>
      <c r="AD297" s="249"/>
      <c r="AE297" s="249"/>
      <c r="AF297" s="249"/>
      <c r="AG297" s="249"/>
    </row>
    <row r="298" spans="1:33" ht="15.75" customHeight="1">
      <c r="A298" s="248"/>
      <c r="B298" s="248"/>
      <c r="C298" s="248"/>
      <c r="D298" s="248"/>
      <c r="E298" s="248"/>
      <c r="F298" s="248"/>
      <c r="G298" s="248"/>
      <c r="H298" s="248"/>
      <c r="I298" s="468"/>
      <c r="J298" s="468"/>
      <c r="K298" s="249"/>
      <c r="L298" s="249"/>
      <c r="M298" s="249"/>
      <c r="N298" s="249"/>
      <c r="O298" s="249"/>
      <c r="P298" s="249"/>
      <c r="Q298" s="249"/>
      <c r="R298" s="248"/>
      <c r="S298" s="249"/>
      <c r="T298" s="249"/>
      <c r="U298" s="249"/>
      <c r="V298" s="249"/>
      <c r="W298" s="249"/>
      <c r="X298" s="249"/>
      <c r="Y298" s="249"/>
      <c r="Z298" s="249"/>
      <c r="AA298" s="249"/>
      <c r="AB298" s="249"/>
      <c r="AC298" s="249"/>
      <c r="AD298" s="249"/>
      <c r="AE298" s="249"/>
      <c r="AF298" s="249"/>
      <c r="AG298" s="249"/>
    </row>
    <row r="299" spans="1:33" ht="15.75" customHeight="1">
      <c r="A299" s="248"/>
      <c r="B299" s="248"/>
      <c r="C299" s="248"/>
      <c r="D299" s="248"/>
      <c r="E299" s="248"/>
      <c r="F299" s="248"/>
      <c r="G299" s="248"/>
      <c r="H299" s="248"/>
      <c r="I299" s="468"/>
      <c r="J299" s="468"/>
      <c r="K299" s="249"/>
      <c r="L299" s="249"/>
      <c r="M299" s="249"/>
      <c r="N299" s="249"/>
      <c r="O299" s="249"/>
      <c r="P299" s="249"/>
      <c r="Q299" s="249"/>
      <c r="R299" s="248"/>
      <c r="S299" s="249"/>
      <c r="T299" s="249"/>
      <c r="U299" s="249"/>
      <c r="V299" s="249"/>
      <c r="W299" s="249"/>
      <c r="X299" s="249"/>
      <c r="Y299" s="249"/>
      <c r="Z299" s="249"/>
      <c r="AA299" s="249"/>
      <c r="AB299" s="249"/>
      <c r="AC299" s="249"/>
      <c r="AD299" s="249"/>
      <c r="AE299" s="249"/>
      <c r="AF299" s="249"/>
      <c r="AG299" s="249"/>
    </row>
    <row r="300" spans="1:33" ht="15.75" customHeight="1">
      <c r="A300" s="248"/>
      <c r="B300" s="248"/>
      <c r="C300" s="248"/>
      <c r="D300" s="248"/>
      <c r="E300" s="248"/>
      <c r="F300" s="248"/>
      <c r="G300" s="248"/>
      <c r="H300" s="248"/>
      <c r="I300" s="468"/>
      <c r="J300" s="468"/>
      <c r="K300" s="249"/>
      <c r="L300" s="249"/>
      <c r="M300" s="249"/>
      <c r="N300" s="249"/>
      <c r="O300" s="249"/>
      <c r="P300" s="249"/>
      <c r="Q300" s="249"/>
      <c r="R300" s="248"/>
      <c r="S300" s="249"/>
      <c r="T300" s="249"/>
      <c r="U300" s="249"/>
      <c r="V300" s="249"/>
      <c r="W300" s="249"/>
      <c r="X300" s="249"/>
      <c r="Y300" s="249"/>
      <c r="Z300" s="249"/>
      <c r="AA300" s="249"/>
      <c r="AB300" s="249"/>
      <c r="AC300" s="249"/>
      <c r="AD300" s="249"/>
      <c r="AE300" s="249"/>
      <c r="AF300" s="249"/>
      <c r="AG300" s="249"/>
    </row>
    <row r="301" spans="1:33" ht="15.75" customHeight="1">
      <c r="A301" s="248"/>
      <c r="B301" s="248"/>
      <c r="C301" s="248"/>
      <c r="D301" s="248"/>
      <c r="E301" s="248"/>
      <c r="F301" s="248"/>
      <c r="G301" s="248"/>
      <c r="H301" s="248"/>
      <c r="I301" s="468"/>
      <c r="J301" s="468"/>
      <c r="K301" s="249"/>
      <c r="L301" s="249"/>
      <c r="M301" s="249"/>
      <c r="N301" s="249"/>
      <c r="O301" s="249"/>
      <c r="P301" s="249"/>
      <c r="Q301" s="249"/>
      <c r="R301" s="248"/>
      <c r="S301" s="249"/>
      <c r="T301" s="249"/>
      <c r="U301" s="249"/>
      <c r="V301" s="249"/>
      <c r="W301" s="249"/>
      <c r="X301" s="249"/>
      <c r="Y301" s="249"/>
      <c r="Z301" s="249"/>
      <c r="AA301" s="249"/>
      <c r="AB301" s="249"/>
      <c r="AC301" s="249"/>
      <c r="AD301" s="249"/>
      <c r="AE301" s="249"/>
      <c r="AF301" s="249"/>
      <c r="AG301" s="249"/>
    </row>
    <row r="302" spans="1:33" ht="15.75" customHeight="1">
      <c r="A302" s="248"/>
      <c r="B302" s="248"/>
      <c r="C302" s="248"/>
      <c r="D302" s="248"/>
      <c r="E302" s="248"/>
      <c r="F302" s="248"/>
      <c r="G302" s="248"/>
      <c r="H302" s="248"/>
      <c r="I302" s="468"/>
      <c r="J302" s="468"/>
      <c r="K302" s="249"/>
      <c r="L302" s="249"/>
      <c r="M302" s="249"/>
      <c r="N302" s="249"/>
      <c r="O302" s="249"/>
      <c r="P302" s="249"/>
      <c r="Q302" s="249"/>
      <c r="R302" s="248"/>
      <c r="S302" s="249"/>
      <c r="T302" s="249"/>
      <c r="U302" s="249"/>
      <c r="V302" s="249"/>
      <c r="W302" s="249"/>
      <c r="X302" s="249"/>
      <c r="Y302" s="249"/>
      <c r="Z302" s="249"/>
      <c r="AA302" s="249"/>
      <c r="AB302" s="249"/>
      <c r="AC302" s="249"/>
      <c r="AD302" s="249"/>
      <c r="AE302" s="249"/>
      <c r="AF302" s="249"/>
      <c r="AG302" s="249"/>
    </row>
    <row r="303" spans="1:33" ht="15.75" customHeight="1">
      <c r="A303" s="248"/>
      <c r="B303" s="248"/>
      <c r="C303" s="248"/>
      <c r="D303" s="248"/>
      <c r="E303" s="248"/>
      <c r="F303" s="248"/>
      <c r="G303" s="248"/>
      <c r="H303" s="248"/>
      <c r="I303" s="468"/>
      <c r="J303" s="468"/>
      <c r="K303" s="249"/>
      <c r="L303" s="249"/>
      <c r="M303" s="249"/>
      <c r="N303" s="249"/>
      <c r="O303" s="249"/>
      <c r="P303" s="249"/>
      <c r="Q303" s="249"/>
      <c r="R303" s="248"/>
      <c r="S303" s="249"/>
      <c r="T303" s="249"/>
      <c r="U303" s="249"/>
      <c r="V303" s="249"/>
      <c r="W303" s="249"/>
      <c r="X303" s="249"/>
      <c r="Y303" s="249"/>
      <c r="Z303" s="249"/>
      <c r="AA303" s="249"/>
      <c r="AB303" s="249"/>
      <c r="AC303" s="249"/>
      <c r="AD303" s="249"/>
      <c r="AE303" s="249"/>
      <c r="AF303" s="249"/>
      <c r="AG303" s="249"/>
    </row>
    <row r="304" spans="1:33" ht="15.75" customHeight="1">
      <c r="A304" s="248"/>
      <c r="B304" s="248"/>
      <c r="C304" s="248"/>
      <c r="D304" s="248"/>
      <c r="E304" s="248"/>
      <c r="F304" s="248"/>
      <c r="G304" s="248"/>
      <c r="H304" s="248"/>
      <c r="I304" s="468"/>
      <c r="J304" s="468"/>
      <c r="K304" s="249"/>
      <c r="L304" s="249"/>
      <c r="M304" s="249"/>
      <c r="N304" s="249"/>
      <c r="O304" s="249"/>
      <c r="P304" s="249"/>
      <c r="Q304" s="249"/>
      <c r="R304" s="248"/>
      <c r="S304" s="249"/>
      <c r="T304" s="249"/>
      <c r="U304" s="249"/>
      <c r="V304" s="249"/>
      <c r="W304" s="249"/>
      <c r="X304" s="249"/>
      <c r="Y304" s="249"/>
      <c r="Z304" s="249"/>
      <c r="AA304" s="249"/>
      <c r="AB304" s="249"/>
      <c r="AC304" s="249"/>
      <c r="AD304" s="249"/>
      <c r="AE304" s="249"/>
      <c r="AF304" s="249"/>
      <c r="AG304" s="249"/>
    </row>
    <row r="305" spans="1:33" ht="15.75" customHeight="1">
      <c r="A305" s="248"/>
      <c r="B305" s="248"/>
      <c r="C305" s="248"/>
      <c r="D305" s="248"/>
      <c r="E305" s="248"/>
      <c r="F305" s="248"/>
      <c r="G305" s="248"/>
      <c r="H305" s="248"/>
      <c r="I305" s="468"/>
      <c r="J305" s="468"/>
      <c r="K305" s="249"/>
      <c r="L305" s="249"/>
      <c r="M305" s="249"/>
      <c r="N305" s="249"/>
      <c r="O305" s="249"/>
      <c r="P305" s="249"/>
      <c r="Q305" s="249"/>
      <c r="R305" s="248"/>
      <c r="S305" s="249"/>
      <c r="T305" s="249"/>
      <c r="U305" s="249"/>
      <c r="V305" s="249"/>
      <c r="W305" s="249"/>
      <c r="X305" s="249"/>
      <c r="Y305" s="249"/>
      <c r="Z305" s="249"/>
      <c r="AA305" s="249"/>
      <c r="AB305" s="249"/>
      <c r="AC305" s="249"/>
      <c r="AD305" s="249"/>
      <c r="AE305" s="249"/>
      <c r="AF305" s="249"/>
      <c r="AG305" s="249"/>
    </row>
    <row r="306" spans="1:33" ht="15.75" customHeight="1">
      <c r="A306" s="248"/>
      <c r="B306" s="248"/>
      <c r="C306" s="248"/>
      <c r="D306" s="248"/>
      <c r="E306" s="248"/>
      <c r="F306" s="248"/>
      <c r="G306" s="248"/>
      <c r="H306" s="248"/>
      <c r="I306" s="468"/>
      <c r="J306" s="468"/>
      <c r="K306" s="249"/>
      <c r="L306" s="249"/>
      <c r="M306" s="249"/>
      <c r="N306" s="249"/>
      <c r="O306" s="249"/>
      <c r="P306" s="249"/>
      <c r="Q306" s="249"/>
      <c r="R306" s="248"/>
      <c r="S306" s="249"/>
      <c r="T306" s="249"/>
      <c r="U306" s="249"/>
      <c r="V306" s="249"/>
      <c r="W306" s="249"/>
      <c r="X306" s="249"/>
      <c r="Y306" s="249"/>
      <c r="Z306" s="249"/>
      <c r="AA306" s="249"/>
      <c r="AB306" s="249"/>
      <c r="AC306" s="249"/>
      <c r="AD306" s="249"/>
      <c r="AE306" s="249"/>
      <c r="AF306" s="249"/>
      <c r="AG306" s="249"/>
    </row>
    <row r="307" spans="1:33" ht="15.75" customHeight="1">
      <c r="A307" s="248"/>
      <c r="B307" s="248"/>
      <c r="C307" s="248"/>
      <c r="D307" s="248"/>
      <c r="E307" s="248"/>
      <c r="F307" s="248"/>
      <c r="G307" s="248"/>
      <c r="H307" s="248"/>
      <c r="I307" s="468"/>
      <c r="J307" s="468"/>
      <c r="K307" s="249"/>
      <c r="L307" s="249"/>
      <c r="M307" s="249"/>
      <c r="N307" s="249"/>
      <c r="O307" s="249"/>
      <c r="P307" s="249"/>
      <c r="Q307" s="249"/>
      <c r="R307" s="248"/>
      <c r="S307" s="249"/>
      <c r="T307" s="249"/>
      <c r="U307" s="249"/>
      <c r="V307" s="249"/>
      <c r="W307" s="249"/>
      <c r="X307" s="249"/>
      <c r="Y307" s="249"/>
      <c r="Z307" s="249"/>
      <c r="AA307" s="249"/>
      <c r="AB307" s="249"/>
      <c r="AC307" s="249"/>
      <c r="AD307" s="249"/>
      <c r="AE307" s="249"/>
      <c r="AF307" s="249"/>
      <c r="AG307" s="249"/>
    </row>
    <row r="308" spans="1:33" ht="15.75" customHeight="1">
      <c r="A308" s="248"/>
      <c r="B308" s="248"/>
      <c r="C308" s="248"/>
      <c r="D308" s="248"/>
      <c r="E308" s="248"/>
      <c r="F308" s="248"/>
      <c r="G308" s="248"/>
      <c r="H308" s="248"/>
      <c r="I308" s="468"/>
      <c r="J308" s="468"/>
      <c r="K308" s="249"/>
      <c r="L308" s="249"/>
      <c r="M308" s="249"/>
      <c r="N308" s="249"/>
      <c r="O308" s="249"/>
      <c r="P308" s="249"/>
      <c r="Q308" s="249"/>
      <c r="R308" s="248"/>
      <c r="S308" s="249"/>
      <c r="T308" s="249"/>
      <c r="U308" s="249"/>
      <c r="V308" s="249"/>
      <c r="W308" s="249"/>
      <c r="X308" s="249"/>
      <c r="Y308" s="249"/>
      <c r="Z308" s="249"/>
      <c r="AA308" s="249"/>
      <c r="AB308" s="249"/>
      <c r="AC308" s="249"/>
      <c r="AD308" s="249"/>
      <c r="AE308" s="249"/>
      <c r="AF308" s="249"/>
      <c r="AG308" s="249"/>
    </row>
    <row r="309" spans="1:33" ht="15.75" customHeight="1">
      <c r="A309" s="248"/>
      <c r="B309" s="248"/>
      <c r="C309" s="248"/>
      <c r="D309" s="248"/>
      <c r="E309" s="248"/>
      <c r="F309" s="248"/>
      <c r="G309" s="248"/>
      <c r="H309" s="248"/>
      <c r="I309" s="468"/>
      <c r="J309" s="468"/>
      <c r="K309" s="249"/>
      <c r="L309" s="249"/>
      <c r="M309" s="249"/>
      <c r="N309" s="249"/>
      <c r="O309" s="249"/>
      <c r="P309" s="249"/>
      <c r="Q309" s="249"/>
      <c r="R309" s="248"/>
      <c r="S309" s="249"/>
      <c r="T309" s="249"/>
      <c r="U309" s="249"/>
      <c r="V309" s="249"/>
      <c r="W309" s="249"/>
      <c r="X309" s="249"/>
      <c r="Y309" s="249"/>
      <c r="Z309" s="249"/>
      <c r="AA309" s="249"/>
      <c r="AB309" s="249"/>
      <c r="AC309" s="249"/>
      <c r="AD309" s="249"/>
      <c r="AE309" s="249"/>
      <c r="AF309" s="249"/>
      <c r="AG309" s="249"/>
    </row>
    <row r="310" spans="1:33" ht="15.75" customHeight="1">
      <c r="A310" s="248"/>
      <c r="B310" s="248"/>
      <c r="C310" s="248"/>
      <c r="D310" s="248"/>
      <c r="E310" s="248"/>
      <c r="F310" s="248"/>
      <c r="G310" s="248"/>
      <c r="H310" s="248"/>
      <c r="I310" s="468"/>
      <c r="J310" s="468"/>
      <c r="K310" s="249"/>
      <c r="L310" s="249"/>
      <c r="M310" s="249"/>
      <c r="N310" s="249"/>
      <c r="O310" s="249"/>
      <c r="P310" s="249"/>
      <c r="Q310" s="249"/>
      <c r="R310" s="248"/>
      <c r="S310" s="249"/>
      <c r="T310" s="249"/>
      <c r="U310" s="249"/>
      <c r="V310" s="249"/>
      <c r="W310" s="249"/>
      <c r="X310" s="249"/>
      <c r="Y310" s="249"/>
      <c r="Z310" s="249"/>
      <c r="AA310" s="249"/>
      <c r="AB310" s="249"/>
      <c r="AC310" s="249"/>
      <c r="AD310" s="249"/>
      <c r="AE310" s="249"/>
      <c r="AF310" s="249"/>
      <c r="AG310" s="249"/>
    </row>
    <row r="311" spans="1:33" ht="15.75" customHeight="1">
      <c r="A311" s="248"/>
      <c r="B311" s="248"/>
      <c r="C311" s="248"/>
      <c r="D311" s="248"/>
      <c r="E311" s="248"/>
      <c r="F311" s="248"/>
      <c r="G311" s="248"/>
      <c r="H311" s="248"/>
      <c r="I311" s="468"/>
      <c r="J311" s="468"/>
      <c r="K311" s="249"/>
      <c r="L311" s="249"/>
      <c r="M311" s="249"/>
      <c r="N311" s="249"/>
      <c r="O311" s="249"/>
      <c r="P311" s="249"/>
      <c r="Q311" s="249"/>
      <c r="R311" s="248"/>
      <c r="S311" s="249"/>
      <c r="T311" s="249"/>
      <c r="U311" s="249"/>
      <c r="V311" s="249"/>
      <c r="W311" s="249"/>
      <c r="X311" s="249"/>
      <c r="Y311" s="249"/>
      <c r="Z311" s="249"/>
      <c r="AA311" s="249"/>
      <c r="AB311" s="249"/>
      <c r="AC311" s="249"/>
      <c r="AD311" s="249"/>
      <c r="AE311" s="249"/>
      <c r="AF311" s="249"/>
      <c r="AG311" s="249"/>
    </row>
    <row r="312" spans="1:33" ht="15.75" customHeight="1">
      <c r="A312" s="248"/>
      <c r="B312" s="248"/>
      <c r="C312" s="248"/>
      <c r="D312" s="248"/>
      <c r="E312" s="248"/>
      <c r="F312" s="248"/>
      <c r="G312" s="248"/>
      <c r="H312" s="248"/>
      <c r="I312" s="468"/>
      <c r="J312" s="468"/>
      <c r="K312" s="249"/>
      <c r="L312" s="249"/>
      <c r="M312" s="249"/>
      <c r="N312" s="249"/>
      <c r="O312" s="249"/>
      <c r="P312" s="249"/>
      <c r="Q312" s="249"/>
      <c r="R312" s="248"/>
      <c r="S312" s="249"/>
      <c r="T312" s="249"/>
      <c r="U312" s="249"/>
      <c r="V312" s="249"/>
      <c r="W312" s="249"/>
      <c r="X312" s="249"/>
      <c r="Y312" s="249"/>
      <c r="Z312" s="249"/>
      <c r="AA312" s="249"/>
      <c r="AB312" s="249"/>
      <c r="AC312" s="249"/>
      <c r="AD312" s="249"/>
      <c r="AE312" s="249"/>
      <c r="AF312" s="249"/>
      <c r="AG312" s="249"/>
    </row>
    <row r="313" spans="1:33" ht="15.75" customHeight="1">
      <c r="A313" s="248"/>
      <c r="B313" s="248"/>
      <c r="C313" s="248"/>
      <c r="D313" s="248"/>
      <c r="E313" s="248"/>
      <c r="F313" s="248"/>
      <c r="G313" s="248"/>
      <c r="H313" s="248"/>
      <c r="I313" s="468"/>
      <c r="J313" s="468"/>
      <c r="K313" s="249"/>
      <c r="L313" s="249"/>
      <c r="M313" s="249"/>
      <c r="N313" s="249"/>
      <c r="O313" s="249"/>
      <c r="P313" s="249"/>
      <c r="Q313" s="249"/>
      <c r="R313" s="248"/>
      <c r="S313" s="249"/>
      <c r="T313" s="249"/>
      <c r="U313" s="249"/>
      <c r="V313" s="249"/>
      <c r="W313" s="249"/>
      <c r="X313" s="249"/>
      <c r="Y313" s="249"/>
      <c r="Z313" s="249"/>
      <c r="AA313" s="249"/>
      <c r="AB313" s="249"/>
      <c r="AC313" s="249"/>
      <c r="AD313" s="249"/>
      <c r="AE313" s="249"/>
      <c r="AF313" s="249"/>
      <c r="AG313" s="249"/>
    </row>
    <row r="314" spans="1:33" ht="15.75" customHeight="1">
      <c r="A314" s="248"/>
      <c r="B314" s="248"/>
      <c r="C314" s="248"/>
      <c r="D314" s="248"/>
      <c r="E314" s="248"/>
      <c r="F314" s="248"/>
      <c r="G314" s="248"/>
      <c r="H314" s="248"/>
      <c r="I314" s="468"/>
      <c r="J314" s="468"/>
      <c r="K314" s="249"/>
      <c r="L314" s="249"/>
      <c r="M314" s="249"/>
      <c r="N314" s="249"/>
      <c r="O314" s="249"/>
      <c r="P314" s="249"/>
      <c r="Q314" s="249"/>
      <c r="R314" s="248"/>
      <c r="S314" s="249"/>
      <c r="T314" s="249"/>
      <c r="U314" s="249"/>
      <c r="V314" s="249"/>
      <c r="W314" s="249"/>
      <c r="X314" s="249"/>
      <c r="Y314" s="249"/>
      <c r="Z314" s="249"/>
      <c r="AA314" s="249"/>
      <c r="AB314" s="249"/>
      <c r="AC314" s="249"/>
      <c r="AD314" s="249"/>
      <c r="AE314" s="249"/>
      <c r="AF314" s="249"/>
      <c r="AG314" s="249"/>
    </row>
    <row r="315" spans="1:33" ht="15.75" customHeight="1">
      <c r="A315" s="248"/>
      <c r="B315" s="248"/>
      <c r="C315" s="248"/>
      <c r="D315" s="248"/>
      <c r="E315" s="248"/>
      <c r="F315" s="248"/>
      <c r="G315" s="248"/>
      <c r="H315" s="248"/>
      <c r="I315" s="468"/>
      <c r="J315" s="468"/>
      <c r="K315" s="249"/>
      <c r="L315" s="249"/>
      <c r="M315" s="249"/>
      <c r="N315" s="249"/>
      <c r="O315" s="249"/>
      <c r="P315" s="249"/>
      <c r="Q315" s="249"/>
      <c r="R315" s="248"/>
      <c r="S315" s="249"/>
      <c r="T315" s="249"/>
      <c r="U315" s="249"/>
      <c r="V315" s="249"/>
      <c r="W315" s="249"/>
      <c r="X315" s="249"/>
      <c r="Y315" s="249"/>
      <c r="Z315" s="249"/>
      <c r="AA315" s="249"/>
      <c r="AB315" s="249"/>
      <c r="AC315" s="249"/>
      <c r="AD315" s="249"/>
      <c r="AE315" s="249"/>
      <c r="AF315" s="249"/>
      <c r="AG315" s="249"/>
    </row>
    <row r="316" spans="1:33" ht="15.75" customHeight="1">
      <c r="A316" s="248"/>
      <c r="B316" s="248"/>
      <c r="C316" s="248"/>
      <c r="D316" s="248"/>
      <c r="E316" s="248"/>
      <c r="F316" s="248"/>
      <c r="G316" s="248"/>
      <c r="H316" s="248"/>
      <c r="I316" s="468"/>
      <c r="J316" s="468"/>
      <c r="K316" s="249"/>
      <c r="L316" s="249"/>
      <c r="M316" s="249"/>
      <c r="N316" s="249"/>
      <c r="O316" s="249"/>
      <c r="P316" s="249"/>
      <c r="Q316" s="249"/>
      <c r="R316" s="248"/>
      <c r="S316" s="249"/>
      <c r="T316" s="249"/>
      <c r="U316" s="249"/>
      <c r="V316" s="249"/>
      <c r="W316" s="249"/>
      <c r="X316" s="249"/>
      <c r="Y316" s="249"/>
      <c r="Z316" s="249"/>
      <c r="AA316" s="249"/>
      <c r="AB316" s="249"/>
      <c r="AC316" s="249"/>
      <c r="AD316" s="249"/>
      <c r="AE316" s="249"/>
      <c r="AF316" s="249"/>
      <c r="AG316" s="249"/>
    </row>
    <row r="317" spans="1:33" ht="15.75" customHeight="1">
      <c r="A317" s="261"/>
      <c r="B317" s="261"/>
      <c r="C317" s="261"/>
      <c r="E317" s="261"/>
      <c r="F317" s="261"/>
      <c r="G317" s="261"/>
      <c r="R317" s="261"/>
    </row>
    <row r="318" spans="1:33" ht="15.75" customHeight="1"/>
    <row r="319" spans="1:33" ht="15.75" customHeight="1"/>
    <row r="320" spans="1:3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S117" xr:uid="{00000000-0009-0000-0000-000012000000}"/>
  <hyperlinks>
    <hyperlink ref="S2" r:id="rId1" xr:uid="{00000000-0004-0000-1200-000000000000}"/>
    <hyperlink ref="S3" r:id="rId2" xr:uid="{00000000-0004-0000-1200-000001000000}"/>
    <hyperlink ref="S4" r:id="rId3" xr:uid="{00000000-0004-0000-1200-000002000000}"/>
    <hyperlink ref="S5" r:id="rId4" xr:uid="{00000000-0004-0000-1200-000003000000}"/>
    <hyperlink ref="S6" r:id="rId5" xr:uid="{00000000-0004-0000-1200-000004000000}"/>
    <hyperlink ref="S7" r:id="rId6" xr:uid="{00000000-0004-0000-1200-000005000000}"/>
    <hyperlink ref="S8" r:id="rId7" xr:uid="{00000000-0004-0000-1200-000006000000}"/>
    <hyperlink ref="S9" r:id="rId8" xr:uid="{00000000-0004-0000-1200-000007000000}"/>
    <hyperlink ref="S10" r:id="rId9" xr:uid="{00000000-0004-0000-1200-000008000000}"/>
    <hyperlink ref="S11" r:id="rId10" xr:uid="{00000000-0004-0000-1200-000009000000}"/>
    <hyperlink ref="S17" r:id="rId11" xr:uid="{00000000-0004-0000-1200-00000A000000}"/>
    <hyperlink ref="S18" r:id="rId12" xr:uid="{00000000-0004-0000-1200-00000B000000}"/>
    <hyperlink ref="S19" r:id="rId13" xr:uid="{00000000-0004-0000-1200-00000C000000}"/>
    <hyperlink ref="S20" r:id="rId14" xr:uid="{00000000-0004-0000-1200-00000D000000}"/>
    <hyperlink ref="S21" r:id="rId15" xr:uid="{00000000-0004-0000-1200-00000E000000}"/>
    <hyperlink ref="S23" r:id="rId16" xr:uid="{00000000-0004-0000-1200-00000F000000}"/>
    <hyperlink ref="S24" r:id="rId17" xr:uid="{00000000-0004-0000-1200-000010000000}"/>
    <hyperlink ref="S25" r:id="rId18" xr:uid="{00000000-0004-0000-1200-000011000000}"/>
    <hyperlink ref="S27" r:id="rId19" xr:uid="{00000000-0004-0000-1200-000012000000}"/>
    <hyperlink ref="S28" r:id="rId20" xr:uid="{00000000-0004-0000-1200-000013000000}"/>
    <hyperlink ref="S29" r:id="rId21" xr:uid="{00000000-0004-0000-1200-000014000000}"/>
    <hyperlink ref="S31" r:id="rId22" display="https://www.moldelectrica.md/ro/network/perspective_plan" xr:uid="{00000000-0004-0000-1200-000015000000}"/>
    <hyperlink ref="S34" r:id="rId23" xr:uid="{00000000-0004-0000-1200-000016000000}"/>
    <hyperlink ref="S36" r:id="rId24" xr:uid="{00000000-0004-0000-1200-000017000000}"/>
    <hyperlink ref="S37" r:id="rId25" xr:uid="{00000000-0004-0000-1200-000018000000}"/>
    <hyperlink ref="S38" r:id="rId26" xr:uid="{00000000-0004-0000-1200-000019000000}"/>
    <hyperlink ref="S42" r:id="rId27" xr:uid="{00000000-0004-0000-1200-00001A000000}"/>
    <hyperlink ref="S43" r:id="rId28" xr:uid="{00000000-0004-0000-1200-00001B000000}"/>
    <hyperlink ref="S44" r:id="rId29" xr:uid="{00000000-0004-0000-1200-00001C000000}"/>
    <hyperlink ref="S46" r:id="rId30" xr:uid="{00000000-0004-0000-1200-00001D000000}"/>
    <hyperlink ref="S49" r:id="rId31" xr:uid="{00000000-0004-0000-1200-00001E000000}"/>
    <hyperlink ref="S50" r:id="rId32" xr:uid="{00000000-0004-0000-1200-00001F000000}"/>
    <hyperlink ref="S52" r:id="rId33" xr:uid="{00000000-0004-0000-1200-000020000000}"/>
    <hyperlink ref="S53" r:id="rId34" xr:uid="{00000000-0004-0000-1200-000021000000}"/>
    <hyperlink ref="S54" r:id="rId35" xr:uid="{00000000-0004-0000-1200-000022000000}"/>
    <hyperlink ref="S56" r:id="rId36" xr:uid="{00000000-0004-0000-1200-000023000000}"/>
    <hyperlink ref="S57" r:id="rId37" xr:uid="{00000000-0004-0000-1200-000024000000}"/>
    <hyperlink ref="S58" r:id="rId38" xr:uid="{00000000-0004-0000-1200-000025000000}"/>
    <hyperlink ref="S60" r:id="rId39" xr:uid="{00000000-0004-0000-1200-000026000000}"/>
    <hyperlink ref="S61" r:id="rId40" xr:uid="{00000000-0004-0000-1200-000027000000}"/>
    <hyperlink ref="S62" r:id="rId41" xr:uid="{00000000-0004-0000-1200-000028000000}"/>
    <hyperlink ref="S63" r:id="rId42" xr:uid="{00000000-0004-0000-1200-000029000000}"/>
    <hyperlink ref="S66" r:id="rId43" xr:uid="{00000000-0004-0000-1200-00002A000000}"/>
    <hyperlink ref="S67" r:id="rId44" xr:uid="{00000000-0004-0000-1200-00002B000000}"/>
    <hyperlink ref="S68" r:id="rId45" xr:uid="{00000000-0004-0000-1200-00002C000000}"/>
    <hyperlink ref="S69" r:id="rId46" xr:uid="{00000000-0004-0000-1200-00002D000000}"/>
    <hyperlink ref="S71" r:id="rId47" xr:uid="{00000000-0004-0000-1200-00002E000000}"/>
    <hyperlink ref="S72" r:id="rId48" xr:uid="{00000000-0004-0000-1200-00002F000000}"/>
    <hyperlink ref="S73" r:id="rId49" xr:uid="{00000000-0004-0000-1200-000030000000}"/>
    <hyperlink ref="S74" r:id="rId50" xr:uid="{00000000-0004-0000-1200-000031000000}"/>
    <hyperlink ref="S75" r:id="rId51" xr:uid="{00000000-0004-0000-1200-000032000000}"/>
    <hyperlink ref="S76" r:id="rId52" xr:uid="{00000000-0004-0000-1200-000033000000}"/>
    <hyperlink ref="S77" r:id="rId53" xr:uid="{00000000-0004-0000-1200-000034000000}"/>
    <hyperlink ref="S79" r:id="rId54" xr:uid="{00000000-0004-0000-1200-000035000000}"/>
    <hyperlink ref="S81" r:id="rId55" xr:uid="{00000000-0004-0000-1200-000036000000}"/>
    <hyperlink ref="S82" r:id="rId56" xr:uid="{00000000-0004-0000-1200-000037000000}"/>
    <hyperlink ref="S85" r:id="rId57" xr:uid="{00000000-0004-0000-1200-000038000000}"/>
    <hyperlink ref="S87" r:id="rId58" xr:uid="{00000000-0004-0000-1200-000039000000}"/>
    <hyperlink ref="S88" r:id="rId59" xr:uid="{00000000-0004-0000-1200-00003A000000}"/>
    <hyperlink ref="S97" r:id="rId60" xr:uid="{00000000-0004-0000-1200-00003B000000}"/>
    <hyperlink ref="S99" r:id="rId61" xr:uid="{00000000-0004-0000-1200-00003C000000}"/>
    <hyperlink ref="S100" r:id="rId62" xr:uid="{00000000-0004-0000-1200-00003D000000}"/>
    <hyperlink ref="S101" r:id="rId63" xr:uid="{00000000-0004-0000-1200-00003E000000}"/>
    <hyperlink ref="S102" r:id="rId64" xr:uid="{00000000-0004-0000-1200-00003F000000}"/>
    <hyperlink ref="S103" r:id="rId65" xr:uid="{00000000-0004-0000-1200-000040000000}"/>
    <hyperlink ref="S105" r:id="rId66" xr:uid="{00000000-0004-0000-1200-000041000000}"/>
    <hyperlink ref="S106" r:id="rId67" xr:uid="{00000000-0004-0000-1200-000042000000}"/>
    <hyperlink ref="S107" r:id="rId68" xr:uid="{00000000-0004-0000-1200-000043000000}"/>
    <hyperlink ref="S110" r:id="rId69" xr:uid="{00000000-0004-0000-1200-000044000000}"/>
    <hyperlink ref="H111" r:id="rId70" xr:uid="{00000000-0004-0000-1200-000045000000}"/>
    <hyperlink ref="S111" r:id="rId71" xr:uid="{00000000-0004-0000-1200-000046000000}"/>
    <hyperlink ref="S112" r:id="rId72" xr:uid="{00000000-0004-0000-1200-000047000000}"/>
    <hyperlink ref="S113" r:id="rId73" xr:uid="{00000000-0004-0000-1200-000048000000}"/>
  </hyperlink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X1000"/>
  <sheetViews>
    <sheetView workbookViewId="0">
      <pane ySplit="1" topLeftCell="A2" activePane="bottomLeft" state="frozen"/>
      <selection pane="bottomLeft" activeCell="B3" sqref="B3"/>
    </sheetView>
  </sheetViews>
  <sheetFormatPr defaultColWidth="12.59765625" defaultRowHeight="15" customHeight="1"/>
  <cols>
    <col min="1" max="1" width="11.1328125" customWidth="1"/>
    <col min="2" max="2" width="12.46484375" customWidth="1"/>
    <col min="3" max="3" width="13.1328125" hidden="1" customWidth="1"/>
    <col min="4" max="4" width="9.3984375" customWidth="1"/>
    <col min="5" max="5" width="9.73046875" hidden="1" customWidth="1"/>
    <col min="6" max="6" width="24.73046875" customWidth="1"/>
    <col min="7" max="7" width="25.1328125" customWidth="1"/>
    <col min="8" max="8" width="12.46484375" hidden="1" customWidth="1"/>
    <col min="9" max="9" width="36.265625" hidden="1" customWidth="1"/>
    <col min="10" max="10" width="9" customWidth="1"/>
    <col min="11" max="11" width="9.3984375" customWidth="1"/>
    <col min="12" max="12" width="9" customWidth="1"/>
    <col min="13" max="13" width="8.1328125" customWidth="1"/>
    <col min="14" max="14" width="7.86328125" customWidth="1"/>
    <col min="15" max="15" width="9.3984375" customWidth="1"/>
    <col min="16" max="16" width="9.59765625" customWidth="1"/>
    <col min="17" max="17" width="7.86328125" customWidth="1"/>
    <col min="18" max="18" width="39.265625" customWidth="1"/>
    <col min="19" max="19" width="23.86328125" customWidth="1"/>
    <col min="20" max="20" width="26.1328125" customWidth="1"/>
    <col min="21" max="26" width="11.1328125" customWidth="1"/>
  </cols>
  <sheetData>
    <row r="1" spans="1:21" ht="51">
      <c r="A1" s="608" t="s">
        <v>952</v>
      </c>
      <c r="B1" s="608" t="s">
        <v>953</v>
      </c>
      <c r="C1" s="609" t="s">
        <v>954</v>
      </c>
      <c r="D1" s="648" t="s">
        <v>939</v>
      </c>
      <c r="E1" s="609" t="s">
        <v>955</v>
      </c>
      <c r="F1" s="609" t="s">
        <v>956</v>
      </c>
      <c r="G1" s="649" t="s">
        <v>957</v>
      </c>
      <c r="H1" s="649" t="s">
        <v>958</v>
      </c>
      <c r="I1" s="609" t="s">
        <v>2626</v>
      </c>
      <c r="J1" s="611" t="s">
        <v>992</v>
      </c>
      <c r="K1" s="611" t="s">
        <v>2310</v>
      </c>
      <c r="L1" s="611" t="s">
        <v>994</v>
      </c>
      <c r="M1" s="611" t="s">
        <v>995</v>
      </c>
      <c r="N1" s="611" t="s">
        <v>996</v>
      </c>
      <c r="O1" s="611" t="s">
        <v>997</v>
      </c>
      <c r="P1" s="611" t="s">
        <v>998</v>
      </c>
      <c r="Q1" s="610" t="s">
        <v>959</v>
      </c>
      <c r="R1" s="609" t="s">
        <v>999</v>
      </c>
      <c r="S1" s="609" t="s">
        <v>1165</v>
      </c>
      <c r="T1" s="477"/>
      <c r="U1" s="588"/>
    </row>
    <row r="2" spans="1:21" ht="113.25" customHeight="1">
      <c r="A2" s="8" t="s">
        <v>2</v>
      </c>
      <c r="B2" s="8" t="s">
        <v>3</v>
      </c>
      <c r="C2" s="8"/>
      <c r="D2" s="259"/>
      <c r="E2" s="8" t="s">
        <v>12</v>
      </c>
      <c r="F2" s="35" t="s">
        <v>2983</v>
      </c>
      <c r="G2" s="35" t="s">
        <v>1166</v>
      </c>
      <c r="H2" s="8" t="s">
        <v>2984</v>
      </c>
      <c r="I2" s="8" t="s">
        <v>2627</v>
      </c>
      <c r="J2" s="650">
        <v>1</v>
      </c>
      <c r="K2" s="650">
        <v>1</v>
      </c>
      <c r="L2" s="650">
        <v>0</v>
      </c>
      <c r="M2" s="650">
        <v>1</v>
      </c>
      <c r="N2" s="650">
        <v>1</v>
      </c>
      <c r="O2" s="650">
        <v>1</v>
      </c>
      <c r="P2" s="282">
        <f t="shared" ref="P2:P10" si="0">J2*(SUM(K2:N2)*O2)</f>
        <v>3</v>
      </c>
      <c r="Q2" s="651" t="s">
        <v>4</v>
      </c>
      <c r="R2" s="262" t="s">
        <v>2985</v>
      </c>
      <c r="S2" s="652" t="s">
        <v>2986</v>
      </c>
      <c r="T2" s="564" t="s">
        <v>2987</v>
      </c>
      <c r="U2" s="588"/>
    </row>
    <row r="3" spans="1:21" ht="118.5" customHeight="1">
      <c r="A3" s="8" t="s">
        <v>2</v>
      </c>
      <c r="B3" s="8" t="s">
        <v>3</v>
      </c>
      <c r="C3" s="8"/>
      <c r="D3" s="259"/>
      <c r="E3" s="8" t="s">
        <v>19</v>
      </c>
      <c r="F3" s="35" t="s">
        <v>2988</v>
      </c>
      <c r="G3" s="8" t="s">
        <v>1166</v>
      </c>
      <c r="H3" s="8" t="s">
        <v>15</v>
      </c>
      <c r="I3" s="8" t="s">
        <v>2627</v>
      </c>
      <c r="J3" s="282">
        <v>1</v>
      </c>
      <c r="K3" s="650">
        <v>1</v>
      </c>
      <c r="L3" s="650">
        <v>0</v>
      </c>
      <c r="M3" s="650">
        <v>1</v>
      </c>
      <c r="N3" s="282">
        <v>1</v>
      </c>
      <c r="O3" s="650">
        <v>1</v>
      </c>
      <c r="P3" s="282">
        <f t="shared" si="0"/>
        <v>3</v>
      </c>
      <c r="Q3" s="651" t="s">
        <v>4</v>
      </c>
      <c r="R3" s="262" t="s">
        <v>2989</v>
      </c>
      <c r="S3" s="652" t="s">
        <v>2986</v>
      </c>
      <c r="T3" s="477"/>
      <c r="U3" s="588"/>
    </row>
    <row r="4" spans="1:21" ht="48" customHeight="1">
      <c r="A4" s="8" t="s">
        <v>2</v>
      </c>
      <c r="B4" s="8" t="s">
        <v>18</v>
      </c>
      <c r="C4" s="8"/>
      <c r="D4" s="259"/>
      <c r="E4" s="8" t="s">
        <v>12</v>
      </c>
      <c r="F4" s="35" t="s">
        <v>2990</v>
      </c>
      <c r="G4" s="8" t="s">
        <v>1168</v>
      </c>
      <c r="H4" s="8" t="s">
        <v>15</v>
      </c>
      <c r="I4" s="8" t="s">
        <v>2630</v>
      </c>
      <c r="J4" s="650">
        <v>1</v>
      </c>
      <c r="K4" s="650">
        <v>1</v>
      </c>
      <c r="L4" s="650">
        <v>1</v>
      </c>
      <c r="M4" s="650">
        <v>1</v>
      </c>
      <c r="N4" s="650">
        <v>1</v>
      </c>
      <c r="O4" s="650">
        <v>1</v>
      </c>
      <c r="P4" s="282">
        <f t="shared" si="0"/>
        <v>4</v>
      </c>
      <c r="Q4" s="651" t="s">
        <v>4</v>
      </c>
      <c r="R4" s="262" t="s">
        <v>2991</v>
      </c>
      <c r="S4" s="652" t="s">
        <v>1169</v>
      </c>
      <c r="T4" s="270"/>
      <c r="U4" s="588"/>
    </row>
    <row r="5" spans="1:21" ht="89.25">
      <c r="A5" s="8" t="s">
        <v>2</v>
      </c>
      <c r="B5" s="8" t="s">
        <v>18</v>
      </c>
      <c r="C5" s="8"/>
      <c r="D5" s="259"/>
      <c r="E5" s="8" t="s">
        <v>19</v>
      </c>
      <c r="F5" s="8" t="s">
        <v>36</v>
      </c>
      <c r="G5" s="8" t="s">
        <v>1168</v>
      </c>
      <c r="H5" s="8" t="s">
        <v>15</v>
      </c>
      <c r="I5" s="8" t="s">
        <v>2630</v>
      </c>
      <c r="J5" s="650">
        <v>1</v>
      </c>
      <c r="K5" s="650">
        <v>1</v>
      </c>
      <c r="L5" s="650">
        <v>1</v>
      </c>
      <c r="M5" s="650">
        <v>1</v>
      </c>
      <c r="N5" s="650">
        <v>1</v>
      </c>
      <c r="O5" s="650">
        <v>0.5</v>
      </c>
      <c r="P5" s="282">
        <f t="shared" si="0"/>
        <v>2</v>
      </c>
      <c r="Q5" s="651" t="s">
        <v>4</v>
      </c>
      <c r="R5" s="262" t="s">
        <v>2992</v>
      </c>
      <c r="S5" s="652" t="s">
        <v>1169</v>
      </c>
      <c r="T5" s="564" t="s">
        <v>2993</v>
      </c>
      <c r="U5" s="588"/>
    </row>
    <row r="6" spans="1:21" ht="164.25" customHeight="1">
      <c r="A6" s="8" t="s">
        <v>25</v>
      </c>
      <c r="B6" s="8" t="s">
        <v>26</v>
      </c>
      <c r="C6" s="8"/>
      <c r="D6" s="259"/>
      <c r="E6" s="8" t="s">
        <v>12</v>
      </c>
      <c r="F6" s="8" t="s">
        <v>2994</v>
      </c>
      <c r="G6" s="35" t="s">
        <v>41</v>
      </c>
      <c r="H6" s="35" t="s">
        <v>42</v>
      </c>
      <c r="I6" s="8"/>
      <c r="J6" s="282">
        <v>1</v>
      </c>
      <c r="K6" s="650">
        <v>1</v>
      </c>
      <c r="L6" s="282">
        <v>1</v>
      </c>
      <c r="M6" s="282">
        <v>1</v>
      </c>
      <c r="N6" s="650">
        <v>1</v>
      </c>
      <c r="O6" s="650">
        <v>1</v>
      </c>
      <c r="P6" s="282">
        <f t="shared" si="0"/>
        <v>4</v>
      </c>
      <c r="Q6" s="651" t="s">
        <v>27</v>
      </c>
      <c r="R6" s="262" t="s">
        <v>2995</v>
      </c>
      <c r="S6" s="435" t="s">
        <v>2996</v>
      </c>
      <c r="T6" s="653" t="s">
        <v>2997</v>
      </c>
    </row>
    <row r="7" spans="1:21" ht="153">
      <c r="A7" s="8" t="s">
        <v>25</v>
      </c>
      <c r="B7" s="8" t="s">
        <v>26</v>
      </c>
      <c r="C7" s="8"/>
      <c r="D7" s="259"/>
      <c r="E7" s="8" t="s">
        <v>12</v>
      </c>
      <c r="F7" s="8" t="s">
        <v>49</v>
      </c>
      <c r="G7" s="8" t="s">
        <v>50</v>
      </c>
      <c r="H7" s="35" t="s">
        <v>42</v>
      </c>
      <c r="I7" s="8" t="s">
        <v>48</v>
      </c>
      <c r="J7" s="282">
        <v>1</v>
      </c>
      <c r="K7" s="282">
        <v>1</v>
      </c>
      <c r="L7" s="282">
        <v>1</v>
      </c>
      <c r="M7" s="282">
        <v>1</v>
      </c>
      <c r="N7" s="282">
        <v>1</v>
      </c>
      <c r="O7" s="282">
        <v>1</v>
      </c>
      <c r="P7" s="282">
        <f t="shared" si="0"/>
        <v>4</v>
      </c>
      <c r="Q7" s="651" t="s">
        <v>27</v>
      </c>
      <c r="R7" s="262" t="s">
        <v>1172</v>
      </c>
      <c r="S7" s="653" t="s">
        <v>2998</v>
      </c>
      <c r="T7" s="271"/>
      <c r="U7" s="588"/>
    </row>
    <row r="8" spans="1:21" ht="102">
      <c r="A8" s="8" t="s">
        <v>25</v>
      </c>
      <c r="B8" s="8" t="s">
        <v>26</v>
      </c>
      <c r="C8" s="8"/>
      <c r="D8" s="259"/>
      <c r="E8" s="8" t="s">
        <v>12</v>
      </c>
      <c r="F8" s="2" t="s">
        <v>2999</v>
      </c>
      <c r="G8" s="35" t="s">
        <v>55</v>
      </c>
      <c r="H8" s="8" t="s">
        <v>56</v>
      </c>
      <c r="I8" s="8"/>
      <c r="J8" s="282">
        <v>1</v>
      </c>
      <c r="K8" s="282">
        <v>1</v>
      </c>
      <c r="L8" s="282">
        <v>1</v>
      </c>
      <c r="M8" s="282">
        <v>1</v>
      </c>
      <c r="N8" s="282">
        <v>1</v>
      </c>
      <c r="O8" s="282">
        <v>1</v>
      </c>
      <c r="P8" s="282">
        <f t="shared" si="0"/>
        <v>4</v>
      </c>
      <c r="Q8" s="651" t="s">
        <v>27</v>
      </c>
      <c r="R8" s="262" t="s">
        <v>1012</v>
      </c>
      <c r="S8" s="270" t="s">
        <v>2996</v>
      </c>
      <c r="T8" s="271"/>
      <c r="U8" s="588"/>
    </row>
    <row r="9" spans="1:21" ht="89.25">
      <c r="A9" s="8" t="s">
        <v>25</v>
      </c>
      <c r="B9" s="35" t="s">
        <v>26</v>
      </c>
      <c r="C9" s="8"/>
      <c r="D9" s="259"/>
      <c r="E9" s="35" t="s">
        <v>12</v>
      </c>
      <c r="F9" s="8" t="s">
        <v>2641</v>
      </c>
      <c r="G9" s="8" t="s">
        <v>60</v>
      </c>
      <c r="H9" s="8" t="s">
        <v>56</v>
      </c>
      <c r="I9" s="8"/>
      <c r="J9" s="282">
        <v>1</v>
      </c>
      <c r="K9" s="282">
        <v>1</v>
      </c>
      <c r="L9" s="282">
        <v>1</v>
      </c>
      <c r="M9" s="282">
        <v>1</v>
      </c>
      <c r="N9" s="282">
        <v>1</v>
      </c>
      <c r="O9" s="282">
        <v>1</v>
      </c>
      <c r="P9" s="282">
        <f t="shared" si="0"/>
        <v>4</v>
      </c>
      <c r="Q9" s="651" t="s">
        <v>27</v>
      </c>
      <c r="R9" s="262" t="s">
        <v>1012</v>
      </c>
      <c r="S9" s="270" t="s">
        <v>2996</v>
      </c>
      <c r="T9" s="271"/>
      <c r="U9" s="854"/>
    </row>
    <row r="10" spans="1:21" ht="89.25">
      <c r="A10" s="8" t="s">
        <v>25</v>
      </c>
      <c r="B10" s="35" t="s">
        <v>26</v>
      </c>
      <c r="C10" s="8"/>
      <c r="D10" s="259"/>
      <c r="E10" s="8" t="s">
        <v>12</v>
      </c>
      <c r="F10" s="35" t="s">
        <v>3000</v>
      </c>
      <c r="G10" s="8" t="s">
        <v>64</v>
      </c>
      <c r="H10" s="8" t="s">
        <v>56</v>
      </c>
      <c r="I10" s="8"/>
      <c r="J10" s="282">
        <v>1</v>
      </c>
      <c r="K10" s="282">
        <v>1</v>
      </c>
      <c r="L10" s="282">
        <v>1</v>
      </c>
      <c r="M10" s="282">
        <v>1</v>
      </c>
      <c r="N10" s="282">
        <v>1</v>
      </c>
      <c r="O10" s="282">
        <v>1</v>
      </c>
      <c r="P10" s="282">
        <f t="shared" si="0"/>
        <v>4</v>
      </c>
      <c r="Q10" s="651" t="s">
        <v>27</v>
      </c>
      <c r="R10" s="262" t="s">
        <v>1013</v>
      </c>
      <c r="S10" s="270" t="s">
        <v>2996</v>
      </c>
      <c r="T10" s="271"/>
      <c r="U10" s="837"/>
    </row>
    <row r="11" spans="1:21" ht="369.75">
      <c r="A11" s="8" t="s">
        <v>25</v>
      </c>
      <c r="B11" s="35" t="s">
        <v>26</v>
      </c>
      <c r="C11" s="8"/>
      <c r="D11" s="654" t="s">
        <v>1014</v>
      </c>
      <c r="E11" s="8" t="s">
        <v>12</v>
      </c>
      <c r="F11" s="35" t="s">
        <v>77</v>
      </c>
      <c r="G11" s="8" t="s">
        <v>78</v>
      </c>
      <c r="H11" s="8" t="s">
        <v>56</v>
      </c>
      <c r="I11" s="8"/>
      <c r="J11" s="282"/>
      <c r="K11" s="282"/>
      <c r="L11" s="282"/>
      <c r="M11" s="282"/>
      <c r="N11" s="282"/>
      <c r="O11" s="282"/>
      <c r="P11" s="282"/>
      <c r="Q11" s="651" t="s">
        <v>27</v>
      </c>
      <c r="R11" s="262" t="s">
        <v>3001</v>
      </c>
      <c r="S11" s="268"/>
      <c r="T11" s="271"/>
      <c r="U11" s="588"/>
    </row>
    <row r="12" spans="1:21" ht="89.25">
      <c r="A12" s="8" t="s">
        <v>25</v>
      </c>
      <c r="B12" s="35" t="s">
        <v>26</v>
      </c>
      <c r="C12" s="8"/>
      <c r="D12" s="654" t="s">
        <v>1014</v>
      </c>
      <c r="E12" s="8" t="s">
        <v>12</v>
      </c>
      <c r="F12" s="8" t="s">
        <v>81</v>
      </c>
      <c r="G12" s="8" t="s">
        <v>82</v>
      </c>
      <c r="H12" s="8" t="s">
        <v>56</v>
      </c>
      <c r="I12" s="8"/>
      <c r="J12" s="282"/>
      <c r="K12" s="282"/>
      <c r="L12" s="282"/>
      <c r="M12" s="282"/>
      <c r="N12" s="282"/>
      <c r="O12" s="282"/>
      <c r="P12" s="282"/>
      <c r="Q12" s="651" t="s">
        <v>27</v>
      </c>
      <c r="R12" s="268" t="s">
        <v>3002</v>
      </c>
      <c r="S12" s="268"/>
      <c r="T12" s="271"/>
      <c r="U12" s="588"/>
    </row>
    <row r="13" spans="1:21" ht="89.25">
      <c r="A13" s="8" t="s">
        <v>25</v>
      </c>
      <c r="B13" s="35" t="s">
        <v>26</v>
      </c>
      <c r="C13" s="8"/>
      <c r="D13" s="654" t="s">
        <v>1014</v>
      </c>
      <c r="E13" s="8" t="s">
        <v>12</v>
      </c>
      <c r="F13" s="8" t="s">
        <v>85</v>
      </c>
      <c r="G13" s="8" t="s">
        <v>86</v>
      </c>
      <c r="H13" s="8" t="s">
        <v>56</v>
      </c>
      <c r="I13" s="8" t="s">
        <v>89</v>
      </c>
      <c r="J13" s="655"/>
      <c r="K13" s="655"/>
      <c r="L13" s="655"/>
      <c r="M13" s="655"/>
      <c r="N13" s="655"/>
      <c r="O13" s="655"/>
      <c r="P13" s="282"/>
      <c r="Q13" s="651" t="s">
        <v>27</v>
      </c>
      <c r="R13" s="262" t="s">
        <v>3003</v>
      </c>
      <c r="S13" s="268"/>
      <c r="T13" s="477"/>
      <c r="U13" s="588"/>
    </row>
    <row r="14" spans="1:21" ht="178.5">
      <c r="A14" s="8" t="s">
        <v>25</v>
      </c>
      <c r="B14" s="35" t="s">
        <v>26</v>
      </c>
      <c r="C14" s="8"/>
      <c r="D14" s="654" t="s">
        <v>1014</v>
      </c>
      <c r="E14" s="8" t="s">
        <v>12</v>
      </c>
      <c r="F14" s="8" t="s">
        <v>90</v>
      </c>
      <c r="G14" s="8" t="s">
        <v>91</v>
      </c>
      <c r="H14" s="8" t="s">
        <v>56</v>
      </c>
      <c r="I14" s="8"/>
      <c r="J14" s="656"/>
      <c r="K14" s="656"/>
      <c r="L14" s="656"/>
      <c r="M14" s="656"/>
      <c r="N14" s="656"/>
      <c r="O14" s="656"/>
      <c r="P14" s="656"/>
      <c r="Q14" s="651" t="s">
        <v>27</v>
      </c>
      <c r="R14" s="268" t="s">
        <v>3002</v>
      </c>
      <c r="S14" s="269" t="s">
        <v>3004</v>
      </c>
      <c r="T14" s="271"/>
      <c r="U14" s="588"/>
    </row>
    <row r="15" spans="1:21" ht="191.25">
      <c r="A15" s="8" t="s">
        <v>25</v>
      </c>
      <c r="B15" s="35" t="s">
        <v>26</v>
      </c>
      <c r="C15" s="8"/>
      <c r="D15" s="654" t="s">
        <v>1014</v>
      </c>
      <c r="E15" s="8" t="s">
        <v>12</v>
      </c>
      <c r="F15" s="8" t="s">
        <v>94</v>
      </c>
      <c r="G15" s="8" t="s">
        <v>95</v>
      </c>
      <c r="H15" s="8" t="s">
        <v>56</v>
      </c>
      <c r="I15" s="8"/>
      <c r="J15" s="282"/>
      <c r="K15" s="282"/>
      <c r="L15" s="282"/>
      <c r="M15" s="282"/>
      <c r="N15" s="282"/>
      <c r="O15" s="282"/>
      <c r="P15" s="282"/>
      <c r="Q15" s="651" t="s">
        <v>27</v>
      </c>
      <c r="R15" s="262" t="s">
        <v>3005</v>
      </c>
      <c r="S15" s="268"/>
      <c r="T15" s="477"/>
      <c r="U15" s="588"/>
    </row>
    <row r="16" spans="1:21" ht="89.25">
      <c r="A16" s="8" t="s">
        <v>25</v>
      </c>
      <c r="B16" s="35" t="s">
        <v>26</v>
      </c>
      <c r="C16" s="8"/>
      <c r="D16" s="654" t="s">
        <v>1014</v>
      </c>
      <c r="E16" s="8" t="s">
        <v>12</v>
      </c>
      <c r="F16" s="8" t="s">
        <v>98</v>
      </c>
      <c r="G16" s="8" t="s">
        <v>99</v>
      </c>
      <c r="H16" s="8" t="s">
        <v>56</v>
      </c>
      <c r="I16" s="8"/>
      <c r="J16" s="282"/>
      <c r="K16" s="282"/>
      <c r="L16" s="282"/>
      <c r="M16" s="282"/>
      <c r="N16" s="282"/>
      <c r="O16" s="282"/>
      <c r="P16" s="282"/>
      <c r="Q16" s="651" t="s">
        <v>27</v>
      </c>
      <c r="R16" s="262" t="s">
        <v>3006</v>
      </c>
      <c r="S16" s="268"/>
      <c r="T16" s="477"/>
      <c r="U16" s="588"/>
    </row>
    <row r="17" spans="1:21" ht="153">
      <c r="A17" s="2" t="s">
        <v>25</v>
      </c>
      <c r="B17" s="9" t="s">
        <v>26</v>
      </c>
      <c r="C17" s="2"/>
      <c r="D17" s="259"/>
      <c r="E17" s="2" t="s">
        <v>12</v>
      </c>
      <c r="F17" s="2" t="s">
        <v>102</v>
      </c>
      <c r="G17" s="2" t="s">
        <v>1174</v>
      </c>
      <c r="H17" s="2" t="s">
        <v>56</v>
      </c>
      <c r="I17" s="2"/>
      <c r="J17" s="247">
        <v>1</v>
      </c>
      <c r="K17" s="247">
        <v>1</v>
      </c>
      <c r="L17" s="247">
        <v>1</v>
      </c>
      <c r="M17" s="247">
        <v>1</v>
      </c>
      <c r="N17" s="247">
        <v>1</v>
      </c>
      <c r="O17" s="247">
        <v>1</v>
      </c>
      <c r="P17" s="247">
        <f>J17*(SUM(K17:N17)*O17)</f>
        <v>4</v>
      </c>
      <c r="Q17" s="3" t="s">
        <v>27</v>
      </c>
      <c r="R17" s="271" t="s">
        <v>3007</v>
      </c>
      <c r="S17" s="269" t="s">
        <v>2996</v>
      </c>
      <c r="T17" s="477"/>
      <c r="U17" s="588"/>
    </row>
    <row r="18" spans="1:21" ht="140.25">
      <c r="A18" s="8" t="s">
        <v>25</v>
      </c>
      <c r="B18" s="9" t="s">
        <v>26</v>
      </c>
      <c r="C18" s="2"/>
      <c r="D18" s="654" t="s">
        <v>1014</v>
      </c>
      <c r="E18" s="2" t="s">
        <v>12</v>
      </c>
      <c r="F18" s="2" t="s">
        <v>106</v>
      </c>
      <c r="G18" s="9" t="s">
        <v>107</v>
      </c>
      <c r="H18" s="2" t="s">
        <v>56</v>
      </c>
      <c r="I18" s="2"/>
      <c r="J18" s="247"/>
      <c r="K18" s="247"/>
      <c r="L18" s="247"/>
      <c r="M18" s="247"/>
      <c r="N18" s="247"/>
      <c r="O18" s="247"/>
      <c r="P18" s="247"/>
      <c r="Q18" s="3" t="s">
        <v>27</v>
      </c>
      <c r="R18" s="262" t="s">
        <v>3008</v>
      </c>
      <c r="S18" s="588"/>
      <c r="T18" s="477"/>
      <c r="U18" s="588"/>
    </row>
    <row r="19" spans="1:21" ht="89.25">
      <c r="A19" s="2" t="s">
        <v>25</v>
      </c>
      <c r="B19" s="9" t="s">
        <v>26</v>
      </c>
      <c r="C19" s="2"/>
      <c r="D19" s="259"/>
      <c r="E19" s="2" t="s">
        <v>12</v>
      </c>
      <c r="F19" s="2" t="s">
        <v>112</v>
      </c>
      <c r="G19" s="2" t="s">
        <v>113</v>
      </c>
      <c r="H19" s="2" t="s">
        <v>56</v>
      </c>
      <c r="I19" s="2"/>
      <c r="J19" s="247">
        <v>1</v>
      </c>
      <c r="K19" s="247">
        <v>0.5</v>
      </c>
      <c r="L19" s="247">
        <v>1</v>
      </c>
      <c r="M19" s="247">
        <v>0.5</v>
      </c>
      <c r="N19" s="247">
        <v>1</v>
      </c>
      <c r="O19" s="247">
        <v>1</v>
      </c>
      <c r="P19" s="247">
        <f t="shared" ref="P19:P37" si="1">J19*(SUM(K19:N19)*O19)</f>
        <v>3</v>
      </c>
      <c r="Q19" s="3" t="s">
        <v>4</v>
      </c>
      <c r="R19" s="273" t="s">
        <v>3009</v>
      </c>
      <c r="S19" s="269" t="s">
        <v>3010</v>
      </c>
      <c r="T19" s="271"/>
      <c r="U19" s="588"/>
    </row>
    <row r="20" spans="1:21" ht="89.25">
      <c r="A20" s="8" t="s">
        <v>25</v>
      </c>
      <c r="B20" s="35" t="s">
        <v>26</v>
      </c>
      <c r="C20" s="8"/>
      <c r="D20" s="259"/>
      <c r="E20" s="8" t="s">
        <v>12</v>
      </c>
      <c r="F20" s="8" t="s">
        <v>116</v>
      </c>
      <c r="G20" s="8" t="s">
        <v>1178</v>
      </c>
      <c r="H20" s="8" t="s">
        <v>56</v>
      </c>
      <c r="I20" s="8"/>
      <c r="J20" s="282">
        <v>1</v>
      </c>
      <c r="K20" s="282">
        <v>1</v>
      </c>
      <c r="L20" s="282">
        <v>1</v>
      </c>
      <c r="M20" s="282">
        <v>1</v>
      </c>
      <c r="N20" s="282">
        <v>1</v>
      </c>
      <c r="O20" s="282">
        <v>0.5</v>
      </c>
      <c r="P20" s="282">
        <f t="shared" si="1"/>
        <v>2</v>
      </c>
      <c r="Q20" s="651" t="s">
        <v>4</v>
      </c>
      <c r="R20" s="262" t="s">
        <v>3011</v>
      </c>
      <c r="S20" s="652" t="s">
        <v>1024</v>
      </c>
      <c r="T20" s="266"/>
      <c r="U20" s="588"/>
    </row>
    <row r="21" spans="1:21" ht="15.75" customHeight="1">
      <c r="A21" s="8" t="s">
        <v>25</v>
      </c>
      <c r="B21" s="8" t="s">
        <v>26</v>
      </c>
      <c r="C21" s="8"/>
      <c r="D21" s="259"/>
      <c r="E21" s="8" t="s">
        <v>19</v>
      </c>
      <c r="F21" s="8" t="s">
        <v>2661</v>
      </c>
      <c r="G21" s="8" t="s">
        <v>1179</v>
      </c>
      <c r="H21" s="35" t="s">
        <v>42</v>
      </c>
      <c r="I21" s="8"/>
      <c r="J21" s="282">
        <v>1</v>
      </c>
      <c r="K21" s="282">
        <v>1</v>
      </c>
      <c r="L21" s="282">
        <v>1</v>
      </c>
      <c r="M21" s="282">
        <v>1</v>
      </c>
      <c r="N21" s="282">
        <v>1</v>
      </c>
      <c r="O21" s="282">
        <v>1</v>
      </c>
      <c r="P21" s="282">
        <f t="shared" si="1"/>
        <v>4</v>
      </c>
      <c r="Q21" s="651" t="s">
        <v>4</v>
      </c>
      <c r="R21" s="262" t="s">
        <v>3012</v>
      </c>
      <c r="S21" s="652" t="s">
        <v>3013</v>
      </c>
      <c r="T21" s="477" t="s">
        <v>3014</v>
      </c>
      <c r="U21" s="588"/>
    </row>
    <row r="22" spans="1:21" ht="15.75" customHeight="1">
      <c r="A22" s="8" t="s">
        <v>25</v>
      </c>
      <c r="B22" s="8" t="s">
        <v>26</v>
      </c>
      <c r="C22" s="8"/>
      <c r="D22" s="259"/>
      <c r="E22" s="8" t="s">
        <v>19</v>
      </c>
      <c r="F22" s="35" t="s">
        <v>135</v>
      </c>
      <c r="G22" s="8" t="s">
        <v>136</v>
      </c>
      <c r="H22" s="35" t="s">
        <v>42</v>
      </c>
      <c r="I22" s="8"/>
      <c r="J22" s="282">
        <v>1</v>
      </c>
      <c r="K22" s="282">
        <v>1</v>
      </c>
      <c r="L22" s="282">
        <v>1</v>
      </c>
      <c r="M22" s="282">
        <v>1</v>
      </c>
      <c r="N22" s="282">
        <v>1</v>
      </c>
      <c r="O22" s="282">
        <v>1</v>
      </c>
      <c r="P22" s="282">
        <f t="shared" si="1"/>
        <v>4</v>
      </c>
      <c r="Q22" s="651" t="s">
        <v>4</v>
      </c>
      <c r="R22" s="262" t="s">
        <v>3015</v>
      </c>
      <c r="S22" s="652" t="s">
        <v>3013</v>
      </c>
      <c r="T22" s="564" t="s">
        <v>3016</v>
      </c>
      <c r="U22" s="588"/>
    </row>
    <row r="23" spans="1:21" ht="15.75" customHeight="1">
      <c r="A23" s="8" t="s">
        <v>25</v>
      </c>
      <c r="B23" s="8" t="s">
        <v>26</v>
      </c>
      <c r="C23" s="8"/>
      <c r="D23" s="259"/>
      <c r="E23" s="8" t="s">
        <v>19</v>
      </c>
      <c r="F23" s="35" t="s">
        <v>138</v>
      </c>
      <c r="G23" s="8" t="s">
        <v>1183</v>
      </c>
      <c r="H23" s="35" t="s">
        <v>56</v>
      </c>
      <c r="I23" s="8"/>
      <c r="J23" s="282">
        <v>1</v>
      </c>
      <c r="K23" s="282">
        <v>1</v>
      </c>
      <c r="L23" s="282">
        <v>1</v>
      </c>
      <c r="M23" s="282">
        <v>1</v>
      </c>
      <c r="N23" s="282">
        <v>1</v>
      </c>
      <c r="O23" s="282">
        <v>1</v>
      </c>
      <c r="P23" s="282">
        <f t="shared" si="1"/>
        <v>4</v>
      </c>
      <c r="Q23" s="651" t="s">
        <v>27</v>
      </c>
      <c r="R23" s="262" t="s">
        <v>3017</v>
      </c>
      <c r="S23" s="657" t="s">
        <v>3018</v>
      </c>
      <c r="T23" s="477"/>
      <c r="U23" s="588"/>
    </row>
    <row r="24" spans="1:21" ht="15.75" customHeight="1">
      <c r="A24" s="8" t="s">
        <v>25</v>
      </c>
      <c r="B24" s="8" t="s">
        <v>26</v>
      </c>
      <c r="C24" s="8"/>
      <c r="D24" s="259"/>
      <c r="E24" s="8" t="s">
        <v>19</v>
      </c>
      <c r="F24" s="35" t="s">
        <v>144</v>
      </c>
      <c r="G24" s="35" t="s">
        <v>1184</v>
      </c>
      <c r="H24" s="8" t="s">
        <v>56</v>
      </c>
      <c r="I24" s="8"/>
      <c r="J24" s="282">
        <v>1</v>
      </c>
      <c r="K24" s="282">
        <v>1</v>
      </c>
      <c r="L24" s="282">
        <v>1</v>
      </c>
      <c r="M24" s="282">
        <v>1</v>
      </c>
      <c r="N24" s="282">
        <v>1</v>
      </c>
      <c r="O24" s="282">
        <v>1</v>
      </c>
      <c r="P24" s="282">
        <f t="shared" si="1"/>
        <v>4</v>
      </c>
      <c r="Q24" s="651" t="s">
        <v>27</v>
      </c>
      <c r="R24" s="262" t="s">
        <v>3019</v>
      </c>
      <c r="S24" s="652" t="s">
        <v>3020</v>
      </c>
      <c r="T24" s="268"/>
      <c r="U24" s="588"/>
    </row>
    <row r="25" spans="1:21" ht="15.75" customHeight="1">
      <c r="A25" s="2" t="s">
        <v>25</v>
      </c>
      <c r="B25" s="9" t="s">
        <v>26</v>
      </c>
      <c r="C25" s="2"/>
      <c r="D25" s="259"/>
      <c r="E25" s="2" t="s">
        <v>19</v>
      </c>
      <c r="F25" s="35" t="s">
        <v>148</v>
      </c>
      <c r="G25" s="9" t="s">
        <v>149</v>
      </c>
      <c r="H25" s="2" t="s">
        <v>56</v>
      </c>
      <c r="I25" s="2"/>
      <c r="J25" s="247">
        <v>0</v>
      </c>
      <c r="K25" s="247">
        <v>0</v>
      </c>
      <c r="L25" s="247">
        <v>0</v>
      </c>
      <c r="M25" s="247">
        <v>0</v>
      </c>
      <c r="N25" s="247">
        <v>0</v>
      </c>
      <c r="O25" s="247">
        <v>0</v>
      </c>
      <c r="P25" s="247">
        <f t="shared" si="1"/>
        <v>0</v>
      </c>
      <c r="Q25" s="3" t="s">
        <v>27</v>
      </c>
      <c r="R25" s="588" t="s">
        <v>3021</v>
      </c>
      <c r="T25" s="588" t="s">
        <v>3022</v>
      </c>
      <c r="U25" s="588"/>
    </row>
    <row r="26" spans="1:21" ht="15.75" customHeight="1">
      <c r="A26" s="2" t="s">
        <v>25</v>
      </c>
      <c r="B26" s="9" t="s">
        <v>26</v>
      </c>
      <c r="C26" s="2"/>
      <c r="D26" s="259"/>
      <c r="E26" s="2" t="s">
        <v>19</v>
      </c>
      <c r="F26" s="9" t="s">
        <v>2862</v>
      </c>
      <c r="G26" s="9" t="s">
        <v>1186</v>
      </c>
      <c r="H26" s="2" t="s">
        <v>56</v>
      </c>
      <c r="I26" s="2"/>
      <c r="J26" s="247">
        <v>1</v>
      </c>
      <c r="K26" s="247">
        <v>1</v>
      </c>
      <c r="L26" s="247">
        <v>1</v>
      </c>
      <c r="M26" s="247">
        <v>1</v>
      </c>
      <c r="N26" s="247">
        <v>1</v>
      </c>
      <c r="O26" s="247">
        <v>1</v>
      </c>
      <c r="P26" s="247">
        <f t="shared" si="1"/>
        <v>4</v>
      </c>
      <c r="Q26" s="3" t="s">
        <v>27</v>
      </c>
      <c r="R26" s="588" t="s">
        <v>3023</v>
      </c>
      <c r="S26" s="658" t="s">
        <v>3013</v>
      </c>
      <c r="T26" s="271"/>
      <c r="U26" s="588"/>
    </row>
    <row r="27" spans="1:21" ht="15.75" customHeight="1">
      <c r="A27" s="8" t="s">
        <v>25</v>
      </c>
      <c r="B27" s="8" t="s">
        <v>26</v>
      </c>
      <c r="C27" s="8"/>
      <c r="D27" s="259"/>
      <c r="E27" s="8" t="s">
        <v>19</v>
      </c>
      <c r="F27" s="8" t="s">
        <v>178</v>
      </c>
      <c r="G27" s="8" t="s">
        <v>179</v>
      </c>
      <c r="H27" s="8" t="s">
        <v>56</v>
      </c>
      <c r="I27" s="8" t="s">
        <v>2671</v>
      </c>
      <c r="J27" s="282">
        <v>1</v>
      </c>
      <c r="K27" s="282">
        <v>1</v>
      </c>
      <c r="L27" s="282">
        <v>1</v>
      </c>
      <c r="M27" s="282">
        <v>1</v>
      </c>
      <c r="N27" s="282">
        <v>1</v>
      </c>
      <c r="O27" s="282">
        <v>1</v>
      </c>
      <c r="P27" s="282">
        <f t="shared" si="1"/>
        <v>4</v>
      </c>
      <c r="Q27" s="651" t="s">
        <v>27</v>
      </c>
      <c r="R27" s="262" t="s">
        <v>3024</v>
      </c>
      <c r="S27" s="652" t="s">
        <v>1187</v>
      </c>
      <c r="T27" s="270" t="s">
        <v>3025</v>
      </c>
      <c r="U27" s="658" t="s">
        <v>3026</v>
      </c>
    </row>
    <row r="28" spans="1:21" ht="15.75" customHeight="1">
      <c r="A28" s="2" t="s">
        <v>25</v>
      </c>
      <c r="B28" s="9" t="s">
        <v>26</v>
      </c>
      <c r="C28" s="2"/>
      <c r="D28" s="259"/>
      <c r="E28" s="2" t="s">
        <v>19</v>
      </c>
      <c r="F28" s="2" t="s">
        <v>182</v>
      </c>
      <c r="G28" s="9" t="s">
        <v>183</v>
      </c>
      <c r="H28" s="2" t="s">
        <v>56</v>
      </c>
      <c r="I28" s="2" t="s">
        <v>2671</v>
      </c>
      <c r="J28" s="247">
        <v>1</v>
      </c>
      <c r="K28" s="247">
        <v>1</v>
      </c>
      <c r="L28" s="247">
        <v>1</v>
      </c>
      <c r="M28" s="247">
        <v>1</v>
      </c>
      <c r="N28" s="247">
        <v>1</v>
      </c>
      <c r="O28" s="247">
        <v>1</v>
      </c>
      <c r="P28" s="282">
        <f t="shared" si="1"/>
        <v>4</v>
      </c>
      <c r="Q28" s="3" t="s">
        <v>27</v>
      </c>
      <c r="R28" s="262" t="s">
        <v>3027</v>
      </c>
      <c r="S28" s="658" t="s">
        <v>3028</v>
      </c>
      <c r="T28" s="262" t="s">
        <v>3029</v>
      </c>
    </row>
    <row r="29" spans="1:21" ht="15.75" customHeight="1">
      <c r="A29" s="8" t="s">
        <v>25</v>
      </c>
      <c r="B29" s="8" t="s">
        <v>26</v>
      </c>
      <c r="C29" s="8"/>
      <c r="D29" s="259"/>
      <c r="E29" s="8" t="s">
        <v>19</v>
      </c>
      <c r="F29" s="8" t="s">
        <v>186</v>
      </c>
      <c r="G29" s="8" t="s">
        <v>187</v>
      </c>
      <c r="H29" s="8" t="s">
        <v>56</v>
      </c>
      <c r="I29" s="8" t="s">
        <v>2671</v>
      </c>
      <c r="J29" s="650">
        <v>1</v>
      </c>
      <c r="K29" s="650">
        <v>1</v>
      </c>
      <c r="L29" s="650">
        <v>1</v>
      </c>
      <c r="M29" s="650" t="s">
        <v>3030</v>
      </c>
      <c r="N29" s="650">
        <v>0.5</v>
      </c>
      <c r="O29" s="650">
        <v>1</v>
      </c>
      <c r="P29" s="282">
        <f t="shared" si="1"/>
        <v>2.5</v>
      </c>
      <c r="Q29" s="651" t="s">
        <v>27</v>
      </c>
      <c r="R29" s="262" t="s">
        <v>3031</v>
      </c>
      <c r="S29" s="653" t="s">
        <v>3032</v>
      </c>
      <c r="T29" s="477"/>
      <c r="U29" s="588"/>
    </row>
    <row r="30" spans="1:21" ht="15.75" customHeight="1">
      <c r="A30" s="8" t="s">
        <v>25</v>
      </c>
      <c r="B30" s="8" t="s">
        <v>26</v>
      </c>
      <c r="C30" s="8"/>
      <c r="D30" s="259"/>
      <c r="E30" s="8" t="s">
        <v>19</v>
      </c>
      <c r="F30" s="8" t="s">
        <v>190</v>
      </c>
      <c r="G30" s="8" t="s">
        <v>191</v>
      </c>
      <c r="H30" s="8" t="s">
        <v>56</v>
      </c>
      <c r="I30" s="8" t="s">
        <v>2671</v>
      </c>
      <c r="J30" s="282">
        <v>1</v>
      </c>
      <c r="K30" s="282">
        <v>1</v>
      </c>
      <c r="L30" s="282">
        <v>1</v>
      </c>
      <c r="M30" s="282">
        <v>1</v>
      </c>
      <c r="N30" s="282">
        <v>1</v>
      </c>
      <c r="O30" s="650">
        <v>1</v>
      </c>
      <c r="P30" s="282">
        <f t="shared" si="1"/>
        <v>4</v>
      </c>
      <c r="Q30" s="651" t="s">
        <v>27</v>
      </c>
      <c r="R30" s="262" t="s">
        <v>3033</v>
      </c>
      <c r="S30" s="652" t="s">
        <v>3034</v>
      </c>
      <c r="T30" s="270"/>
      <c r="U30" s="588"/>
    </row>
    <row r="31" spans="1:21" ht="15.75" customHeight="1">
      <c r="A31" s="8" t="s">
        <v>25</v>
      </c>
      <c r="B31" s="8" t="s">
        <v>26</v>
      </c>
      <c r="C31" s="8"/>
      <c r="D31" s="259"/>
      <c r="E31" s="8" t="s">
        <v>19</v>
      </c>
      <c r="F31" s="8" t="s">
        <v>197</v>
      </c>
      <c r="G31" s="8" t="s">
        <v>198</v>
      </c>
      <c r="H31" s="8" t="s">
        <v>56</v>
      </c>
      <c r="I31" s="8" t="s">
        <v>2671</v>
      </c>
      <c r="J31" s="282">
        <v>1</v>
      </c>
      <c r="K31" s="282">
        <v>1</v>
      </c>
      <c r="L31" s="282">
        <v>1</v>
      </c>
      <c r="M31" s="650" t="s">
        <v>3030</v>
      </c>
      <c r="N31" s="650">
        <v>1</v>
      </c>
      <c r="O31" s="282">
        <v>1</v>
      </c>
      <c r="P31" s="282">
        <f t="shared" si="1"/>
        <v>3</v>
      </c>
      <c r="Q31" s="651" t="s">
        <v>27</v>
      </c>
      <c r="R31" s="262" t="s">
        <v>3035</v>
      </c>
      <c r="S31" s="653" t="s">
        <v>3036</v>
      </c>
      <c r="T31" s="270" t="s">
        <v>3037</v>
      </c>
      <c r="U31" s="588"/>
    </row>
    <row r="32" spans="1:21" ht="15.75" customHeight="1">
      <c r="A32" s="2" t="s">
        <v>25</v>
      </c>
      <c r="B32" s="9" t="s">
        <v>26</v>
      </c>
      <c r="C32" s="2"/>
      <c r="D32" s="259"/>
      <c r="E32" s="2" t="s">
        <v>19</v>
      </c>
      <c r="F32" s="2" t="s">
        <v>201</v>
      </c>
      <c r="G32" s="2" t="s">
        <v>202</v>
      </c>
      <c r="H32" s="2" t="s">
        <v>56</v>
      </c>
      <c r="I32" s="2" t="s">
        <v>2671</v>
      </c>
      <c r="J32" s="247">
        <v>1</v>
      </c>
      <c r="K32" s="247">
        <v>1</v>
      </c>
      <c r="L32" s="247">
        <v>1</v>
      </c>
      <c r="M32" s="247">
        <v>1</v>
      </c>
      <c r="N32" s="247">
        <v>1</v>
      </c>
      <c r="O32" s="247">
        <v>1</v>
      </c>
      <c r="P32" s="247">
        <f t="shared" si="1"/>
        <v>4</v>
      </c>
      <c r="Q32" s="3" t="s">
        <v>27</v>
      </c>
      <c r="R32" s="2" t="s">
        <v>3038</v>
      </c>
      <c r="S32" s="269" t="s">
        <v>3039</v>
      </c>
      <c r="T32" s="564" t="s">
        <v>3040</v>
      </c>
      <c r="U32" s="588"/>
    </row>
    <row r="33" spans="1:21" ht="15.75" customHeight="1">
      <c r="A33" s="2" t="s">
        <v>25</v>
      </c>
      <c r="B33" s="9" t="s">
        <v>26</v>
      </c>
      <c r="C33" s="2"/>
      <c r="D33" s="259"/>
      <c r="E33" s="2" t="s">
        <v>19</v>
      </c>
      <c r="F33" s="9" t="s">
        <v>205</v>
      </c>
      <c r="G33" s="9" t="s">
        <v>206</v>
      </c>
      <c r="H33" s="2" t="s">
        <v>56</v>
      </c>
      <c r="I33" s="2" t="s">
        <v>2678</v>
      </c>
      <c r="J33" s="247">
        <v>1</v>
      </c>
      <c r="K33" s="247">
        <v>1</v>
      </c>
      <c r="L33" s="247">
        <v>1</v>
      </c>
      <c r="M33" s="247">
        <v>1</v>
      </c>
      <c r="N33" s="247">
        <v>1</v>
      </c>
      <c r="O33" s="247">
        <v>1</v>
      </c>
      <c r="P33" s="247">
        <f t="shared" si="1"/>
        <v>4</v>
      </c>
      <c r="Q33" s="3" t="s">
        <v>27</v>
      </c>
      <c r="R33" s="268" t="s">
        <v>3041</v>
      </c>
      <c r="S33" s="269" t="s">
        <v>3013</v>
      </c>
      <c r="T33" s="477"/>
      <c r="U33" s="588"/>
    </row>
    <row r="34" spans="1:21" ht="15.75" customHeight="1">
      <c r="A34" s="8" t="s">
        <v>25</v>
      </c>
      <c r="B34" s="8" t="s">
        <v>26</v>
      </c>
      <c r="C34" s="659"/>
      <c r="D34" s="259"/>
      <c r="E34" s="8" t="s">
        <v>19</v>
      </c>
      <c r="F34" s="35" t="s">
        <v>210</v>
      </c>
      <c r="G34" s="35" t="s">
        <v>211</v>
      </c>
      <c r="H34" s="8" t="s">
        <v>56</v>
      </c>
      <c r="I34" s="8" t="s">
        <v>2680</v>
      </c>
      <c r="J34" s="650">
        <v>1</v>
      </c>
      <c r="K34" s="650">
        <v>1</v>
      </c>
      <c r="L34" s="650">
        <v>1</v>
      </c>
      <c r="M34" s="650">
        <v>1</v>
      </c>
      <c r="N34" s="650">
        <v>1</v>
      </c>
      <c r="O34" s="650">
        <v>1</v>
      </c>
      <c r="P34" s="282">
        <f t="shared" si="1"/>
        <v>4</v>
      </c>
      <c r="Q34" s="651" t="s">
        <v>27</v>
      </c>
      <c r="R34" s="262" t="s">
        <v>3042</v>
      </c>
      <c r="S34" s="269" t="s">
        <v>3043</v>
      </c>
      <c r="T34" s="266" t="s">
        <v>3034</v>
      </c>
      <c r="U34" s="588"/>
    </row>
    <row r="35" spans="1:21" ht="15.75" customHeight="1">
      <c r="A35" s="2" t="s">
        <v>25</v>
      </c>
      <c r="B35" s="9" t="s">
        <v>26</v>
      </c>
      <c r="C35" s="2"/>
      <c r="D35" s="259"/>
      <c r="E35" s="2" t="s">
        <v>19</v>
      </c>
      <c r="F35" s="2" t="s">
        <v>214</v>
      </c>
      <c r="G35" s="2" t="s">
        <v>215</v>
      </c>
      <c r="H35" s="2" t="s">
        <v>56</v>
      </c>
      <c r="I35" s="2" t="s">
        <v>2683</v>
      </c>
      <c r="J35" s="247">
        <v>1</v>
      </c>
      <c r="K35" s="247">
        <v>1</v>
      </c>
      <c r="L35" s="247">
        <v>1</v>
      </c>
      <c r="M35" s="247">
        <v>1</v>
      </c>
      <c r="N35" s="247">
        <v>1</v>
      </c>
      <c r="O35" s="247">
        <v>1</v>
      </c>
      <c r="P35" s="247">
        <f t="shared" si="1"/>
        <v>4</v>
      </c>
      <c r="Q35" s="3" t="s">
        <v>27</v>
      </c>
      <c r="R35" s="262" t="s">
        <v>3044</v>
      </c>
      <c r="S35" s="269" t="s">
        <v>3039</v>
      </c>
      <c r="T35" s="269" t="s">
        <v>3045</v>
      </c>
      <c r="U35" s="588"/>
    </row>
    <row r="36" spans="1:21" ht="15.75" customHeight="1">
      <c r="A36" s="8" t="s">
        <v>25</v>
      </c>
      <c r="B36" s="8" t="s">
        <v>26</v>
      </c>
      <c r="C36" s="8"/>
      <c r="D36" s="259"/>
      <c r="E36" s="8" t="s">
        <v>19</v>
      </c>
      <c r="F36" s="35" t="s">
        <v>219</v>
      </c>
      <c r="G36" s="35" t="s">
        <v>220</v>
      </c>
      <c r="H36" s="8" t="s">
        <v>56</v>
      </c>
      <c r="I36" s="8" t="s">
        <v>2684</v>
      </c>
      <c r="J36" s="282">
        <v>1</v>
      </c>
      <c r="K36" s="282">
        <v>1</v>
      </c>
      <c r="L36" s="282">
        <v>1</v>
      </c>
      <c r="M36" s="282">
        <v>1</v>
      </c>
      <c r="N36" s="282">
        <v>1</v>
      </c>
      <c r="O36" s="650">
        <v>1</v>
      </c>
      <c r="P36" s="282">
        <f t="shared" si="1"/>
        <v>4</v>
      </c>
      <c r="Q36" s="651" t="s">
        <v>27</v>
      </c>
      <c r="R36" s="271" t="s">
        <v>3046</v>
      </c>
      <c r="S36" s="653" t="s">
        <v>3032</v>
      </c>
      <c r="T36" s="477"/>
      <c r="U36" s="588"/>
    </row>
    <row r="37" spans="1:21" ht="60.75" customHeight="1">
      <c r="A37" s="8" t="s">
        <v>25</v>
      </c>
      <c r="B37" s="8" t="s">
        <v>26</v>
      </c>
      <c r="C37" s="8"/>
      <c r="D37" s="259"/>
      <c r="E37" s="8" t="s">
        <v>19</v>
      </c>
      <c r="F37" s="8" t="s">
        <v>223</v>
      </c>
      <c r="G37" s="8" t="s">
        <v>224</v>
      </c>
      <c r="H37" s="35" t="s">
        <v>225</v>
      </c>
      <c r="I37" s="8" t="s">
        <v>2687</v>
      </c>
      <c r="J37" s="282">
        <v>1</v>
      </c>
      <c r="K37" s="282">
        <v>1</v>
      </c>
      <c r="L37" s="282">
        <v>1</v>
      </c>
      <c r="M37" s="282">
        <v>1</v>
      </c>
      <c r="N37" s="282">
        <v>1</v>
      </c>
      <c r="O37" s="650">
        <v>1</v>
      </c>
      <c r="P37" s="282">
        <f t="shared" si="1"/>
        <v>4</v>
      </c>
      <c r="Q37" s="651" t="s">
        <v>27</v>
      </c>
      <c r="R37" s="272" t="s">
        <v>3047</v>
      </c>
      <c r="S37" s="653" t="s">
        <v>3048</v>
      </c>
      <c r="T37" s="477"/>
      <c r="U37" s="588"/>
    </row>
    <row r="38" spans="1:21" ht="15.75" customHeight="1">
      <c r="A38" s="2" t="s">
        <v>25</v>
      </c>
      <c r="B38" s="2" t="s">
        <v>143</v>
      </c>
      <c r="C38" s="2"/>
      <c r="D38" s="259"/>
      <c r="E38" s="2" t="s">
        <v>12</v>
      </c>
      <c r="F38" s="8" t="s">
        <v>232</v>
      </c>
      <c r="G38" s="2" t="s">
        <v>233</v>
      </c>
      <c r="H38" s="2" t="s">
        <v>56</v>
      </c>
      <c r="I38" s="2"/>
      <c r="J38" s="247">
        <v>0</v>
      </c>
      <c r="K38" s="247">
        <v>0</v>
      </c>
      <c r="L38" s="247">
        <v>0</v>
      </c>
      <c r="M38" s="247">
        <v>0</v>
      </c>
      <c r="N38" s="247">
        <v>0</v>
      </c>
      <c r="O38" s="247">
        <v>0</v>
      </c>
      <c r="P38" s="247">
        <v>0</v>
      </c>
      <c r="Q38" s="12" t="s">
        <v>27</v>
      </c>
      <c r="R38" s="588" t="s">
        <v>3049</v>
      </c>
      <c r="S38" s="658"/>
      <c r="U38" s="273"/>
    </row>
    <row r="39" spans="1:21" ht="15.75" customHeight="1">
      <c r="A39" s="2" t="s">
        <v>25</v>
      </c>
      <c r="B39" s="2" t="s">
        <v>143</v>
      </c>
      <c r="C39" s="2"/>
      <c r="D39" s="259"/>
      <c r="E39" s="2" t="s">
        <v>12</v>
      </c>
      <c r="F39" s="8" t="s">
        <v>238</v>
      </c>
      <c r="G39" s="2" t="s">
        <v>239</v>
      </c>
      <c r="H39" s="17" t="s">
        <v>240</v>
      </c>
      <c r="I39" s="2"/>
      <c r="J39" s="247">
        <v>0</v>
      </c>
      <c r="K39" s="247">
        <v>0</v>
      </c>
      <c r="L39" s="247">
        <v>0</v>
      </c>
      <c r="M39" s="247">
        <v>0</v>
      </c>
      <c r="N39" s="247">
        <v>0</v>
      </c>
      <c r="O39" s="247">
        <v>0</v>
      </c>
      <c r="P39" s="247">
        <v>0</v>
      </c>
      <c r="Q39" s="12" t="s">
        <v>150</v>
      </c>
      <c r="R39" s="563" t="s">
        <v>3050</v>
      </c>
      <c r="S39" s="658" t="s">
        <v>3051</v>
      </c>
      <c r="T39" s="477"/>
      <c r="U39" s="588"/>
    </row>
    <row r="40" spans="1:21" ht="15.75" customHeight="1">
      <c r="A40" s="2" t="s">
        <v>25</v>
      </c>
      <c r="B40" s="2" t="s">
        <v>143</v>
      </c>
      <c r="C40" s="2"/>
      <c r="D40" s="259"/>
      <c r="E40" s="2" t="s">
        <v>19</v>
      </c>
      <c r="F40" s="9" t="s">
        <v>232</v>
      </c>
      <c r="G40" s="2" t="s">
        <v>3052</v>
      </c>
      <c r="H40" s="2" t="s">
        <v>56</v>
      </c>
      <c r="I40" s="2"/>
      <c r="J40" s="247">
        <v>0</v>
      </c>
      <c r="K40" s="247">
        <v>0</v>
      </c>
      <c r="L40" s="247">
        <v>0</v>
      </c>
      <c r="M40" s="247">
        <v>0</v>
      </c>
      <c r="N40" s="247">
        <v>0</v>
      </c>
      <c r="O40" s="247">
        <v>0</v>
      </c>
      <c r="P40" s="247">
        <v>0</v>
      </c>
      <c r="Q40" s="12" t="s">
        <v>27</v>
      </c>
      <c r="R40" s="273" t="s">
        <v>1196</v>
      </c>
      <c r="S40" s="588"/>
      <c r="T40" s="660"/>
      <c r="U40" s="588"/>
    </row>
    <row r="41" spans="1:21" ht="81.75" customHeight="1">
      <c r="A41" s="8" t="s">
        <v>25</v>
      </c>
      <c r="B41" s="8" t="s">
        <v>143</v>
      </c>
      <c r="C41" s="8"/>
      <c r="D41" s="259"/>
      <c r="E41" s="8" t="s">
        <v>19</v>
      </c>
      <c r="F41" s="9" t="s">
        <v>238</v>
      </c>
      <c r="G41" s="8" t="s">
        <v>1197</v>
      </c>
      <c r="H41" s="35" t="s">
        <v>240</v>
      </c>
      <c r="I41" s="8"/>
      <c r="J41" s="283">
        <v>0</v>
      </c>
      <c r="K41" s="283">
        <v>0</v>
      </c>
      <c r="L41" s="283">
        <v>0</v>
      </c>
      <c r="M41" s="283">
        <v>0</v>
      </c>
      <c r="N41" s="283">
        <v>0</v>
      </c>
      <c r="O41" s="283">
        <v>0</v>
      </c>
      <c r="P41" s="247">
        <f t="shared" ref="P41:P47" si="2">J41*(SUM(K41:N41)*O41)</f>
        <v>0</v>
      </c>
      <c r="Q41" s="661" t="s">
        <v>150</v>
      </c>
      <c r="R41" s="273" t="s">
        <v>3053</v>
      </c>
      <c r="S41" s="662"/>
      <c r="T41" s="663" t="s">
        <v>3054</v>
      </c>
      <c r="U41" s="588"/>
    </row>
    <row r="42" spans="1:21" ht="15.75" customHeight="1">
      <c r="A42" s="8" t="s">
        <v>25</v>
      </c>
      <c r="B42" s="8" t="s">
        <v>159</v>
      </c>
      <c r="C42" s="8"/>
      <c r="D42" s="259"/>
      <c r="E42" s="8" t="s">
        <v>12</v>
      </c>
      <c r="F42" s="35" t="s">
        <v>254</v>
      </c>
      <c r="G42" s="8" t="s">
        <v>1199</v>
      </c>
      <c r="H42" s="8" t="s">
        <v>56</v>
      </c>
      <c r="I42" s="8"/>
      <c r="J42" s="664">
        <v>1</v>
      </c>
      <c r="K42" s="664">
        <v>1</v>
      </c>
      <c r="L42" s="664">
        <v>1</v>
      </c>
      <c r="M42" s="664">
        <v>1</v>
      </c>
      <c r="N42" s="664">
        <v>1</v>
      </c>
      <c r="O42" s="664">
        <v>1</v>
      </c>
      <c r="P42" s="282">
        <f t="shared" si="2"/>
        <v>4</v>
      </c>
      <c r="Q42" s="665" t="s">
        <v>27</v>
      </c>
      <c r="R42" s="262" t="s">
        <v>3055</v>
      </c>
      <c r="S42" s="652" t="s">
        <v>3056</v>
      </c>
      <c r="T42" s="271"/>
      <c r="U42" s="588"/>
    </row>
    <row r="43" spans="1:21" ht="39" customHeight="1">
      <c r="A43" s="2" t="s">
        <v>25</v>
      </c>
      <c r="B43" s="2" t="s">
        <v>159</v>
      </c>
      <c r="C43" s="2"/>
      <c r="D43" s="259"/>
      <c r="E43" s="2" t="s">
        <v>12</v>
      </c>
      <c r="F43" s="9" t="s">
        <v>259</v>
      </c>
      <c r="G43" s="9" t="s">
        <v>260</v>
      </c>
      <c r="H43" s="17" t="s">
        <v>240</v>
      </c>
      <c r="I43" s="2" t="s">
        <v>2693</v>
      </c>
      <c r="J43" s="247">
        <v>0</v>
      </c>
      <c r="K43" s="275">
        <v>0</v>
      </c>
      <c r="L43" s="275">
        <v>0</v>
      </c>
      <c r="M43" s="275">
        <v>0</v>
      </c>
      <c r="N43" s="275">
        <v>0</v>
      </c>
      <c r="O43" s="275">
        <v>0</v>
      </c>
      <c r="P43" s="247">
        <f t="shared" si="2"/>
        <v>0</v>
      </c>
      <c r="Q43" s="12" t="s">
        <v>150</v>
      </c>
      <c r="R43" s="666" t="s">
        <v>3057</v>
      </c>
      <c r="S43" s="588"/>
      <c r="T43" s="271"/>
      <c r="U43" s="588"/>
    </row>
    <row r="44" spans="1:21" ht="15.75" customHeight="1">
      <c r="A44" s="8" t="s">
        <v>25</v>
      </c>
      <c r="B44" s="8" t="s">
        <v>159</v>
      </c>
      <c r="C44" s="8"/>
      <c r="D44" s="259"/>
      <c r="E44" s="8" t="s">
        <v>19</v>
      </c>
      <c r="F44" s="35" t="s">
        <v>254</v>
      </c>
      <c r="G44" s="35" t="s">
        <v>1201</v>
      </c>
      <c r="H44" s="8" t="s">
        <v>56</v>
      </c>
      <c r="I44" s="8"/>
      <c r="J44" s="664">
        <v>1</v>
      </c>
      <c r="K44" s="664">
        <v>1</v>
      </c>
      <c r="L44" s="664">
        <v>1</v>
      </c>
      <c r="M44" s="664">
        <v>1</v>
      </c>
      <c r="N44" s="664">
        <v>1</v>
      </c>
      <c r="O44" s="664">
        <v>1</v>
      </c>
      <c r="P44" s="282">
        <f t="shared" si="2"/>
        <v>4</v>
      </c>
      <c r="Q44" s="665" t="s">
        <v>27</v>
      </c>
      <c r="R44" s="262" t="s">
        <v>3058</v>
      </c>
      <c r="S44" s="653" t="s">
        <v>3034</v>
      </c>
      <c r="T44" s="477"/>
      <c r="U44" s="588"/>
    </row>
    <row r="45" spans="1:21" ht="15.75" customHeight="1">
      <c r="A45" s="2" t="s">
        <v>25</v>
      </c>
      <c r="B45" s="2" t="s">
        <v>159</v>
      </c>
      <c r="C45" s="2"/>
      <c r="D45" s="259"/>
      <c r="E45" s="2" t="s">
        <v>19</v>
      </c>
      <c r="F45" s="9" t="s">
        <v>259</v>
      </c>
      <c r="G45" s="9" t="s">
        <v>1203</v>
      </c>
      <c r="H45" s="9" t="s">
        <v>240</v>
      </c>
      <c r="I45" s="2"/>
      <c r="J45" s="275">
        <v>0</v>
      </c>
      <c r="K45" s="275">
        <v>0</v>
      </c>
      <c r="L45" s="275">
        <v>0</v>
      </c>
      <c r="M45" s="275">
        <v>0</v>
      </c>
      <c r="N45" s="275">
        <v>0</v>
      </c>
      <c r="O45" s="275">
        <v>0</v>
      </c>
      <c r="P45" s="247">
        <f t="shared" si="2"/>
        <v>0</v>
      </c>
      <c r="Q45" s="13" t="s">
        <v>150</v>
      </c>
      <c r="R45" s="262" t="s">
        <v>3059</v>
      </c>
      <c r="S45" s="269" t="s">
        <v>3060</v>
      </c>
      <c r="T45" s="667" t="s">
        <v>3061</v>
      </c>
      <c r="U45" s="588"/>
    </row>
    <row r="46" spans="1:21" ht="15.75" customHeight="1">
      <c r="A46" s="2" t="s">
        <v>25</v>
      </c>
      <c r="B46" s="2" t="s">
        <v>170</v>
      </c>
      <c r="C46" s="2"/>
      <c r="D46" s="259"/>
      <c r="E46" s="2" t="s">
        <v>12</v>
      </c>
      <c r="F46" s="9" t="s">
        <v>3062</v>
      </c>
      <c r="G46" s="2" t="s">
        <v>285</v>
      </c>
      <c r="H46" s="2" t="s">
        <v>42</v>
      </c>
      <c r="I46" s="2"/>
      <c r="J46" s="275">
        <v>1</v>
      </c>
      <c r="K46" s="275">
        <v>1</v>
      </c>
      <c r="L46" s="275">
        <v>1</v>
      </c>
      <c r="M46" s="275">
        <v>1</v>
      </c>
      <c r="N46" s="275">
        <v>1</v>
      </c>
      <c r="O46" s="275">
        <v>0.5</v>
      </c>
      <c r="P46" s="247">
        <f t="shared" si="2"/>
        <v>2</v>
      </c>
      <c r="Q46" s="13" t="s">
        <v>27</v>
      </c>
      <c r="R46" s="262" t="s">
        <v>3063</v>
      </c>
      <c r="S46" s="269" t="s">
        <v>3064</v>
      </c>
      <c r="T46" s="564" t="s">
        <v>3065</v>
      </c>
      <c r="U46" s="588"/>
    </row>
    <row r="47" spans="1:21" ht="15.75" customHeight="1">
      <c r="A47" s="2" t="s">
        <v>25</v>
      </c>
      <c r="B47" s="2" t="s">
        <v>170</v>
      </c>
      <c r="C47" s="2"/>
      <c r="D47" s="259"/>
      <c r="E47" s="2" t="s">
        <v>12</v>
      </c>
      <c r="F47" s="9" t="s">
        <v>3066</v>
      </c>
      <c r="G47" s="2" t="s">
        <v>290</v>
      </c>
      <c r="H47" s="2" t="s">
        <v>42</v>
      </c>
      <c r="I47" s="2"/>
      <c r="J47" s="275">
        <v>1</v>
      </c>
      <c r="K47" s="275">
        <v>1</v>
      </c>
      <c r="L47" s="275">
        <v>1</v>
      </c>
      <c r="M47" s="275">
        <v>0</v>
      </c>
      <c r="N47" s="275">
        <v>1</v>
      </c>
      <c r="O47" s="275">
        <v>0.5</v>
      </c>
      <c r="P47" s="247">
        <f t="shared" si="2"/>
        <v>1.5</v>
      </c>
      <c r="Q47" s="13" t="s">
        <v>27</v>
      </c>
      <c r="R47" s="262" t="s">
        <v>3067</v>
      </c>
      <c r="S47" s="269" t="s">
        <v>3068</v>
      </c>
      <c r="T47" s="477"/>
      <c r="U47" s="588"/>
    </row>
    <row r="48" spans="1:21" ht="15.75" customHeight="1">
      <c r="A48" s="2" t="s">
        <v>25</v>
      </c>
      <c r="B48" s="2" t="s">
        <v>170</v>
      </c>
      <c r="C48" s="2"/>
      <c r="D48" s="654" t="s">
        <v>1014</v>
      </c>
      <c r="E48" s="2" t="s">
        <v>12</v>
      </c>
      <c r="F48" s="9" t="s">
        <v>3069</v>
      </c>
      <c r="G48" s="2" t="s">
        <v>300</v>
      </c>
      <c r="H48" s="2" t="s">
        <v>56</v>
      </c>
      <c r="I48" s="2"/>
      <c r="J48" s="275"/>
      <c r="K48" s="275"/>
      <c r="L48" s="275"/>
      <c r="M48" s="275"/>
      <c r="N48" s="275"/>
      <c r="O48" s="275"/>
      <c r="P48" s="247"/>
      <c r="Q48" s="13" t="s">
        <v>27</v>
      </c>
      <c r="R48" s="668" t="s">
        <v>3070</v>
      </c>
      <c r="S48" s="658"/>
      <c r="T48" s="477"/>
      <c r="U48" s="588"/>
    </row>
    <row r="49" spans="1:21" ht="15.75" customHeight="1">
      <c r="A49" s="2" t="s">
        <v>25</v>
      </c>
      <c r="B49" s="2" t="s">
        <v>170</v>
      </c>
      <c r="C49" s="2"/>
      <c r="D49" s="259"/>
      <c r="E49" s="2" t="s">
        <v>19</v>
      </c>
      <c r="F49" s="2" t="s">
        <v>304</v>
      </c>
      <c r="G49" s="2" t="s">
        <v>1211</v>
      </c>
      <c r="H49" s="2" t="s">
        <v>42</v>
      </c>
      <c r="I49" s="2"/>
      <c r="J49" s="275">
        <v>1</v>
      </c>
      <c r="K49" s="275">
        <v>1</v>
      </c>
      <c r="L49" s="275">
        <v>1</v>
      </c>
      <c r="M49" s="275">
        <v>1</v>
      </c>
      <c r="N49" s="275">
        <v>1</v>
      </c>
      <c r="O49" s="275">
        <v>1</v>
      </c>
      <c r="P49" s="247">
        <f t="shared" ref="P49:P53" si="3">J49*(SUM(K49:N49)*O49)</f>
        <v>4</v>
      </c>
      <c r="Q49" s="13" t="s">
        <v>27</v>
      </c>
      <c r="R49" s="262" t="s">
        <v>3071</v>
      </c>
      <c r="S49" s="269" t="s">
        <v>3072</v>
      </c>
      <c r="T49" s="564" t="s">
        <v>3073</v>
      </c>
      <c r="U49" s="588"/>
    </row>
    <row r="50" spans="1:21" ht="15.75" customHeight="1">
      <c r="A50" s="2" t="s">
        <v>25</v>
      </c>
      <c r="B50" s="2" t="s">
        <v>170</v>
      </c>
      <c r="C50" s="2"/>
      <c r="D50" s="259"/>
      <c r="E50" s="2" t="s">
        <v>19</v>
      </c>
      <c r="F50" s="9" t="s">
        <v>311</v>
      </c>
      <c r="G50" s="2" t="s">
        <v>1213</v>
      </c>
      <c r="H50" s="2" t="s">
        <v>42</v>
      </c>
      <c r="I50" s="2"/>
      <c r="J50" s="275">
        <v>1</v>
      </c>
      <c r="K50" s="275">
        <v>1</v>
      </c>
      <c r="L50" s="275">
        <v>1</v>
      </c>
      <c r="M50" s="275">
        <v>0.5</v>
      </c>
      <c r="N50" s="275">
        <v>1</v>
      </c>
      <c r="O50" s="275">
        <v>1</v>
      </c>
      <c r="P50" s="247">
        <f t="shared" si="3"/>
        <v>3.5</v>
      </c>
      <c r="Q50" s="13" t="s">
        <v>27</v>
      </c>
      <c r="R50" s="262" t="s">
        <v>3074</v>
      </c>
      <c r="S50" s="658" t="s">
        <v>3075</v>
      </c>
      <c r="T50" s="477"/>
      <c r="U50" s="588"/>
    </row>
    <row r="51" spans="1:21" ht="15.75" customHeight="1">
      <c r="A51" s="2" t="s">
        <v>25</v>
      </c>
      <c r="B51" s="2" t="s">
        <v>170</v>
      </c>
      <c r="C51" s="2"/>
      <c r="D51" s="259"/>
      <c r="E51" s="2" t="s">
        <v>19</v>
      </c>
      <c r="F51" s="9" t="s">
        <v>3076</v>
      </c>
      <c r="G51" s="2" t="s">
        <v>1216</v>
      </c>
      <c r="H51" s="2" t="s">
        <v>56</v>
      </c>
      <c r="I51" s="2"/>
      <c r="J51" s="275">
        <v>1</v>
      </c>
      <c r="K51" s="275">
        <v>1</v>
      </c>
      <c r="L51" s="275">
        <v>1</v>
      </c>
      <c r="M51" s="275">
        <v>1</v>
      </c>
      <c r="N51" s="275">
        <v>1</v>
      </c>
      <c r="O51" s="275">
        <v>1</v>
      </c>
      <c r="P51" s="247">
        <f t="shared" si="3"/>
        <v>4</v>
      </c>
      <c r="Q51" s="13" t="s">
        <v>27</v>
      </c>
      <c r="R51" s="262" t="s">
        <v>3077</v>
      </c>
      <c r="S51" s="269" t="s">
        <v>3078</v>
      </c>
      <c r="T51" s="477"/>
      <c r="U51" s="588"/>
    </row>
    <row r="52" spans="1:21" ht="15.75" customHeight="1">
      <c r="A52" s="8" t="s">
        <v>194</v>
      </c>
      <c r="B52" s="8" t="s">
        <v>195</v>
      </c>
      <c r="C52" s="8" t="s">
        <v>196</v>
      </c>
      <c r="D52" s="259"/>
      <c r="E52" s="8" t="s">
        <v>12</v>
      </c>
      <c r="F52" s="8" t="s">
        <v>326</v>
      </c>
      <c r="G52" s="8" t="s">
        <v>327</v>
      </c>
      <c r="H52" s="8" t="s">
        <v>42</v>
      </c>
      <c r="I52" s="8"/>
      <c r="J52" s="664">
        <v>1</v>
      </c>
      <c r="K52" s="664">
        <v>1</v>
      </c>
      <c r="L52" s="664">
        <v>1</v>
      </c>
      <c r="M52" s="664">
        <v>0</v>
      </c>
      <c r="N52" s="664">
        <v>0.5</v>
      </c>
      <c r="O52" s="664">
        <v>0.5</v>
      </c>
      <c r="P52" s="247">
        <f t="shared" si="3"/>
        <v>1.25</v>
      </c>
      <c r="Q52" s="665" t="s">
        <v>27</v>
      </c>
      <c r="R52" s="262" t="s">
        <v>3079</v>
      </c>
      <c r="S52" s="652" t="s">
        <v>3080</v>
      </c>
      <c r="T52" s="477"/>
      <c r="U52" s="588"/>
    </row>
    <row r="53" spans="1:21" ht="15.75" customHeight="1">
      <c r="A53" s="8" t="s">
        <v>194</v>
      </c>
      <c r="B53" s="8" t="s">
        <v>195</v>
      </c>
      <c r="C53" s="8" t="s">
        <v>196</v>
      </c>
      <c r="D53" s="259"/>
      <c r="E53" s="8" t="s">
        <v>19</v>
      </c>
      <c r="F53" s="8" t="s">
        <v>326</v>
      </c>
      <c r="G53" s="8" t="s">
        <v>327</v>
      </c>
      <c r="H53" s="8" t="s">
        <v>42</v>
      </c>
      <c r="I53" s="8"/>
      <c r="J53" s="664">
        <v>1</v>
      </c>
      <c r="K53" s="664">
        <v>1</v>
      </c>
      <c r="L53" s="664">
        <v>1</v>
      </c>
      <c r="M53" s="664">
        <v>0</v>
      </c>
      <c r="N53" s="664">
        <v>0.5</v>
      </c>
      <c r="O53" s="664">
        <v>0.5</v>
      </c>
      <c r="P53" s="247">
        <f t="shared" si="3"/>
        <v>1.25</v>
      </c>
      <c r="Q53" s="665" t="s">
        <v>27</v>
      </c>
      <c r="R53" s="262" t="s">
        <v>3079</v>
      </c>
      <c r="S53" s="652" t="s">
        <v>3081</v>
      </c>
      <c r="T53" s="477"/>
      <c r="U53" s="588"/>
    </row>
    <row r="54" spans="1:21" ht="15.75" customHeight="1">
      <c r="A54" s="2" t="s">
        <v>194</v>
      </c>
      <c r="B54" s="2" t="s">
        <v>195</v>
      </c>
      <c r="C54" s="2" t="s">
        <v>209</v>
      </c>
      <c r="D54" s="654" t="s">
        <v>1014</v>
      </c>
      <c r="E54" s="2" t="s">
        <v>12</v>
      </c>
      <c r="F54" s="9" t="s">
        <v>357</v>
      </c>
      <c r="G54" s="2" t="s">
        <v>358</v>
      </c>
      <c r="H54" s="2" t="s">
        <v>42</v>
      </c>
      <c r="I54" s="2"/>
      <c r="J54" s="275"/>
      <c r="K54" s="275"/>
      <c r="L54" s="275"/>
      <c r="M54" s="275"/>
      <c r="N54" s="275"/>
      <c r="O54" s="275"/>
      <c r="P54" s="247"/>
      <c r="Q54" s="13" t="s">
        <v>4</v>
      </c>
      <c r="R54" s="262" t="s">
        <v>3082</v>
      </c>
      <c r="S54" s="588"/>
      <c r="T54" s="477"/>
      <c r="U54" s="588"/>
    </row>
    <row r="55" spans="1:21" ht="15.75" customHeight="1">
      <c r="A55" s="2" t="s">
        <v>194</v>
      </c>
      <c r="B55" s="2" t="s">
        <v>195</v>
      </c>
      <c r="C55" s="2" t="s">
        <v>209</v>
      </c>
      <c r="D55" s="654" t="s">
        <v>1014</v>
      </c>
      <c r="E55" s="2" t="s">
        <v>19</v>
      </c>
      <c r="F55" s="9" t="s">
        <v>363</v>
      </c>
      <c r="G55" s="2" t="s">
        <v>358</v>
      </c>
      <c r="H55" s="2" t="s">
        <v>42</v>
      </c>
      <c r="I55" s="2"/>
      <c r="J55" s="275"/>
      <c r="K55" s="275"/>
      <c r="L55" s="275"/>
      <c r="M55" s="275"/>
      <c r="N55" s="275"/>
      <c r="O55" s="275"/>
      <c r="P55" s="247"/>
      <c r="Q55" s="13" t="s">
        <v>4</v>
      </c>
      <c r="R55" s="262" t="s">
        <v>3083</v>
      </c>
      <c r="S55" s="588"/>
      <c r="T55" s="477"/>
      <c r="U55" s="588"/>
    </row>
    <row r="56" spans="1:21" ht="15.75" customHeight="1">
      <c r="A56" s="8" t="s">
        <v>194</v>
      </c>
      <c r="B56" s="8" t="s">
        <v>218</v>
      </c>
      <c r="C56" s="8"/>
      <c r="D56" s="259"/>
      <c r="E56" s="8" t="s">
        <v>12</v>
      </c>
      <c r="F56" s="35" t="s">
        <v>367</v>
      </c>
      <c r="G56" s="8" t="s">
        <v>368</v>
      </c>
      <c r="H56" s="8" t="s">
        <v>42</v>
      </c>
      <c r="I56" s="8"/>
      <c r="J56" s="664">
        <v>1</v>
      </c>
      <c r="K56" s="664">
        <v>1</v>
      </c>
      <c r="L56" s="664">
        <v>1</v>
      </c>
      <c r="M56" s="664">
        <v>1</v>
      </c>
      <c r="N56" s="664">
        <v>1</v>
      </c>
      <c r="O56" s="664">
        <v>0.5</v>
      </c>
      <c r="P56" s="282">
        <f t="shared" ref="P56:P63" si="4">J56*(SUM(K56:N56)*O56)</f>
        <v>2</v>
      </c>
      <c r="Q56" s="665" t="s">
        <v>4</v>
      </c>
      <c r="R56" s="262" t="s">
        <v>3084</v>
      </c>
      <c r="S56" s="652" t="s">
        <v>1087</v>
      </c>
      <c r="T56" s="477"/>
      <c r="U56" s="588"/>
    </row>
    <row r="57" spans="1:21" ht="15.75" customHeight="1">
      <c r="A57" s="8" t="s">
        <v>194</v>
      </c>
      <c r="B57" s="8" t="s">
        <v>218</v>
      </c>
      <c r="C57" s="8"/>
      <c r="D57" s="259"/>
      <c r="E57" s="8" t="s">
        <v>19</v>
      </c>
      <c r="F57" s="35" t="s">
        <v>373</v>
      </c>
      <c r="G57" s="8" t="s">
        <v>1225</v>
      </c>
      <c r="H57" s="8" t="s">
        <v>42</v>
      </c>
      <c r="I57" s="8"/>
      <c r="J57" s="664">
        <v>1</v>
      </c>
      <c r="K57" s="664">
        <v>1</v>
      </c>
      <c r="L57" s="664">
        <v>1</v>
      </c>
      <c r="M57" s="664">
        <v>1</v>
      </c>
      <c r="N57" s="664">
        <v>1</v>
      </c>
      <c r="O57" s="664">
        <v>0.5</v>
      </c>
      <c r="P57" s="282">
        <f t="shared" si="4"/>
        <v>2</v>
      </c>
      <c r="Q57" s="665" t="s">
        <v>4</v>
      </c>
      <c r="R57" s="262" t="s">
        <v>3085</v>
      </c>
      <c r="S57" s="652" t="s">
        <v>1087</v>
      </c>
      <c r="T57" s="477"/>
      <c r="U57" s="588"/>
    </row>
    <row r="58" spans="1:21" ht="15.75" customHeight="1">
      <c r="A58" s="2" t="s">
        <v>194</v>
      </c>
      <c r="B58" s="2" t="s">
        <v>230</v>
      </c>
      <c r="C58" s="2" t="s">
        <v>231</v>
      </c>
      <c r="D58" s="259"/>
      <c r="E58" s="2" t="s">
        <v>12</v>
      </c>
      <c r="F58" s="35" t="s">
        <v>386</v>
      </c>
      <c r="G58" s="9" t="s">
        <v>387</v>
      </c>
      <c r="H58" s="2" t="s">
        <v>15</v>
      </c>
      <c r="I58" s="2"/>
      <c r="J58" s="247">
        <v>0</v>
      </c>
      <c r="K58" s="247">
        <v>0</v>
      </c>
      <c r="L58" s="247">
        <v>0</v>
      </c>
      <c r="M58" s="247">
        <v>0</v>
      </c>
      <c r="N58" s="247">
        <v>0</v>
      </c>
      <c r="O58" s="247">
        <v>0</v>
      </c>
      <c r="P58" s="247">
        <f t="shared" si="4"/>
        <v>0</v>
      </c>
      <c r="Q58" s="13" t="s">
        <v>4</v>
      </c>
      <c r="R58" s="262" t="s">
        <v>3057</v>
      </c>
      <c r="S58" s="658"/>
      <c r="T58" s="477"/>
      <c r="U58" s="588"/>
    </row>
    <row r="59" spans="1:21" ht="15.75" customHeight="1">
      <c r="A59" s="2" t="s">
        <v>194</v>
      </c>
      <c r="B59" s="2" t="s">
        <v>230</v>
      </c>
      <c r="C59" s="2" t="s">
        <v>231</v>
      </c>
      <c r="D59" s="259"/>
      <c r="E59" s="2" t="s">
        <v>12</v>
      </c>
      <c r="F59" s="669" t="s">
        <v>394</v>
      </c>
      <c r="G59" s="9" t="s">
        <v>395</v>
      </c>
      <c r="H59" s="2" t="s">
        <v>15</v>
      </c>
      <c r="I59" s="9" t="s">
        <v>2715</v>
      </c>
      <c r="J59" s="247">
        <v>1</v>
      </c>
      <c r="K59" s="247">
        <v>1</v>
      </c>
      <c r="L59" s="247">
        <v>1</v>
      </c>
      <c r="M59" s="247">
        <v>1</v>
      </c>
      <c r="N59" s="247">
        <v>1</v>
      </c>
      <c r="O59" s="247">
        <v>1</v>
      </c>
      <c r="P59" s="247">
        <f t="shared" si="4"/>
        <v>4</v>
      </c>
      <c r="Q59" s="13" t="s">
        <v>4</v>
      </c>
      <c r="R59" s="262" t="s">
        <v>3086</v>
      </c>
      <c r="S59" s="658" t="s">
        <v>1090</v>
      </c>
      <c r="T59" s="477"/>
      <c r="U59" s="588"/>
    </row>
    <row r="60" spans="1:21" ht="15.75" customHeight="1">
      <c r="A60" s="2" t="s">
        <v>194</v>
      </c>
      <c r="B60" s="2" t="s">
        <v>230</v>
      </c>
      <c r="C60" s="2" t="s">
        <v>231</v>
      </c>
      <c r="D60" s="259"/>
      <c r="E60" s="2" t="s">
        <v>19</v>
      </c>
      <c r="F60" s="669" t="s">
        <v>399</v>
      </c>
      <c r="G60" s="2" t="s">
        <v>400</v>
      </c>
      <c r="H60" s="2" t="s">
        <v>15</v>
      </c>
      <c r="I60" s="2"/>
      <c r="J60" s="247">
        <v>0</v>
      </c>
      <c r="K60" s="247">
        <v>0</v>
      </c>
      <c r="L60" s="247">
        <v>0</v>
      </c>
      <c r="M60" s="247">
        <v>0</v>
      </c>
      <c r="N60" s="247">
        <v>0</v>
      </c>
      <c r="O60" s="247">
        <v>0</v>
      </c>
      <c r="P60" s="247">
        <f t="shared" si="4"/>
        <v>0</v>
      </c>
      <c r="Q60" s="13" t="s">
        <v>4</v>
      </c>
      <c r="R60" s="262" t="s">
        <v>3057</v>
      </c>
      <c r="S60" s="658"/>
      <c r="T60" s="477"/>
      <c r="U60" s="588"/>
    </row>
    <row r="61" spans="1:21" ht="15.75" customHeight="1">
      <c r="A61" s="2" t="s">
        <v>194</v>
      </c>
      <c r="B61" s="2" t="s">
        <v>230</v>
      </c>
      <c r="C61" s="2" t="s">
        <v>231</v>
      </c>
      <c r="D61" s="259"/>
      <c r="E61" s="2" t="s">
        <v>19</v>
      </c>
      <c r="F61" s="669" t="s">
        <v>405</v>
      </c>
      <c r="G61" s="2" t="s">
        <v>406</v>
      </c>
      <c r="H61" s="2" t="s">
        <v>15</v>
      </c>
      <c r="I61" s="9" t="s">
        <v>391</v>
      </c>
      <c r="J61" s="247">
        <v>1</v>
      </c>
      <c r="K61" s="247">
        <v>1</v>
      </c>
      <c r="L61" s="247">
        <v>1</v>
      </c>
      <c r="M61" s="247">
        <v>1</v>
      </c>
      <c r="N61" s="247">
        <v>1</v>
      </c>
      <c r="O61" s="247">
        <v>1</v>
      </c>
      <c r="P61" s="247">
        <f t="shared" si="4"/>
        <v>4</v>
      </c>
      <c r="Q61" s="13" t="s">
        <v>4</v>
      </c>
      <c r="R61" s="262" t="s">
        <v>3086</v>
      </c>
      <c r="S61" s="658" t="s">
        <v>1090</v>
      </c>
      <c r="T61" s="477"/>
      <c r="U61" s="588"/>
    </row>
    <row r="62" spans="1:21" ht="15.75" customHeight="1">
      <c r="A62" s="8" t="s">
        <v>194</v>
      </c>
      <c r="B62" s="2" t="s">
        <v>230</v>
      </c>
      <c r="C62" s="2" t="s">
        <v>249</v>
      </c>
      <c r="D62" s="259"/>
      <c r="E62" s="2" t="s">
        <v>12</v>
      </c>
      <c r="F62" s="9" t="s">
        <v>2720</v>
      </c>
      <c r="G62" s="2" t="s">
        <v>412</v>
      </c>
      <c r="H62" s="2" t="s">
        <v>413</v>
      </c>
      <c r="I62" s="2" t="s">
        <v>2721</v>
      </c>
      <c r="J62" s="247">
        <v>1</v>
      </c>
      <c r="K62" s="247">
        <v>1</v>
      </c>
      <c r="L62" s="247">
        <v>1</v>
      </c>
      <c r="M62" s="247">
        <v>1</v>
      </c>
      <c r="N62" s="247">
        <v>1</v>
      </c>
      <c r="O62" s="247">
        <v>1</v>
      </c>
      <c r="P62" s="247">
        <f t="shared" si="4"/>
        <v>4</v>
      </c>
      <c r="Q62" s="13" t="s">
        <v>4</v>
      </c>
      <c r="R62" s="262" t="s">
        <v>3087</v>
      </c>
      <c r="S62" s="658" t="s">
        <v>1087</v>
      </c>
      <c r="T62" s="477"/>
      <c r="U62" s="588"/>
    </row>
    <row r="63" spans="1:21" ht="15.75" customHeight="1">
      <c r="A63" s="8" t="s">
        <v>194</v>
      </c>
      <c r="B63" s="2" t="s">
        <v>230</v>
      </c>
      <c r="C63" s="2" t="s">
        <v>249</v>
      </c>
      <c r="D63" s="259"/>
      <c r="E63" s="2" t="s">
        <v>19</v>
      </c>
      <c r="F63" s="9" t="s">
        <v>2724</v>
      </c>
      <c r="G63" s="2" t="s">
        <v>1228</v>
      </c>
      <c r="H63" s="2" t="s">
        <v>423</v>
      </c>
      <c r="I63" s="2" t="s">
        <v>2725</v>
      </c>
      <c r="J63" s="247">
        <v>1</v>
      </c>
      <c r="K63" s="247">
        <v>1</v>
      </c>
      <c r="L63" s="247">
        <v>1</v>
      </c>
      <c r="M63" s="247">
        <v>1</v>
      </c>
      <c r="N63" s="247">
        <v>1</v>
      </c>
      <c r="O63" s="247">
        <v>1</v>
      </c>
      <c r="P63" s="247">
        <f t="shared" si="4"/>
        <v>4</v>
      </c>
      <c r="Q63" s="3" t="s">
        <v>4</v>
      </c>
      <c r="R63" s="262" t="s">
        <v>3088</v>
      </c>
      <c r="S63" s="658" t="s">
        <v>1087</v>
      </c>
      <c r="T63" s="477"/>
      <c r="U63" s="588"/>
    </row>
    <row r="64" spans="1:21" ht="39.75" customHeight="1">
      <c r="A64" s="8" t="s">
        <v>194</v>
      </c>
      <c r="B64" s="2" t="s">
        <v>230</v>
      </c>
      <c r="C64" s="2" t="s">
        <v>258</v>
      </c>
      <c r="D64" s="654" t="s">
        <v>1014</v>
      </c>
      <c r="E64" s="2" t="s">
        <v>12</v>
      </c>
      <c r="F64" s="2" t="s">
        <v>453</v>
      </c>
      <c r="G64" s="2" t="s">
        <v>454</v>
      </c>
      <c r="H64" s="2" t="s">
        <v>455</v>
      </c>
      <c r="I64" s="2" t="s">
        <v>2728</v>
      </c>
      <c r="J64" s="247"/>
      <c r="K64" s="247"/>
      <c r="L64" s="247"/>
      <c r="M64" s="247"/>
      <c r="N64" s="247"/>
      <c r="O64" s="247"/>
      <c r="P64" s="247"/>
      <c r="Q64" s="3" t="s">
        <v>4</v>
      </c>
      <c r="R64" s="262" t="s">
        <v>3089</v>
      </c>
      <c r="S64" s="588"/>
      <c r="T64" s="477"/>
      <c r="U64" s="588"/>
    </row>
    <row r="65" spans="1:21" ht="15.75" customHeight="1">
      <c r="A65" s="8" t="s">
        <v>194</v>
      </c>
      <c r="B65" s="2" t="s">
        <v>230</v>
      </c>
      <c r="C65" s="2" t="s">
        <v>258</v>
      </c>
      <c r="D65" s="654" t="s">
        <v>1014</v>
      </c>
      <c r="E65" s="2" t="s">
        <v>19</v>
      </c>
      <c r="F65" s="9" t="s">
        <v>459</v>
      </c>
      <c r="G65" s="2" t="s">
        <v>1229</v>
      </c>
      <c r="H65" s="2" t="s">
        <v>461</v>
      </c>
      <c r="I65" s="2" t="s">
        <v>2728</v>
      </c>
      <c r="J65" s="247"/>
      <c r="K65" s="247"/>
      <c r="L65" s="247"/>
      <c r="M65" s="247"/>
      <c r="N65" s="247"/>
      <c r="O65" s="247"/>
      <c r="P65" s="247"/>
      <c r="Q65" s="3" t="s">
        <v>4</v>
      </c>
      <c r="R65" s="262" t="s">
        <v>3090</v>
      </c>
      <c r="S65" s="588"/>
      <c r="T65" s="477"/>
      <c r="U65" s="588"/>
    </row>
    <row r="66" spans="1:21" ht="15.75" customHeight="1">
      <c r="A66" s="2" t="s">
        <v>194</v>
      </c>
      <c r="B66" s="2" t="s">
        <v>230</v>
      </c>
      <c r="C66" s="2" t="s">
        <v>258</v>
      </c>
      <c r="D66" s="259"/>
      <c r="E66" s="2" t="s">
        <v>12</v>
      </c>
      <c r="F66" s="8" t="s">
        <v>468</v>
      </c>
      <c r="G66" s="2" t="s">
        <v>469</v>
      </c>
      <c r="H66" s="2" t="s">
        <v>42</v>
      </c>
      <c r="I66" s="2" t="s">
        <v>2732</v>
      </c>
      <c r="J66" s="247">
        <v>1</v>
      </c>
      <c r="K66" s="247">
        <v>1</v>
      </c>
      <c r="L66" s="247">
        <v>1</v>
      </c>
      <c r="M66" s="247">
        <v>1</v>
      </c>
      <c r="N66" s="247">
        <v>1</v>
      </c>
      <c r="O66" s="247">
        <v>0.5</v>
      </c>
      <c r="P66" s="247">
        <f t="shared" ref="P66:P69" si="5">J66*(SUM(K66:N66)*O66)</f>
        <v>2</v>
      </c>
      <c r="Q66" s="3" t="s">
        <v>4</v>
      </c>
      <c r="R66" s="262" t="s">
        <v>3091</v>
      </c>
      <c r="S66" s="269" t="s">
        <v>3092</v>
      </c>
      <c r="T66" s="564" t="s">
        <v>1087</v>
      </c>
      <c r="U66" s="588"/>
    </row>
    <row r="67" spans="1:21" ht="15.75" customHeight="1">
      <c r="A67" s="8" t="s">
        <v>194</v>
      </c>
      <c r="B67" s="8" t="s">
        <v>230</v>
      </c>
      <c r="C67" s="8" t="s">
        <v>258</v>
      </c>
      <c r="D67" s="259"/>
      <c r="E67" s="8" t="s">
        <v>19</v>
      </c>
      <c r="F67" s="8" t="s">
        <v>468</v>
      </c>
      <c r="G67" s="8" t="s">
        <v>1231</v>
      </c>
      <c r="H67" s="8" t="s">
        <v>42</v>
      </c>
      <c r="I67" s="8" t="s">
        <v>2728</v>
      </c>
      <c r="J67" s="282">
        <v>1</v>
      </c>
      <c r="K67" s="282">
        <v>1</v>
      </c>
      <c r="L67" s="282">
        <v>1</v>
      </c>
      <c r="M67" s="282">
        <v>1</v>
      </c>
      <c r="N67" s="282">
        <v>1</v>
      </c>
      <c r="O67" s="282">
        <v>0.5</v>
      </c>
      <c r="P67" s="282">
        <f t="shared" si="5"/>
        <v>2</v>
      </c>
      <c r="Q67" s="651" t="s">
        <v>4</v>
      </c>
      <c r="R67" s="262" t="s">
        <v>3093</v>
      </c>
      <c r="S67" s="269" t="s">
        <v>1074</v>
      </c>
      <c r="T67" s="564" t="s">
        <v>1087</v>
      </c>
      <c r="U67" s="588"/>
    </row>
    <row r="68" spans="1:21" ht="15.75" customHeight="1">
      <c r="A68" s="8" t="s">
        <v>194</v>
      </c>
      <c r="B68" s="2" t="s">
        <v>230</v>
      </c>
      <c r="C68" s="2" t="s">
        <v>273</v>
      </c>
      <c r="D68" s="259"/>
      <c r="E68" s="2" t="s">
        <v>12</v>
      </c>
      <c r="F68" s="2" t="s">
        <v>477</v>
      </c>
      <c r="G68" s="2" t="s">
        <v>478</v>
      </c>
      <c r="H68" s="2" t="s">
        <v>42</v>
      </c>
      <c r="I68" s="2"/>
      <c r="J68" s="247">
        <v>1</v>
      </c>
      <c r="K68" s="247">
        <v>1</v>
      </c>
      <c r="L68" s="247">
        <v>1</v>
      </c>
      <c r="M68" s="247">
        <v>1</v>
      </c>
      <c r="N68" s="247">
        <v>1</v>
      </c>
      <c r="O68" s="247">
        <v>1</v>
      </c>
      <c r="P68" s="247">
        <f t="shared" si="5"/>
        <v>4</v>
      </c>
      <c r="Q68" s="3" t="s">
        <v>4</v>
      </c>
      <c r="R68" s="273" t="s">
        <v>3094</v>
      </c>
      <c r="S68" s="269" t="s">
        <v>3092</v>
      </c>
      <c r="T68" s="477"/>
      <c r="U68" s="588"/>
    </row>
    <row r="69" spans="1:21" ht="15.75" customHeight="1">
      <c r="A69" s="8" t="s">
        <v>194</v>
      </c>
      <c r="B69" s="2" t="s">
        <v>230</v>
      </c>
      <c r="C69" s="2" t="s">
        <v>273</v>
      </c>
      <c r="D69" s="259"/>
      <c r="E69" s="2" t="s">
        <v>19</v>
      </c>
      <c r="F69" s="2" t="s">
        <v>483</v>
      </c>
      <c r="G69" s="2" t="s">
        <v>478</v>
      </c>
      <c r="H69" s="2" t="s">
        <v>42</v>
      </c>
      <c r="I69" s="2"/>
      <c r="J69" s="247">
        <v>1</v>
      </c>
      <c r="K69" s="247">
        <v>1</v>
      </c>
      <c r="L69" s="247">
        <v>1</v>
      </c>
      <c r="M69" s="247">
        <v>1</v>
      </c>
      <c r="N69" s="247">
        <v>1</v>
      </c>
      <c r="O69" s="247">
        <v>1</v>
      </c>
      <c r="P69" s="247">
        <f t="shared" si="5"/>
        <v>4</v>
      </c>
      <c r="Q69" s="3" t="s">
        <v>4</v>
      </c>
      <c r="R69" s="273" t="s">
        <v>3094</v>
      </c>
      <c r="S69" s="269" t="s">
        <v>1074</v>
      </c>
      <c r="T69" s="477"/>
      <c r="U69" s="588"/>
    </row>
    <row r="70" spans="1:21" ht="48.75" customHeight="1">
      <c r="A70" s="8" t="s">
        <v>278</v>
      </c>
      <c r="B70" s="8" t="s">
        <v>279</v>
      </c>
      <c r="C70" s="8"/>
      <c r="D70" s="654" t="s">
        <v>1014</v>
      </c>
      <c r="E70" s="8" t="s">
        <v>12</v>
      </c>
      <c r="F70" s="35" t="s">
        <v>489</v>
      </c>
      <c r="G70" s="8" t="s">
        <v>1236</v>
      </c>
      <c r="H70" s="8" t="s">
        <v>491</v>
      </c>
      <c r="I70" s="8"/>
      <c r="J70" s="664"/>
      <c r="K70" s="664"/>
      <c r="L70" s="664"/>
      <c r="M70" s="664"/>
      <c r="N70" s="664"/>
      <c r="O70" s="664"/>
      <c r="P70" s="282"/>
      <c r="Q70" s="651" t="s">
        <v>4</v>
      </c>
      <c r="R70" s="262" t="s">
        <v>3095</v>
      </c>
      <c r="S70" s="268"/>
      <c r="T70" s="477"/>
      <c r="U70" s="588"/>
    </row>
    <row r="71" spans="1:21" ht="15.75" customHeight="1">
      <c r="A71" s="8" t="s">
        <v>278</v>
      </c>
      <c r="B71" s="8" t="s">
        <v>279</v>
      </c>
      <c r="C71" s="8"/>
      <c r="D71" s="259"/>
      <c r="E71" s="8" t="s">
        <v>19</v>
      </c>
      <c r="F71" s="35" t="s">
        <v>494</v>
      </c>
      <c r="G71" s="8" t="s">
        <v>1237</v>
      </c>
      <c r="H71" s="8" t="s">
        <v>56</v>
      </c>
      <c r="I71" s="8"/>
      <c r="J71" s="664">
        <v>1</v>
      </c>
      <c r="K71" s="664">
        <v>1</v>
      </c>
      <c r="L71" s="664">
        <v>1</v>
      </c>
      <c r="M71" s="664">
        <v>1</v>
      </c>
      <c r="N71" s="664">
        <v>1</v>
      </c>
      <c r="O71" s="664">
        <v>1</v>
      </c>
      <c r="P71" s="282">
        <f t="shared" ref="P71:P107" si="6">J71*(SUM(K71:N71)*O71)</f>
        <v>4</v>
      </c>
      <c r="Q71" s="651" t="s">
        <v>4</v>
      </c>
      <c r="R71" s="262" t="s">
        <v>3096</v>
      </c>
      <c r="S71" s="269" t="s">
        <v>3097</v>
      </c>
      <c r="T71" s="477"/>
      <c r="U71" s="588"/>
    </row>
    <row r="72" spans="1:21" ht="15.75" customHeight="1">
      <c r="A72" s="2" t="s">
        <v>278</v>
      </c>
      <c r="B72" s="612" t="s">
        <v>288</v>
      </c>
      <c r="C72" s="2"/>
      <c r="D72" s="670"/>
      <c r="E72" s="2" t="s">
        <v>12</v>
      </c>
      <c r="F72" s="35" t="s">
        <v>508</v>
      </c>
      <c r="G72" s="9" t="s">
        <v>2919</v>
      </c>
      <c r="H72" s="2" t="s">
        <v>3098</v>
      </c>
      <c r="I72" s="9" t="s">
        <v>2738</v>
      </c>
      <c r="J72" s="247">
        <v>0</v>
      </c>
      <c r="K72" s="247">
        <v>0</v>
      </c>
      <c r="L72" s="247">
        <v>0</v>
      </c>
      <c r="M72" s="247">
        <v>0</v>
      </c>
      <c r="N72" s="247">
        <v>0</v>
      </c>
      <c r="O72" s="247">
        <v>0</v>
      </c>
      <c r="P72" s="247">
        <f t="shared" si="6"/>
        <v>0</v>
      </c>
      <c r="Q72" s="3" t="s">
        <v>4</v>
      </c>
      <c r="R72" s="262" t="s">
        <v>3099</v>
      </c>
      <c r="S72" s="653"/>
      <c r="T72" s="477"/>
      <c r="U72" s="588"/>
    </row>
    <row r="73" spans="1:21" ht="15.75" customHeight="1">
      <c r="A73" s="2" t="s">
        <v>278</v>
      </c>
      <c r="B73" s="612" t="s">
        <v>288</v>
      </c>
      <c r="C73" s="2"/>
      <c r="D73" s="670"/>
      <c r="E73" s="2" t="s">
        <v>19</v>
      </c>
      <c r="F73" s="35" t="s">
        <v>517</v>
      </c>
      <c r="G73" s="285" t="s">
        <v>518</v>
      </c>
      <c r="H73" s="2" t="s">
        <v>56</v>
      </c>
      <c r="I73" s="9" t="s">
        <v>2739</v>
      </c>
      <c r="J73" s="247">
        <v>0</v>
      </c>
      <c r="K73" s="247">
        <v>0</v>
      </c>
      <c r="L73" s="247">
        <v>0</v>
      </c>
      <c r="M73" s="247">
        <v>0</v>
      </c>
      <c r="N73" s="247">
        <v>0</v>
      </c>
      <c r="O73" s="247">
        <v>0</v>
      </c>
      <c r="P73" s="247">
        <f t="shared" si="6"/>
        <v>0</v>
      </c>
      <c r="Q73" s="3" t="s">
        <v>4</v>
      </c>
      <c r="R73" s="671" t="s">
        <v>3100</v>
      </c>
      <c r="S73" s="273"/>
      <c r="T73" s="477"/>
      <c r="U73" s="588"/>
    </row>
    <row r="74" spans="1:21" ht="15.75" customHeight="1">
      <c r="A74" s="2" t="s">
        <v>278</v>
      </c>
      <c r="B74" s="2" t="s">
        <v>295</v>
      </c>
      <c r="C74" s="2"/>
      <c r="D74" s="670"/>
      <c r="E74" s="2" t="s">
        <v>12</v>
      </c>
      <c r="F74" s="35" t="s">
        <v>536</v>
      </c>
      <c r="G74" s="8" t="s">
        <v>537</v>
      </c>
      <c r="H74" s="2" t="s">
        <v>3098</v>
      </c>
      <c r="I74" s="9" t="s">
        <v>2742</v>
      </c>
      <c r="J74" s="247">
        <v>0</v>
      </c>
      <c r="K74" s="247">
        <v>0</v>
      </c>
      <c r="L74" s="247">
        <v>0</v>
      </c>
      <c r="M74" s="247">
        <v>0</v>
      </c>
      <c r="N74" s="247">
        <v>0</v>
      </c>
      <c r="O74" s="247">
        <v>0</v>
      </c>
      <c r="P74" s="247">
        <f t="shared" si="6"/>
        <v>0</v>
      </c>
      <c r="Q74" s="3" t="s">
        <v>4</v>
      </c>
      <c r="R74" s="671" t="s">
        <v>3101</v>
      </c>
      <c r="S74" s="588"/>
      <c r="T74" s="477"/>
      <c r="U74" s="588"/>
    </row>
    <row r="75" spans="1:21" ht="15.75" customHeight="1">
      <c r="A75" s="2" t="s">
        <v>278</v>
      </c>
      <c r="B75" s="2" t="s">
        <v>295</v>
      </c>
      <c r="C75" s="2"/>
      <c r="D75" s="259"/>
      <c r="E75" s="2" t="s">
        <v>19</v>
      </c>
      <c r="F75" s="35" t="s">
        <v>540</v>
      </c>
      <c r="G75" s="35" t="s">
        <v>541</v>
      </c>
      <c r="H75" s="2" t="s">
        <v>56</v>
      </c>
      <c r="I75" s="9" t="s">
        <v>2745</v>
      </c>
      <c r="J75" s="275">
        <v>0</v>
      </c>
      <c r="K75" s="275">
        <v>0</v>
      </c>
      <c r="L75" s="275">
        <v>0</v>
      </c>
      <c r="M75" s="275">
        <v>0</v>
      </c>
      <c r="N75" s="275">
        <v>0</v>
      </c>
      <c r="O75" s="275">
        <v>0</v>
      </c>
      <c r="P75" s="247">
        <f t="shared" si="6"/>
        <v>0</v>
      </c>
      <c r="Q75" s="3" t="s">
        <v>4</v>
      </c>
      <c r="R75" s="671" t="s">
        <v>3102</v>
      </c>
      <c r="S75" s="588"/>
      <c r="T75" s="273"/>
      <c r="U75" s="588"/>
    </row>
    <row r="76" spans="1:21" ht="15.75" customHeight="1">
      <c r="A76" s="2" t="s">
        <v>278</v>
      </c>
      <c r="B76" s="2" t="s">
        <v>295</v>
      </c>
      <c r="C76" s="2"/>
      <c r="D76" s="670"/>
      <c r="E76" s="2" t="s">
        <v>19</v>
      </c>
      <c r="F76" s="9" t="s">
        <v>551</v>
      </c>
      <c r="G76" s="35" t="s">
        <v>1242</v>
      </c>
      <c r="H76" s="2" t="s">
        <v>3098</v>
      </c>
      <c r="I76" s="9" t="s">
        <v>2746</v>
      </c>
      <c r="J76" s="247">
        <v>0</v>
      </c>
      <c r="K76" s="247">
        <v>0</v>
      </c>
      <c r="L76" s="247">
        <v>0</v>
      </c>
      <c r="M76" s="247">
        <v>0</v>
      </c>
      <c r="N76" s="247">
        <v>0</v>
      </c>
      <c r="O76" s="247">
        <v>0</v>
      </c>
      <c r="P76" s="247">
        <f t="shared" si="6"/>
        <v>0</v>
      </c>
      <c r="Q76" s="3" t="s">
        <v>4</v>
      </c>
      <c r="R76" s="672" t="s">
        <v>3103</v>
      </c>
      <c r="S76" s="588"/>
      <c r="T76" s="477"/>
      <c r="U76" s="588"/>
    </row>
    <row r="77" spans="1:21" ht="15.75" customHeight="1">
      <c r="A77" s="2" t="s">
        <v>309</v>
      </c>
      <c r="B77" s="2" t="s">
        <v>310</v>
      </c>
      <c r="C77" s="2"/>
      <c r="D77" s="259"/>
      <c r="E77" s="2" t="s">
        <v>12</v>
      </c>
      <c r="F77" s="9" t="s">
        <v>562</v>
      </c>
      <c r="G77" s="9" t="s">
        <v>1245</v>
      </c>
      <c r="H77" s="9" t="s">
        <v>42</v>
      </c>
      <c r="I77" s="2" t="s">
        <v>2748</v>
      </c>
      <c r="J77" s="247">
        <v>0</v>
      </c>
      <c r="K77" s="247">
        <v>0</v>
      </c>
      <c r="L77" s="247">
        <v>0</v>
      </c>
      <c r="M77" s="247">
        <v>0</v>
      </c>
      <c r="N77" s="247">
        <v>0</v>
      </c>
      <c r="O77" s="247">
        <v>0</v>
      </c>
      <c r="P77" s="247">
        <f t="shared" si="6"/>
        <v>0</v>
      </c>
      <c r="Q77" s="3" t="s">
        <v>4</v>
      </c>
      <c r="R77" s="671" t="s">
        <v>3104</v>
      </c>
      <c r="S77" s="588"/>
      <c r="T77" s="477"/>
      <c r="U77" s="588"/>
    </row>
    <row r="78" spans="1:21" ht="15.75" customHeight="1">
      <c r="A78" s="2" t="s">
        <v>309</v>
      </c>
      <c r="B78" s="2" t="s">
        <v>310</v>
      </c>
      <c r="C78" s="2"/>
      <c r="D78" s="259"/>
      <c r="E78" s="2" t="s">
        <v>12</v>
      </c>
      <c r="F78" s="9" t="s">
        <v>567</v>
      </c>
      <c r="G78" s="2" t="s">
        <v>1247</v>
      </c>
      <c r="H78" s="9" t="s">
        <v>42</v>
      </c>
      <c r="I78" s="9" t="s">
        <v>2750</v>
      </c>
      <c r="J78" s="247">
        <v>0</v>
      </c>
      <c r="K78" s="247">
        <v>0</v>
      </c>
      <c r="L78" s="247">
        <v>0</v>
      </c>
      <c r="M78" s="247">
        <v>0</v>
      </c>
      <c r="N78" s="247">
        <v>0</v>
      </c>
      <c r="O78" s="247">
        <v>0</v>
      </c>
      <c r="P78" s="247">
        <f t="shared" si="6"/>
        <v>0</v>
      </c>
      <c r="Q78" s="3" t="s">
        <v>4</v>
      </c>
      <c r="R78" s="671" t="s">
        <v>3105</v>
      </c>
      <c r="S78" s="588"/>
      <c r="T78" s="477"/>
      <c r="U78" s="588"/>
    </row>
    <row r="79" spans="1:21" ht="15.75" customHeight="1">
      <c r="A79" s="8" t="s">
        <v>309</v>
      </c>
      <c r="B79" s="8" t="s">
        <v>310</v>
      </c>
      <c r="C79" s="8"/>
      <c r="D79" s="259"/>
      <c r="E79" s="8" t="s">
        <v>19</v>
      </c>
      <c r="F79" s="35" t="s">
        <v>572</v>
      </c>
      <c r="G79" s="8" t="s">
        <v>1248</v>
      </c>
      <c r="H79" s="35" t="s">
        <v>42</v>
      </c>
      <c r="I79" s="8" t="s">
        <v>2751</v>
      </c>
      <c r="J79" s="650">
        <v>1</v>
      </c>
      <c r="K79" s="650">
        <v>1</v>
      </c>
      <c r="L79" s="650">
        <v>1</v>
      </c>
      <c r="M79" s="650">
        <v>1</v>
      </c>
      <c r="N79" s="650">
        <v>1</v>
      </c>
      <c r="O79" s="650">
        <v>1</v>
      </c>
      <c r="P79" s="282">
        <f t="shared" si="6"/>
        <v>4</v>
      </c>
      <c r="Q79" s="651" t="s">
        <v>4</v>
      </c>
      <c r="R79" s="671" t="s">
        <v>3106</v>
      </c>
      <c r="S79" s="653" t="s">
        <v>3060</v>
      </c>
      <c r="T79" s="477"/>
      <c r="U79" s="588"/>
    </row>
    <row r="80" spans="1:21" ht="15.75" customHeight="1">
      <c r="A80" s="2" t="s">
        <v>309</v>
      </c>
      <c r="B80" s="2" t="s">
        <v>310</v>
      </c>
      <c r="C80" s="2"/>
      <c r="D80" s="259"/>
      <c r="E80" s="2" t="s">
        <v>19</v>
      </c>
      <c r="F80" s="9" t="s">
        <v>577</v>
      </c>
      <c r="G80" s="2" t="s">
        <v>1251</v>
      </c>
      <c r="H80" s="9" t="s">
        <v>42</v>
      </c>
      <c r="I80" s="2" t="s">
        <v>2753</v>
      </c>
      <c r="J80" s="247">
        <v>0</v>
      </c>
      <c r="K80" s="247">
        <v>0</v>
      </c>
      <c r="L80" s="247">
        <v>0</v>
      </c>
      <c r="M80" s="247">
        <v>0</v>
      </c>
      <c r="N80" s="247">
        <v>0</v>
      </c>
      <c r="O80" s="247">
        <v>0</v>
      </c>
      <c r="P80" s="247">
        <f t="shared" si="6"/>
        <v>0</v>
      </c>
      <c r="Q80" s="3" t="s">
        <v>4</v>
      </c>
      <c r="R80" s="671" t="s">
        <v>3104</v>
      </c>
      <c r="S80" s="588"/>
      <c r="T80" s="477"/>
      <c r="U80" s="588"/>
    </row>
    <row r="81" spans="1:21" ht="15.75" customHeight="1">
      <c r="A81" s="2" t="s">
        <v>309</v>
      </c>
      <c r="B81" s="2" t="s">
        <v>319</v>
      </c>
      <c r="C81" s="2"/>
      <c r="D81" s="259"/>
      <c r="E81" s="2" t="s">
        <v>19</v>
      </c>
      <c r="F81" s="9" t="s">
        <v>1253</v>
      </c>
      <c r="G81" s="2" t="s">
        <v>584</v>
      </c>
      <c r="H81" s="2" t="s">
        <v>42</v>
      </c>
      <c r="I81" s="2" t="s">
        <v>2755</v>
      </c>
      <c r="J81" s="247">
        <v>1</v>
      </c>
      <c r="K81" s="247">
        <v>1</v>
      </c>
      <c r="L81" s="247">
        <v>1</v>
      </c>
      <c r="M81" s="247">
        <v>1</v>
      </c>
      <c r="N81" s="247">
        <v>1</v>
      </c>
      <c r="O81" s="247">
        <v>1</v>
      </c>
      <c r="P81" s="247">
        <f t="shared" si="6"/>
        <v>4</v>
      </c>
      <c r="Q81" s="3" t="s">
        <v>4</v>
      </c>
      <c r="R81" s="671" t="s">
        <v>3107</v>
      </c>
      <c r="S81" s="653" t="s">
        <v>3108</v>
      </c>
      <c r="T81" s="477"/>
      <c r="U81" s="588"/>
    </row>
    <row r="82" spans="1:21" ht="15.75" customHeight="1">
      <c r="A82" s="2" t="s">
        <v>309</v>
      </c>
      <c r="B82" s="2" t="s">
        <v>319</v>
      </c>
      <c r="C82" s="2"/>
      <c r="D82" s="259"/>
      <c r="E82" s="2" t="s">
        <v>12</v>
      </c>
      <c r="F82" s="9" t="s">
        <v>1256</v>
      </c>
      <c r="G82" s="2" t="s">
        <v>594</v>
      </c>
      <c r="H82" s="2" t="s">
        <v>42</v>
      </c>
      <c r="I82" s="2" t="s">
        <v>2758</v>
      </c>
      <c r="J82" s="247">
        <v>1</v>
      </c>
      <c r="K82" s="247">
        <v>1</v>
      </c>
      <c r="L82" s="247">
        <v>1</v>
      </c>
      <c r="M82" s="247">
        <v>1</v>
      </c>
      <c r="N82" s="247">
        <v>1</v>
      </c>
      <c r="O82" s="247">
        <v>1</v>
      </c>
      <c r="P82" s="247">
        <f t="shared" si="6"/>
        <v>4</v>
      </c>
      <c r="Q82" s="3" t="s">
        <v>4</v>
      </c>
      <c r="R82" s="671" t="s">
        <v>3107</v>
      </c>
      <c r="S82" s="269" t="s">
        <v>3108</v>
      </c>
      <c r="T82" s="477"/>
      <c r="U82" s="588"/>
    </row>
    <row r="83" spans="1:21" ht="15.75" customHeight="1">
      <c r="A83" s="2" t="s">
        <v>309</v>
      </c>
      <c r="B83" s="2" t="s">
        <v>330</v>
      </c>
      <c r="C83" s="2" t="s">
        <v>331</v>
      </c>
      <c r="D83" s="259"/>
      <c r="E83" s="2" t="s">
        <v>12</v>
      </c>
      <c r="F83" s="9" t="s">
        <v>641</v>
      </c>
      <c r="G83" s="2" t="s">
        <v>642</v>
      </c>
      <c r="H83" s="2" t="s">
        <v>643</v>
      </c>
      <c r="I83" s="2" t="s">
        <v>2761</v>
      </c>
      <c r="J83" s="274">
        <v>1</v>
      </c>
      <c r="K83" s="274">
        <v>1</v>
      </c>
      <c r="L83" s="274">
        <v>1</v>
      </c>
      <c r="M83" s="274">
        <v>1</v>
      </c>
      <c r="N83" s="274">
        <v>1</v>
      </c>
      <c r="O83" s="274">
        <v>0.75</v>
      </c>
      <c r="P83" s="247">
        <f t="shared" si="6"/>
        <v>3</v>
      </c>
      <c r="Q83" s="3" t="s">
        <v>150</v>
      </c>
      <c r="R83" s="273" t="s">
        <v>3109</v>
      </c>
      <c r="S83" s="588"/>
      <c r="T83" s="477"/>
      <c r="U83" s="588"/>
    </row>
    <row r="84" spans="1:21" ht="15.75" customHeight="1">
      <c r="A84" s="2" t="s">
        <v>309</v>
      </c>
      <c r="B84" s="2" t="s">
        <v>330</v>
      </c>
      <c r="C84" s="2" t="s">
        <v>331</v>
      </c>
      <c r="D84" s="259"/>
      <c r="E84" s="2" t="s">
        <v>12</v>
      </c>
      <c r="F84" s="9" t="s">
        <v>648</v>
      </c>
      <c r="G84" s="2" t="s">
        <v>649</v>
      </c>
      <c r="H84" s="2" t="s">
        <v>42</v>
      </c>
      <c r="I84" s="2" t="s">
        <v>2766</v>
      </c>
      <c r="J84" s="247">
        <v>1</v>
      </c>
      <c r="K84" s="247">
        <v>1</v>
      </c>
      <c r="L84" s="247">
        <v>1</v>
      </c>
      <c r="M84" s="247">
        <v>0.5</v>
      </c>
      <c r="N84" s="247">
        <v>1</v>
      </c>
      <c r="O84" s="247">
        <v>1</v>
      </c>
      <c r="P84" s="247">
        <f t="shared" si="6"/>
        <v>3.5</v>
      </c>
      <c r="Q84" s="3" t="s">
        <v>4</v>
      </c>
      <c r="R84" s="273" t="s">
        <v>3110</v>
      </c>
      <c r="S84" s="269" t="s">
        <v>3111</v>
      </c>
      <c r="T84" s="477"/>
      <c r="U84" s="588"/>
    </row>
    <row r="85" spans="1:21" ht="15.75" customHeight="1">
      <c r="A85" s="2" t="s">
        <v>309</v>
      </c>
      <c r="B85" s="2" t="s">
        <v>330</v>
      </c>
      <c r="C85" s="2" t="s">
        <v>331</v>
      </c>
      <c r="D85" s="259"/>
      <c r="E85" s="2" t="s">
        <v>19</v>
      </c>
      <c r="F85" s="2" t="s">
        <v>658</v>
      </c>
      <c r="G85" s="2" t="s">
        <v>642</v>
      </c>
      <c r="H85" s="2" t="s">
        <v>643</v>
      </c>
      <c r="I85" s="2" t="s">
        <v>657</v>
      </c>
      <c r="J85" s="274">
        <v>1</v>
      </c>
      <c r="K85" s="274">
        <v>1</v>
      </c>
      <c r="L85" s="274">
        <v>1</v>
      </c>
      <c r="M85" s="274">
        <v>1</v>
      </c>
      <c r="N85" s="274">
        <v>1</v>
      </c>
      <c r="O85" s="274">
        <v>1</v>
      </c>
      <c r="P85" s="247">
        <f t="shared" si="6"/>
        <v>4</v>
      </c>
      <c r="Q85" s="3" t="s">
        <v>150</v>
      </c>
      <c r="R85" s="273" t="s">
        <v>3112</v>
      </c>
      <c r="S85" s="588"/>
      <c r="T85" s="477"/>
      <c r="U85" s="588"/>
    </row>
    <row r="86" spans="1:21" ht="15.75" customHeight="1">
      <c r="A86" s="2" t="s">
        <v>309</v>
      </c>
      <c r="B86" s="2" t="s">
        <v>330</v>
      </c>
      <c r="C86" s="2" t="s">
        <v>331</v>
      </c>
      <c r="D86" s="259"/>
      <c r="E86" s="2" t="s">
        <v>19</v>
      </c>
      <c r="F86" s="35" t="s">
        <v>661</v>
      </c>
      <c r="G86" s="2" t="s">
        <v>649</v>
      </c>
      <c r="H86" s="2" t="s">
        <v>42</v>
      </c>
      <c r="I86" s="2" t="s">
        <v>2766</v>
      </c>
      <c r="J86" s="247">
        <v>1</v>
      </c>
      <c r="K86" s="247">
        <v>1</v>
      </c>
      <c r="L86" s="247">
        <v>1</v>
      </c>
      <c r="M86" s="247">
        <v>0.5</v>
      </c>
      <c r="N86" s="247">
        <v>1</v>
      </c>
      <c r="O86" s="247">
        <v>1</v>
      </c>
      <c r="P86" s="247">
        <f t="shared" si="6"/>
        <v>3.5</v>
      </c>
      <c r="Q86" s="3" t="s">
        <v>4</v>
      </c>
      <c r="R86" s="273" t="s">
        <v>3113</v>
      </c>
      <c r="S86" s="269" t="s">
        <v>3114</v>
      </c>
      <c r="T86" s="477"/>
      <c r="U86" s="588"/>
    </row>
    <row r="87" spans="1:21" ht="15.75" customHeight="1">
      <c r="A87" s="2" t="s">
        <v>309</v>
      </c>
      <c r="B87" s="2" t="s">
        <v>330</v>
      </c>
      <c r="C87" s="2" t="s">
        <v>340</v>
      </c>
      <c r="D87" s="259"/>
      <c r="E87" s="2" t="s">
        <v>676</v>
      </c>
      <c r="F87" s="35" t="s">
        <v>677</v>
      </c>
      <c r="G87" s="2" t="s">
        <v>678</v>
      </c>
      <c r="H87" s="9" t="s">
        <v>602</v>
      </c>
      <c r="I87" s="2" t="s">
        <v>2773</v>
      </c>
      <c r="J87" s="247">
        <v>1</v>
      </c>
      <c r="K87" s="247">
        <v>1</v>
      </c>
      <c r="L87" s="247">
        <v>1</v>
      </c>
      <c r="M87" s="247">
        <v>1</v>
      </c>
      <c r="N87" s="247">
        <v>1</v>
      </c>
      <c r="O87" s="247">
        <v>1</v>
      </c>
      <c r="P87" s="247">
        <f t="shared" si="6"/>
        <v>4</v>
      </c>
      <c r="Q87" s="3" t="s">
        <v>4</v>
      </c>
      <c r="R87" s="262" t="s">
        <v>1261</v>
      </c>
      <c r="S87" s="269" t="s">
        <v>1128</v>
      </c>
      <c r="T87" s="477"/>
      <c r="U87" s="588"/>
    </row>
    <row r="88" spans="1:21" ht="15.75" customHeight="1">
      <c r="A88" s="8" t="s">
        <v>309</v>
      </c>
      <c r="B88" s="8" t="s">
        <v>330</v>
      </c>
      <c r="C88" s="35" t="s">
        <v>341</v>
      </c>
      <c r="D88" s="259"/>
      <c r="E88" s="8" t="s">
        <v>676</v>
      </c>
      <c r="F88" s="35" t="s">
        <v>684</v>
      </c>
      <c r="G88" s="35" t="s">
        <v>1262</v>
      </c>
      <c r="H88" s="2" t="s">
        <v>973</v>
      </c>
      <c r="I88" s="8"/>
      <c r="J88" s="282">
        <v>1</v>
      </c>
      <c r="K88" s="282">
        <v>1</v>
      </c>
      <c r="L88" s="282">
        <v>1</v>
      </c>
      <c r="M88" s="282">
        <v>1</v>
      </c>
      <c r="N88" s="282">
        <v>1</v>
      </c>
      <c r="O88" s="282">
        <v>0.5</v>
      </c>
      <c r="P88" s="282">
        <f t="shared" si="6"/>
        <v>2</v>
      </c>
      <c r="Q88" s="651" t="s">
        <v>4</v>
      </c>
      <c r="R88" s="262" t="s">
        <v>3115</v>
      </c>
      <c r="S88" s="588"/>
      <c r="T88" s="477"/>
      <c r="U88" s="588"/>
    </row>
    <row r="89" spans="1:21" ht="15.75" customHeight="1">
      <c r="A89" s="2" t="s">
        <v>309</v>
      </c>
      <c r="B89" s="2" t="s">
        <v>330</v>
      </c>
      <c r="C89" s="612" t="s">
        <v>341</v>
      </c>
      <c r="D89" s="259"/>
      <c r="E89" s="2" t="s">
        <v>676</v>
      </c>
      <c r="F89" s="9" t="s">
        <v>691</v>
      </c>
      <c r="G89" s="2" t="s">
        <v>1263</v>
      </c>
      <c r="H89" s="2" t="s">
        <v>973</v>
      </c>
      <c r="I89" s="2"/>
      <c r="J89" s="247">
        <v>1</v>
      </c>
      <c r="K89" s="247">
        <v>1</v>
      </c>
      <c r="L89" s="247">
        <v>1</v>
      </c>
      <c r="M89" s="247">
        <v>1</v>
      </c>
      <c r="N89" s="247">
        <v>1</v>
      </c>
      <c r="O89" s="247">
        <v>0.5</v>
      </c>
      <c r="P89" s="247">
        <f t="shared" si="6"/>
        <v>2</v>
      </c>
      <c r="Q89" s="3" t="s">
        <v>4</v>
      </c>
      <c r="R89" s="262" t="s">
        <v>3116</v>
      </c>
      <c r="S89" s="588"/>
      <c r="T89" s="271"/>
      <c r="U89" s="588"/>
    </row>
    <row r="90" spans="1:21" ht="15.75" customHeight="1">
      <c r="A90" s="2" t="s">
        <v>345</v>
      </c>
      <c r="B90" s="2" t="s">
        <v>346</v>
      </c>
      <c r="C90" s="612" t="s">
        <v>347</v>
      </c>
      <c r="D90" s="259"/>
      <c r="E90" s="2" t="s">
        <v>676</v>
      </c>
      <c r="F90" s="9" t="s">
        <v>706</v>
      </c>
      <c r="G90" s="9" t="s">
        <v>707</v>
      </c>
      <c r="H90" s="2" t="s">
        <v>708</v>
      </c>
      <c r="I90" s="2" t="s">
        <v>2779</v>
      </c>
      <c r="J90" s="247">
        <v>1</v>
      </c>
      <c r="K90" s="247">
        <v>1</v>
      </c>
      <c r="L90" s="247">
        <v>1</v>
      </c>
      <c r="M90" s="247">
        <v>0.58333333333333337</v>
      </c>
      <c r="N90" s="247">
        <v>0.83333333333333337</v>
      </c>
      <c r="O90" s="247">
        <v>1</v>
      </c>
      <c r="P90" s="247">
        <f t="shared" si="6"/>
        <v>3.416666666666667</v>
      </c>
      <c r="Q90" s="3" t="s">
        <v>150</v>
      </c>
      <c r="R90" s="588" t="s">
        <v>3117</v>
      </c>
      <c r="S90" s="588"/>
      <c r="T90" s="477"/>
      <c r="U90" s="588"/>
    </row>
    <row r="91" spans="1:21" ht="15.75" customHeight="1">
      <c r="A91" s="2" t="s">
        <v>345</v>
      </c>
      <c r="B91" s="2" t="s">
        <v>346</v>
      </c>
      <c r="C91" s="612" t="s">
        <v>347</v>
      </c>
      <c r="D91" s="259"/>
      <c r="E91" s="2" t="s">
        <v>676</v>
      </c>
      <c r="F91" s="8" t="s">
        <v>713</v>
      </c>
      <c r="G91" s="8" t="s">
        <v>714</v>
      </c>
      <c r="H91" s="2" t="s">
        <v>708</v>
      </c>
      <c r="I91" s="2"/>
      <c r="J91" s="247">
        <v>1</v>
      </c>
      <c r="K91" s="247">
        <v>1</v>
      </c>
      <c r="L91" s="247">
        <v>1</v>
      </c>
      <c r="M91" s="247">
        <v>0.58333333333333337</v>
      </c>
      <c r="N91" s="247">
        <v>1</v>
      </c>
      <c r="O91" s="247">
        <v>1</v>
      </c>
      <c r="P91" s="247">
        <f t="shared" si="6"/>
        <v>3.5833333333333335</v>
      </c>
      <c r="Q91" s="3" t="s">
        <v>150</v>
      </c>
      <c r="R91" s="588" t="s">
        <v>3118</v>
      </c>
      <c r="S91" s="588"/>
      <c r="T91" s="477"/>
      <c r="U91" s="588"/>
    </row>
    <row r="92" spans="1:21" ht="15.75" customHeight="1">
      <c r="A92" s="2" t="s">
        <v>345</v>
      </c>
      <c r="B92" s="2" t="s">
        <v>346</v>
      </c>
      <c r="C92" s="2" t="s">
        <v>356</v>
      </c>
      <c r="D92" s="259"/>
      <c r="E92" s="2" t="s">
        <v>676</v>
      </c>
      <c r="F92" s="35" t="s">
        <v>719</v>
      </c>
      <c r="G92" s="35" t="s">
        <v>720</v>
      </c>
      <c r="H92" s="2" t="s">
        <v>708</v>
      </c>
      <c r="I92" s="2"/>
      <c r="J92" s="247">
        <v>0.5</v>
      </c>
      <c r="K92" s="247">
        <v>0.5</v>
      </c>
      <c r="L92" s="247">
        <v>0.41666666666666669</v>
      </c>
      <c r="M92" s="247">
        <v>0.33333333333333331</v>
      </c>
      <c r="N92" s="247">
        <v>0.33333333333333331</v>
      </c>
      <c r="O92" s="247">
        <v>0.33333333333333331</v>
      </c>
      <c r="P92" s="247">
        <f t="shared" si="6"/>
        <v>0.26388888888888884</v>
      </c>
      <c r="Q92" s="3" t="s">
        <v>150</v>
      </c>
      <c r="R92" s="588" t="s">
        <v>3119</v>
      </c>
      <c r="S92" s="588"/>
      <c r="T92" s="477"/>
      <c r="U92" s="588"/>
    </row>
    <row r="93" spans="1:21" ht="15.75" customHeight="1">
      <c r="A93" s="2" t="s">
        <v>345</v>
      </c>
      <c r="B93" s="2" t="s">
        <v>361</v>
      </c>
      <c r="C93" s="2" t="s">
        <v>362</v>
      </c>
      <c r="D93" s="259"/>
      <c r="E93" s="2" t="s">
        <v>676</v>
      </c>
      <c r="F93" s="35" t="s">
        <v>729</v>
      </c>
      <c r="G93" s="8" t="s">
        <v>730</v>
      </c>
      <c r="H93" s="2" t="s">
        <v>708</v>
      </c>
      <c r="I93" s="2" t="s">
        <v>2783</v>
      </c>
      <c r="J93" s="247">
        <v>1</v>
      </c>
      <c r="K93" s="247">
        <v>1</v>
      </c>
      <c r="L93" s="247">
        <v>1</v>
      </c>
      <c r="M93" s="247">
        <v>0.58333333333333337</v>
      </c>
      <c r="N93" s="247">
        <v>1</v>
      </c>
      <c r="O93" s="247">
        <v>1</v>
      </c>
      <c r="P93" s="247">
        <f t="shared" si="6"/>
        <v>3.5833333333333335</v>
      </c>
      <c r="Q93" s="3" t="s">
        <v>150</v>
      </c>
      <c r="R93" s="588" t="s">
        <v>3120</v>
      </c>
      <c r="S93" s="588"/>
      <c r="T93" s="477"/>
      <c r="U93" s="588"/>
    </row>
    <row r="94" spans="1:21" ht="15.75" customHeight="1">
      <c r="A94" s="2" t="s">
        <v>345</v>
      </c>
      <c r="B94" s="2" t="s">
        <v>361</v>
      </c>
      <c r="C94" s="2" t="s">
        <v>362</v>
      </c>
      <c r="D94" s="259"/>
      <c r="E94" s="2" t="s">
        <v>676</v>
      </c>
      <c r="F94" s="35" t="s">
        <v>2785</v>
      </c>
      <c r="G94" s="8" t="s">
        <v>736</v>
      </c>
      <c r="H94" s="2" t="s">
        <v>708</v>
      </c>
      <c r="I94" s="2" t="s">
        <v>2786</v>
      </c>
      <c r="J94" s="247">
        <v>0.33333333333333331</v>
      </c>
      <c r="K94" s="247">
        <v>0.33333333333333331</v>
      </c>
      <c r="L94" s="247">
        <v>0.33333333333333331</v>
      </c>
      <c r="M94" s="247">
        <v>0.25</v>
      </c>
      <c r="N94" s="247">
        <v>0.33333333333333331</v>
      </c>
      <c r="O94" s="247">
        <v>0.33333333333333331</v>
      </c>
      <c r="P94" s="247">
        <f t="shared" si="6"/>
        <v>0.13888888888888887</v>
      </c>
      <c r="Q94" s="3" t="s">
        <v>150</v>
      </c>
      <c r="R94" s="588" t="s">
        <v>3121</v>
      </c>
      <c r="S94" s="588"/>
      <c r="T94" s="477"/>
      <c r="U94" s="588"/>
    </row>
    <row r="95" spans="1:21" ht="15.75" customHeight="1">
      <c r="A95" s="2" t="s">
        <v>345</v>
      </c>
      <c r="B95" s="2" t="s">
        <v>361</v>
      </c>
      <c r="C95" s="2" t="s">
        <v>372</v>
      </c>
      <c r="D95" s="259"/>
      <c r="E95" s="2" t="s">
        <v>676</v>
      </c>
      <c r="F95" s="35" t="s">
        <v>740</v>
      </c>
      <c r="G95" s="35" t="s">
        <v>741</v>
      </c>
      <c r="H95" s="2" t="s">
        <v>708</v>
      </c>
      <c r="I95" s="2" t="s">
        <v>2788</v>
      </c>
      <c r="J95" s="247">
        <v>0</v>
      </c>
      <c r="K95" s="247">
        <v>0</v>
      </c>
      <c r="L95" s="247">
        <v>0</v>
      </c>
      <c r="M95" s="247">
        <v>0</v>
      </c>
      <c r="N95" s="247">
        <v>0</v>
      </c>
      <c r="O95" s="247">
        <v>0</v>
      </c>
      <c r="P95" s="247">
        <f t="shared" si="6"/>
        <v>0</v>
      </c>
      <c r="Q95" s="3" t="s">
        <v>150</v>
      </c>
      <c r="R95" s="588" t="s">
        <v>3122</v>
      </c>
      <c r="S95" s="588"/>
      <c r="T95" s="477"/>
      <c r="U95" s="588"/>
    </row>
    <row r="96" spans="1:21" ht="15.75" customHeight="1">
      <c r="A96" s="2" t="s">
        <v>345</v>
      </c>
      <c r="B96" s="2" t="s">
        <v>377</v>
      </c>
      <c r="C96" s="2"/>
      <c r="D96" s="259"/>
      <c r="E96" s="2" t="s">
        <v>676</v>
      </c>
      <c r="F96" s="35" t="s">
        <v>747</v>
      </c>
      <c r="G96" s="8" t="s">
        <v>748</v>
      </c>
      <c r="H96" s="2" t="s">
        <v>708</v>
      </c>
      <c r="I96" s="2"/>
      <c r="J96" s="247">
        <v>0.83333333333333337</v>
      </c>
      <c r="K96" s="247">
        <v>0.83333333333333337</v>
      </c>
      <c r="L96" s="247">
        <v>0.83333333333333337</v>
      </c>
      <c r="M96" s="247">
        <v>0.58333333333333337</v>
      </c>
      <c r="N96" s="247">
        <v>0.83333333333333337</v>
      </c>
      <c r="O96" s="247">
        <v>0.83333333333333337</v>
      </c>
      <c r="P96" s="247">
        <f t="shared" si="6"/>
        <v>2.1412037037037042</v>
      </c>
      <c r="Q96" s="3" t="s">
        <v>150</v>
      </c>
      <c r="R96" s="588" t="s">
        <v>3123</v>
      </c>
      <c r="S96" s="588"/>
      <c r="T96" s="477"/>
      <c r="U96" s="588"/>
    </row>
    <row r="97" spans="1:24" ht="15.75" customHeight="1">
      <c r="A97" s="2" t="s">
        <v>381</v>
      </c>
      <c r="B97" s="2" t="s">
        <v>382</v>
      </c>
      <c r="C97" s="2"/>
      <c r="D97" s="259"/>
      <c r="E97" s="2" t="s">
        <v>676</v>
      </c>
      <c r="F97" s="35" t="s">
        <v>767</v>
      </c>
      <c r="G97" s="35" t="s">
        <v>260</v>
      </c>
      <c r="H97" s="9" t="s">
        <v>974</v>
      </c>
      <c r="I97" s="2" t="s">
        <v>2790</v>
      </c>
      <c r="J97" s="247">
        <v>0</v>
      </c>
      <c r="K97" s="247">
        <v>0</v>
      </c>
      <c r="L97" s="247">
        <v>0</v>
      </c>
      <c r="M97" s="247">
        <v>0</v>
      </c>
      <c r="N97" s="247">
        <v>0</v>
      </c>
      <c r="O97" s="247">
        <v>0</v>
      </c>
      <c r="P97" s="247">
        <f t="shared" si="6"/>
        <v>0</v>
      </c>
      <c r="Q97" s="3" t="s">
        <v>4</v>
      </c>
      <c r="R97" s="262" t="s">
        <v>3124</v>
      </c>
      <c r="S97" s="588"/>
      <c r="T97" s="477"/>
      <c r="U97" s="588"/>
    </row>
    <row r="98" spans="1:24" ht="15.75" customHeight="1">
      <c r="A98" s="2" t="s">
        <v>381</v>
      </c>
      <c r="B98" s="2" t="s">
        <v>382</v>
      </c>
      <c r="C98" s="2"/>
      <c r="D98" s="259"/>
      <c r="E98" s="2" t="s">
        <v>676</v>
      </c>
      <c r="F98" s="8" t="s">
        <v>777</v>
      </c>
      <c r="G98" s="35" t="s">
        <v>778</v>
      </c>
      <c r="H98" s="2" t="s">
        <v>975</v>
      </c>
      <c r="I98" s="2" t="s">
        <v>2793</v>
      </c>
      <c r="J98" s="247">
        <v>1</v>
      </c>
      <c r="K98" s="247">
        <v>1</v>
      </c>
      <c r="L98" s="247">
        <v>1</v>
      </c>
      <c r="M98" s="247">
        <v>1</v>
      </c>
      <c r="N98" s="247">
        <v>1</v>
      </c>
      <c r="O98" s="247">
        <v>1</v>
      </c>
      <c r="P98" s="247">
        <f t="shared" si="6"/>
        <v>4</v>
      </c>
      <c r="Q98" s="3" t="s">
        <v>4</v>
      </c>
      <c r="R98" s="262" t="s">
        <v>1270</v>
      </c>
      <c r="S98" s="269" t="s">
        <v>3125</v>
      </c>
      <c r="T98" s="477"/>
      <c r="U98" s="588"/>
    </row>
    <row r="99" spans="1:24" ht="15.75" customHeight="1">
      <c r="A99" s="8" t="s">
        <v>381</v>
      </c>
      <c r="B99" s="8" t="s">
        <v>392</v>
      </c>
      <c r="C99" s="35" t="s">
        <v>393</v>
      </c>
      <c r="D99" s="259"/>
      <c r="E99" s="2" t="s">
        <v>676</v>
      </c>
      <c r="F99" s="9" t="s">
        <v>785</v>
      </c>
      <c r="G99" s="8" t="s">
        <v>1271</v>
      </c>
      <c r="H99" s="8" t="s">
        <v>973</v>
      </c>
      <c r="I99" s="8"/>
      <c r="J99" s="282">
        <v>1</v>
      </c>
      <c r="K99" s="282">
        <v>1</v>
      </c>
      <c r="L99" s="282">
        <v>1</v>
      </c>
      <c r="M99" s="282">
        <v>1</v>
      </c>
      <c r="N99" s="282">
        <v>1</v>
      </c>
      <c r="O99" s="282">
        <v>1</v>
      </c>
      <c r="P99" s="282">
        <f t="shared" si="6"/>
        <v>4</v>
      </c>
      <c r="Q99" s="651" t="s">
        <v>4</v>
      </c>
      <c r="R99" s="262" t="s">
        <v>1272</v>
      </c>
      <c r="S99" s="653" t="s">
        <v>1273</v>
      </c>
      <c r="T99" s="477"/>
      <c r="U99" s="588"/>
    </row>
    <row r="100" spans="1:24" ht="15.75" customHeight="1">
      <c r="A100" s="2" t="s">
        <v>381</v>
      </c>
      <c r="B100" s="2" t="s">
        <v>392</v>
      </c>
      <c r="C100" s="2" t="s">
        <v>398</v>
      </c>
      <c r="D100" s="259"/>
      <c r="E100" s="2" t="s">
        <v>676</v>
      </c>
      <c r="F100" s="9" t="s">
        <v>793</v>
      </c>
      <c r="G100" s="9" t="s">
        <v>1274</v>
      </c>
      <c r="H100" s="2" t="s">
        <v>973</v>
      </c>
      <c r="I100" s="2"/>
      <c r="J100" s="247">
        <v>0</v>
      </c>
      <c r="K100" s="247">
        <v>0</v>
      </c>
      <c r="L100" s="247">
        <v>0</v>
      </c>
      <c r="M100" s="247">
        <v>0</v>
      </c>
      <c r="N100" s="247">
        <v>0</v>
      </c>
      <c r="O100" s="247">
        <v>0</v>
      </c>
      <c r="P100" s="247">
        <f t="shared" si="6"/>
        <v>0</v>
      </c>
      <c r="Q100" s="3" t="s">
        <v>4</v>
      </c>
      <c r="R100" s="273" t="s">
        <v>3126</v>
      </c>
      <c r="S100" s="588"/>
      <c r="T100" s="477"/>
      <c r="U100" s="588"/>
    </row>
    <row r="101" spans="1:24" ht="15.75" customHeight="1">
      <c r="A101" s="2" t="s">
        <v>381</v>
      </c>
      <c r="B101" s="2" t="s">
        <v>403</v>
      </c>
      <c r="C101" s="612" t="s">
        <v>404</v>
      </c>
      <c r="D101" s="259"/>
      <c r="E101" s="2" t="s">
        <v>676</v>
      </c>
      <c r="F101" s="9" t="s">
        <v>809</v>
      </c>
      <c r="G101" s="2" t="s">
        <v>810</v>
      </c>
      <c r="H101" s="2" t="s">
        <v>3098</v>
      </c>
      <c r="I101" s="620"/>
      <c r="J101" s="247">
        <v>0</v>
      </c>
      <c r="K101" s="247">
        <v>0</v>
      </c>
      <c r="L101" s="247">
        <v>0</v>
      </c>
      <c r="M101" s="247">
        <v>0</v>
      </c>
      <c r="N101" s="247">
        <v>0</v>
      </c>
      <c r="O101" s="247">
        <v>0</v>
      </c>
      <c r="P101" s="247">
        <f t="shared" si="6"/>
        <v>0</v>
      </c>
      <c r="Q101" s="3" t="s">
        <v>4</v>
      </c>
      <c r="R101" s="262" t="s">
        <v>3127</v>
      </c>
      <c r="S101" s="588"/>
      <c r="T101" s="477"/>
      <c r="U101" s="588"/>
    </row>
    <row r="102" spans="1:24" ht="15.75" customHeight="1">
      <c r="A102" s="2" t="s">
        <v>381</v>
      </c>
      <c r="B102" s="2" t="s">
        <v>403</v>
      </c>
      <c r="C102" s="612" t="s">
        <v>404</v>
      </c>
      <c r="D102" s="259"/>
      <c r="E102" s="2" t="s">
        <v>676</v>
      </c>
      <c r="F102" s="35" t="s">
        <v>815</v>
      </c>
      <c r="G102" s="35" t="s">
        <v>1280</v>
      </c>
      <c r="H102" s="2" t="s">
        <v>3098</v>
      </c>
      <c r="I102" s="621"/>
      <c r="J102" s="247">
        <v>0</v>
      </c>
      <c r="K102" s="247">
        <v>0</v>
      </c>
      <c r="L102" s="247">
        <v>0</v>
      </c>
      <c r="M102" s="247">
        <v>0</v>
      </c>
      <c r="N102" s="247">
        <v>0</v>
      </c>
      <c r="O102" s="247">
        <v>0</v>
      </c>
      <c r="P102" s="247">
        <f t="shared" si="6"/>
        <v>0</v>
      </c>
      <c r="Q102" s="3" t="s">
        <v>4</v>
      </c>
      <c r="R102" s="262" t="s">
        <v>3128</v>
      </c>
      <c r="S102" s="588"/>
      <c r="U102" s="271"/>
    </row>
    <row r="103" spans="1:24" ht="15.75" customHeight="1">
      <c r="A103" s="2" t="s">
        <v>381</v>
      </c>
      <c r="B103" s="2" t="s">
        <v>403</v>
      </c>
      <c r="C103" s="612" t="s">
        <v>428</v>
      </c>
      <c r="D103" s="259"/>
      <c r="E103" s="2" t="s">
        <v>676</v>
      </c>
      <c r="F103" s="35" t="s">
        <v>834</v>
      </c>
      <c r="G103" s="8" t="s">
        <v>1284</v>
      </c>
      <c r="H103" s="2" t="s">
        <v>3098</v>
      </c>
      <c r="I103" s="2"/>
      <c r="J103" s="247">
        <v>0</v>
      </c>
      <c r="K103" s="247">
        <v>0</v>
      </c>
      <c r="L103" s="247">
        <v>0</v>
      </c>
      <c r="M103" s="247">
        <v>0</v>
      </c>
      <c r="N103" s="247">
        <v>0</v>
      </c>
      <c r="O103" s="247">
        <v>0</v>
      </c>
      <c r="P103" s="247">
        <f t="shared" si="6"/>
        <v>0</v>
      </c>
      <c r="Q103" s="3" t="s">
        <v>4</v>
      </c>
      <c r="R103" s="262" t="s">
        <v>1032</v>
      </c>
      <c r="S103" s="588"/>
      <c r="U103" s="271"/>
    </row>
    <row r="104" spans="1:24" ht="15.75" customHeight="1">
      <c r="A104" s="2" t="s">
        <v>381</v>
      </c>
      <c r="B104" s="2" t="s">
        <v>403</v>
      </c>
      <c r="C104" s="612" t="s">
        <v>428</v>
      </c>
      <c r="D104" s="259"/>
      <c r="E104" s="2" t="s">
        <v>676</v>
      </c>
      <c r="F104" s="35" t="s">
        <v>839</v>
      </c>
      <c r="G104" s="35" t="s">
        <v>840</v>
      </c>
      <c r="H104" s="2" t="s">
        <v>3098</v>
      </c>
      <c r="I104" s="9" t="s">
        <v>2802</v>
      </c>
      <c r="J104" s="247">
        <v>0</v>
      </c>
      <c r="K104" s="247">
        <v>0</v>
      </c>
      <c r="L104" s="247">
        <v>0</v>
      </c>
      <c r="M104" s="247">
        <v>0</v>
      </c>
      <c r="N104" s="247">
        <v>0</v>
      </c>
      <c r="O104" s="247">
        <v>0</v>
      </c>
      <c r="P104" s="247">
        <f t="shared" si="6"/>
        <v>0</v>
      </c>
      <c r="Q104" s="3" t="s">
        <v>4</v>
      </c>
      <c r="R104" s="262" t="s">
        <v>1032</v>
      </c>
      <c r="S104" s="588"/>
      <c r="U104" s="271"/>
    </row>
    <row r="105" spans="1:24" ht="15.75" customHeight="1">
      <c r="A105" s="2" t="s">
        <v>381</v>
      </c>
      <c r="B105" s="2" t="s">
        <v>403</v>
      </c>
      <c r="C105" s="2" t="s">
        <v>436</v>
      </c>
      <c r="D105" s="259"/>
      <c r="E105" s="2" t="s">
        <v>676</v>
      </c>
      <c r="F105" s="35" t="s">
        <v>844</v>
      </c>
      <c r="G105" s="35" t="s">
        <v>845</v>
      </c>
      <c r="H105" s="2" t="s">
        <v>3098</v>
      </c>
      <c r="I105" s="2"/>
      <c r="J105" s="247">
        <v>1</v>
      </c>
      <c r="K105" s="247">
        <v>1</v>
      </c>
      <c r="L105" s="247">
        <v>1</v>
      </c>
      <c r="M105" s="247">
        <v>1</v>
      </c>
      <c r="N105" s="247">
        <v>1</v>
      </c>
      <c r="O105" s="247">
        <v>1</v>
      </c>
      <c r="P105" s="247">
        <f t="shared" si="6"/>
        <v>4</v>
      </c>
      <c r="Q105" s="3" t="s">
        <v>4</v>
      </c>
      <c r="R105" s="262" t="s">
        <v>3129</v>
      </c>
      <c r="S105" s="269" t="s">
        <v>3130</v>
      </c>
      <c r="U105" s="477"/>
    </row>
    <row r="106" spans="1:24" ht="15.75" customHeight="1">
      <c r="A106" s="8" t="s">
        <v>381</v>
      </c>
      <c r="B106" s="8" t="s">
        <v>441</v>
      </c>
      <c r="C106" s="35" t="s">
        <v>442</v>
      </c>
      <c r="D106" s="259"/>
      <c r="E106" s="8" t="s">
        <v>676</v>
      </c>
      <c r="F106" s="35" t="s">
        <v>854</v>
      </c>
      <c r="G106" s="35" t="s">
        <v>1286</v>
      </c>
      <c r="H106" s="8" t="s">
        <v>973</v>
      </c>
      <c r="I106" s="8"/>
      <c r="J106" s="282">
        <v>1</v>
      </c>
      <c r="K106" s="282">
        <v>1</v>
      </c>
      <c r="L106" s="282">
        <v>1</v>
      </c>
      <c r="M106" s="282">
        <v>1</v>
      </c>
      <c r="N106" s="282">
        <v>1</v>
      </c>
      <c r="O106" s="282">
        <v>1</v>
      </c>
      <c r="P106" s="282">
        <f t="shared" si="6"/>
        <v>4</v>
      </c>
      <c r="Q106" s="651" t="s">
        <v>4</v>
      </c>
      <c r="R106" s="262" t="s">
        <v>3131</v>
      </c>
      <c r="S106" s="658" t="s">
        <v>3132</v>
      </c>
      <c r="T106" s="477"/>
      <c r="U106" s="588"/>
    </row>
    <row r="107" spans="1:24" ht="15.75" customHeight="1">
      <c r="A107" s="2" t="s">
        <v>381</v>
      </c>
      <c r="B107" s="2" t="s">
        <v>441</v>
      </c>
      <c r="C107" s="612" t="s">
        <v>447</v>
      </c>
      <c r="D107" s="259"/>
      <c r="E107" s="2" t="s">
        <v>676</v>
      </c>
      <c r="F107" s="35" t="s">
        <v>860</v>
      </c>
      <c r="G107" s="8" t="s">
        <v>1289</v>
      </c>
      <c r="H107" s="2" t="s">
        <v>973</v>
      </c>
      <c r="I107" s="9" t="s">
        <v>2808</v>
      </c>
      <c r="J107" s="282">
        <v>0</v>
      </c>
      <c r="K107" s="282">
        <v>0</v>
      </c>
      <c r="L107" s="282">
        <v>0</v>
      </c>
      <c r="M107" s="282">
        <v>0</v>
      </c>
      <c r="N107" s="282">
        <v>0</v>
      </c>
      <c r="O107" s="282">
        <v>0</v>
      </c>
      <c r="P107" s="282">
        <f t="shared" si="6"/>
        <v>0</v>
      </c>
      <c r="Q107" s="3" t="s">
        <v>4</v>
      </c>
      <c r="R107" s="262" t="s">
        <v>1032</v>
      </c>
      <c r="S107" s="588"/>
      <c r="T107" s="477"/>
      <c r="U107" s="588"/>
    </row>
    <row r="108" spans="1:24" ht="15.75" customHeight="1">
      <c r="A108" s="2" t="s">
        <v>450</v>
      </c>
      <c r="B108" s="2" t="s">
        <v>451</v>
      </c>
      <c r="C108" s="2" t="s">
        <v>452</v>
      </c>
      <c r="D108" s="259"/>
      <c r="E108" s="2" t="s">
        <v>676</v>
      </c>
      <c r="F108" s="2" t="s">
        <v>868</v>
      </c>
      <c r="G108" s="9" t="s">
        <v>869</v>
      </c>
      <c r="H108" s="9" t="s">
        <v>870</v>
      </c>
      <c r="I108" s="2" t="s">
        <v>2811</v>
      </c>
      <c r="J108" s="247">
        <v>1</v>
      </c>
      <c r="K108" s="247">
        <v>1</v>
      </c>
      <c r="L108" s="247">
        <v>1</v>
      </c>
      <c r="M108" s="247">
        <v>0</v>
      </c>
      <c r="N108" s="247">
        <v>0.5</v>
      </c>
      <c r="O108" s="247">
        <v>0.5</v>
      </c>
      <c r="P108" s="247">
        <v>0</v>
      </c>
      <c r="Q108" s="3" t="s">
        <v>150</v>
      </c>
      <c r="R108" s="588" t="s">
        <v>3133</v>
      </c>
      <c r="S108" s="588"/>
      <c r="U108" s="477"/>
    </row>
    <row r="109" spans="1:24" ht="15.75" customHeight="1">
      <c r="A109" s="2" t="s">
        <v>450</v>
      </c>
      <c r="B109" s="2" t="s">
        <v>451</v>
      </c>
      <c r="C109" s="2" t="s">
        <v>452</v>
      </c>
      <c r="D109" s="259"/>
      <c r="E109" s="2" t="s">
        <v>676</v>
      </c>
      <c r="F109" s="2" t="s">
        <v>875</v>
      </c>
      <c r="G109" s="8" t="s">
        <v>869</v>
      </c>
      <c r="H109" s="2" t="s">
        <v>870</v>
      </c>
      <c r="I109" s="9" t="s">
        <v>2813</v>
      </c>
      <c r="J109" s="247">
        <v>1</v>
      </c>
      <c r="K109" s="247">
        <v>1</v>
      </c>
      <c r="L109" s="247">
        <v>1</v>
      </c>
      <c r="M109" s="247">
        <v>1</v>
      </c>
      <c r="N109" s="247">
        <v>1</v>
      </c>
      <c r="O109" s="247">
        <v>0.5</v>
      </c>
      <c r="P109" s="247">
        <f t="shared" ref="P109:P116" si="7">J109*(SUM(K109:N109)*O109)</f>
        <v>2</v>
      </c>
      <c r="Q109" s="247" t="s">
        <v>150</v>
      </c>
      <c r="R109" s="588" t="s">
        <v>3134</v>
      </c>
      <c r="S109" s="247"/>
      <c r="T109" s="3"/>
      <c r="U109" s="477"/>
      <c r="V109" s="588"/>
      <c r="W109" s="477"/>
      <c r="X109" s="588"/>
    </row>
    <row r="110" spans="1:24" ht="15.75" customHeight="1">
      <c r="A110" s="2" t="s">
        <v>450</v>
      </c>
      <c r="B110" s="2" t="s">
        <v>451</v>
      </c>
      <c r="C110" s="2" t="s">
        <v>452</v>
      </c>
      <c r="D110" s="259"/>
      <c r="E110" s="2" t="s">
        <v>676</v>
      </c>
      <c r="F110" s="9" t="s">
        <v>882</v>
      </c>
      <c r="G110" s="2" t="s">
        <v>883</v>
      </c>
      <c r="H110" s="9" t="s">
        <v>870</v>
      </c>
      <c r="I110" s="2" t="s">
        <v>881</v>
      </c>
      <c r="J110" s="247">
        <v>1</v>
      </c>
      <c r="K110" s="247">
        <v>1</v>
      </c>
      <c r="L110" s="247">
        <v>1</v>
      </c>
      <c r="M110" s="247">
        <v>0.5</v>
      </c>
      <c r="N110" s="247">
        <v>1</v>
      </c>
      <c r="O110" s="247">
        <v>0.5</v>
      </c>
      <c r="P110" s="247">
        <f t="shared" si="7"/>
        <v>1.75</v>
      </c>
      <c r="Q110" s="3" t="s">
        <v>150</v>
      </c>
      <c r="R110" s="588" t="s">
        <v>3134</v>
      </c>
      <c r="S110" s="588"/>
      <c r="T110" s="477"/>
      <c r="U110" s="588"/>
    </row>
    <row r="111" spans="1:24" ht="15.75" customHeight="1">
      <c r="A111" s="2" t="s">
        <v>450</v>
      </c>
      <c r="B111" s="2" t="s">
        <v>451</v>
      </c>
      <c r="C111" s="2" t="s">
        <v>467</v>
      </c>
      <c r="D111" s="259"/>
      <c r="E111" s="2" t="s">
        <v>676</v>
      </c>
      <c r="F111" s="35" t="s">
        <v>888</v>
      </c>
      <c r="G111" s="9" t="s">
        <v>889</v>
      </c>
      <c r="H111" s="2" t="s">
        <v>989</v>
      </c>
      <c r="I111" s="623" t="s">
        <v>887</v>
      </c>
      <c r="J111" s="247">
        <v>0</v>
      </c>
      <c r="K111" s="247">
        <v>0</v>
      </c>
      <c r="L111" s="247">
        <v>0</v>
      </c>
      <c r="M111" s="247">
        <v>0</v>
      </c>
      <c r="N111" s="247">
        <v>0</v>
      </c>
      <c r="O111" s="247">
        <v>0</v>
      </c>
      <c r="P111" s="247">
        <f t="shared" si="7"/>
        <v>0</v>
      </c>
      <c r="Q111" s="3" t="s">
        <v>4</v>
      </c>
      <c r="R111" s="588" t="s">
        <v>1132</v>
      </c>
      <c r="S111" s="588"/>
      <c r="T111" s="271"/>
      <c r="U111" s="588"/>
    </row>
    <row r="112" spans="1:24" ht="15.75" customHeight="1">
      <c r="A112" s="2" t="s">
        <v>450</v>
      </c>
      <c r="B112" s="2" t="s">
        <v>451</v>
      </c>
      <c r="C112" s="2" t="s">
        <v>467</v>
      </c>
      <c r="D112" s="259"/>
      <c r="E112" s="2" t="s">
        <v>676</v>
      </c>
      <c r="F112" s="35" t="s">
        <v>893</v>
      </c>
      <c r="G112" s="9" t="s">
        <v>889</v>
      </c>
      <c r="H112" s="2" t="s">
        <v>989</v>
      </c>
      <c r="I112" s="2"/>
      <c r="J112" s="247">
        <v>0</v>
      </c>
      <c r="K112" s="247">
        <v>0</v>
      </c>
      <c r="L112" s="247">
        <v>0</v>
      </c>
      <c r="M112" s="247">
        <v>0</v>
      </c>
      <c r="N112" s="247">
        <v>0</v>
      </c>
      <c r="O112" s="247">
        <v>0</v>
      </c>
      <c r="P112" s="247">
        <f t="shared" si="7"/>
        <v>0</v>
      </c>
      <c r="Q112" s="3" t="s">
        <v>4</v>
      </c>
      <c r="R112" s="273" t="s">
        <v>3135</v>
      </c>
      <c r="S112" s="658" t="s">
        <v>3136</v>
      </c>
      <c r="T112" s="271"/>
      <c r="U112" s="588"/>
    </row>
    <row r="113" spans="1:21" ht="15.75" customHeight="1">
      <c r="A113" s="2" t="s">
        <v>450</v>
      </c>
      <c r="B113" s="2" t="s">
        <v>451</v>
      </c>
      <c r="C113" s="2" t="s">
        <v>467</v>
      </c>
      <c r="D113" s="259"/>
      <c r="E113" s="2" t="s">
        <v>676</v>
      </c>
      <c r="F113" s="35" t="s">
        <v>895</v>
      </c>
      <c r="G113" s="9" t="s">
        <v>889</v>
      </c>
      <c r="H113" s="2" t="s">
        <v>989</v>
      </c>
      <c r="I113" s="2"/>
      <c r="J113" s="247">
        <v>0</v>
      </c>
      <c r="K113" s="247">
        <v>0</v>
      </c>
      <c r="L113" s="247">
        <v>0</v>
      </c>
      <c r="M113" s="247">
        <v>0</v>
      </c>
      <c r="N113" s="247">
        <v>0</v>
      </c>
      <c r="O113" s="247">
        <v>0</v>
      </c>
      <c r="P113" s="247">
        <f t="shared" si="7"/>
        <v>0</v>
      </c>
      <c r="Q113" s="3" t="s">
        <v>4</v>
      </c>
      <c r="R113" s="588" t="s">
        <v>1132</v>
      </c>
      <c r="S113" s="673"/>
      <c r="T113" s="271"/>
      <c r="U113" s="588"/>
    </row>
    <row r="114" spans="1:21" ht="15.75" customHeight="1">
      <c r="A114" s="2" t="s">
        <v>450</v>
      </c>
      <c r="B114" s="2" t="s">
        <v>481</v>
      </c>
      <c r="C114" s="612" t="s">
        <v>482</v>
      </c>
      <c r="D114" s="259"/>
      <c r="E114" s="2" t="s">
        <v>676</v>
      </c>
      <c r="F114" s="35" t="s">
        <v>905</v>
      </c>
      <c r="G114" s="9" t="s">
        <v>3137</v>
      </c>
      <c r="H114" s="2" t="s">
        <v>907</v>
      </c>
      <c r="I114" s="674" t="s">
        <v>2822</v>
      </c>
      <c r="J114" s="247">
        <v>1</v>
      </c>
      <c r="K114" s="247">
        <v>1</v>
      </c>
      <c r="L114" s="247">
        <v>1</v>
      </c>
      <c r="M114" s="247">
        <v>1</v>
      </c>
      <c r="N114" s="247">
        <v>1</v>
      </c>
      <c r="O114" s="247">
        <v>0.5</v>
      </c>
      <c r="P114" s="247">
        <f t="shared" si="7"/>
        <v>2</v>
      </c>
      <c r="Q114" s="651" t="s">
        <v>150</v>
      </c>
      <c r="R114" s="273" t="s">
        <v>3138</v>
      </c>
      <c r="T114" s="477"/>
      <c r="U114" s="588"/>
    </row>
    <row r="115" spans="1:21" ht="15.75" customHeight="1">
      <c r="A115" s="2" t="s">
        <v>450</v>
      </c>
      <c r="B115" s="2" t="s">
        <v>481</v>
      </c>
      <c r="C115" s="612" t="s">
        <v>482</v>
      </c>
      <c r="D115" s="259"/>
      <c r="E115" s="2" t="s">
        <v>676</v>
      </c>
      <c r="F115" s="8" t="s">
        <v>914</v>
      </c>
      <c r="G115" s="9" t="s">
        <v>3137</v>
      </c>
      <c r="H115" s="2" t="s">
        <v>907</v>
      </c>
      <c r="I115" s="674" t="s">
        <v>2822</v>
      </c>
      <c r="J115" s="247">
        <v>1</v>
      </c>
      <c r="K115" s="247">
        <v>1</v>
      </c>
      <c r="L115" s="247">
        <v>1</v>
      </c>
      <c r="M115" s="247">
        <v>1</v>
      </c>
      <c r="N115" s="247">
        <v>1</v>
      </c>
      <c r="O115" s="247">
        <v>1</v>
      </c>
      <c r="P115" s="247">
        <f t="shared" si="7"/>
        <v>4</v>
      </c>
      <c r="Q115" s="3" t="s">
        <v>150</v>
      </c>
      <c r="R115" s="273" t="s">
        <v>3139</v>
      </c>
      <c r="S115" s="582" t="s">
        <v>3140</v>
      </c>
      <c r="T115" s="477"/>
      <c r="U115" s="588"/>
    </row>
    <row r="116" spans="1:21" ht="15.75" customHeight="1">
      <c r="A116" s="2" t="s">
        <v>450</v>
      </c>
      <c r="B116" s="2" t="s">
        <v>481</v>
      </c>
      <c r="C116" s="612" t="s">
        <v>482</v>
      </c>
      <c r="D116" s="259"/>
      <c r="E116" s="2" t="s">
        <v>676</v>
      </c>
      <c r="F116" s="8" t="s">
        <v>917</v>
      </c>
      <c r="G116" s="9" t="s">
        <v>3141</v>
      </c>
      <c r="H116" s="2" t="s">
        <v>907</v>
      </c>
      <c r="I116" s="2"/>
      <c r="J116" s="247">
        <v>0.33333333333333331</v>
      </c>
      <c r="K116" s="247">
        <v>0.33333333333333331</v>
      </c>
      <c r="L116" s="247">
        <v>0.33333333333333331</v>
      </c>
      <c r="M116" s="247">
        <v>0.33333333333333331</v>
      </c>
      <c r="N116" s="247">
        <v>0.33333333333333331</v>
      </c>
      <c r="O116" s="247">
        <v>0.33333333333333331</v>
      </c>
      <c r="P116" s="247">
        <f t="shared" si="7"/>
        <v>0.14814814814814814</v>
      </c>
      <c r="Q116" s="3" t="s">
        <v>150</v>
      </c>
      <c r="R116" s="588" t="s">
        <v>3142</v>
      </c>
      <c r="T116" s="477"/>
      <c r="U116" s="588"/>
    </row>
    <row r="117" spans="1:21" ht="15.75" customHeight="1">
      <c r="D117" s="673"/>
      <c r="F117" s="673"/>
      <c r="J117" s="289">
        <f t="shared" ref="J117:O117" si="8">AVERAGE(J2:J116)*100</f>
        <v>70.588235294117652</v>
      </c>
      <c r="K117" s="289">
        <f t="shared" si="8"/>
        <v>70.098039215686271</v>
      </c>
      <c r="L117" s="289">
        <f t="shared" si="8"/>
        <v>68.545751633986924</v>
      </c>
      <c r="M117" s="289">
        <f t="shared" si="8"/>
        <v>61.750000000000014</v>
      </c>
      <c r="N117" s="289">
        <f t="shared" si="8"/>
        <v>68.300653594771248</v>
      </c>
      <c r="O117" s="289">
        <f t="shared" si="8"/>
        <v>62.336601307189554</v>
      </c>
      <c r="R117" s="477"/>
      <c r="T117" s="477"/>
      <c r="U117" s="588"/>
    </row>
    <row r="118" spans="1:21" ht="15.75" customHeight="1">
      <c r="D118" s="673"/>
      <c r="F118" s="673"/>
      <c r="R118" s="477"/>
      <c r="T118" s="477"/>
      <c r="U118" s="588"/>
    </row>
    <row r="119" spans="1:21" ht="15.75" customHeight="1">
      <c r="D119" s="673"/>
      <c r="F119" s="673"/>
      <c r="R119" s="477"/>
      <c r="T119" s="477"/>
      <c r="U119" s="588"/>
    </row>
    <row r="120" spans="1:21" ht="15.75" customHeight="1">
      <c r="D120" s="673"/>
      <c r="F120" s="673"/>
      <c r="R120" s="477"/>
      <c r="T120" s="477"/>
      <c r="U120" s="588"/>
    </row>
    <row r="121" spans="1:21" ht="15.75" customHeight="1">
      <c r="D121" s="673"/>
      <c r="F121" s="673"/>
      <c r="R121" s="477"/>
      <c r="T121" s="477"/>
      <c r="U121" s="588"/>
    </row>
    <row r="122" spans="1:21" ht="15.75" customHeight="1">
      <c r="D122" s="673"/>
      <c r="F122" s="673"/>
      <c r="R122" s="477"/>
      <c r="T122" s="477"/>
      <c r="U122" s="588"/>
    </row>
    <row r="123" spans="1:21" ht="15.75" customHeight="1">
      <c r="D123" s="673"/>
      <c r="F123" s="673"/>
      <c r="R123" s="477"/>
      <c r="T123" s="477"/>
      <c r="U123" s="588"/>
    </row>
    <row r="124" spans="1:21" ht="15.75" customHeight="1">
      <c r="D124" s="673"/>
      <c r="F124" s="673"/>
      <c r="R124" s="477"/>
      <c r="T124" s="477"/>
      <c r="U124" s="588"/>
    </row>
    <row r="125" spans="1:21" ht="15.75" customHeight="1">
      <c r="D125" s="673"/>
      <c r="F125" s="673"/>
      <c r="R125" s="477"/>
      <c r="T125" s="477"/>
      <c r="U125" s="588"/>
    </row>
    <row r="126" spans="1:21" ht="15.75" customHeight="1">
      <c r="D126" s="673"/>
      <c r="F126" s="673"/>
      <c r="R126" s="477"/>
      <c r="T126" s="477"/>
      <c r="U126" s="588"/>
    </row>
    <row r="127" spans="1:21" ht="15.75" customHeight="1">
      <c r="D127" s="673"/>
      <c r="F127" s="673"/>
      <c r="R127" s="477"/>
      <c r="T127" s="477"/>
      <c r="U127" s="588"/>
    </row>
    <row r="128" spans="1:21" ht="15.75" customHeight="1">
      <c r="D128" s="673"/>
      <c r="F128" s="673"/>
      <c r="R128" s="477"/>
      <c r="T128" s="477"/>
      <c r="U128" s="588"/>
    </row>
    <row r="129" spans="4:21" ht="15.75" customHeight="1">
      <c r="D129" s="673"/>
      <c r="R129" s="477"/>
      <c r="T129" s="477"/>
      <c r="U129" s="588"/>
    </row>
    <row r="130" spans="4:21" ht="15.75" customHeight="1">
      <c r="D130" s="673"/>
      <c r="R130" s="477"/>
      <c r="T130" s="477"/>
      <c r="U130" s="588"/>
    </row>
    <row r="131" spans="4:21" ht="15.75" customHeight="1">
      <c r="D131" s="673"/>
      <c r="R131" s="477"/>
      <c r="T131" s="477"/>
      <c r="U131" s="588"/>
    </row>
    <row r="132" spans="4:21" ht="15.75" customHeight="1">
      <c r="D132" s="673"/>
      <c r="R132" s="477"/>
      <c r="T132" s="477"/>
      <c r="U132" s="588"/>
    </row>
    <row r="133" spans="4:21" ht="15.75" customHeight="1">
      <c r="D133" s="673"/>
      <c r="R133" s="477"/>
      <c r="T133" s="477"/>
      <c r="U133" s="588"/>
    </row>
    <row r="134" spans="4:21" ht="15.75" customHeight="1">
      <c r="D134" s="673"/>
      <c r="R134" s="477"/>
      <c r="T134" s="477"/>
      <c r="U134" s="588"/>
    </row>
    <row r="135" spans="4:21" ht="15.75" customHeight="1">
      <c r="D135" s="673"/>
      <c r="R135" s="477"/>
      <c r="T135" s="477"/>
      <c r="U135" s="588"/>
    </row>
    <row r="136" spans="4:21" ht="15.75" customHeight="1">
      <c r="D136" s="673"/>
      <c r="R136" s="477"/>
      <c r="T136" s="477"/>
      <c r="U136" s="588"/>
    </row>
    <row r="137" spans="4:21" ht="15.75" customHeight="1">
      <c r="D137" s="673"/>
      <c r="R137" s="477"/>
      <c r="T137" s="477"/>
      <c r="U137" s="588"/>
    </row>
    <row r="138" spans="4:21" ht="15.75" customHeight="1">
      <c r="D138" s="673"/>
      <c r="R138" s="477"/>
      <c r="T138" s="477"/>
      <c r="U138" s="588"/>
    </row>
    <row r="139" spans="4:21" ht="15.75" customHeight="1">
      <c r="D139" s="673"/>
      <c r="R139" s="477"/>
      <c r="T139" s="477"/>
      <c r="U139" s="588"/>
    </row>
    <row r="140" spans="4:21" ht="15.75" customHeight="1">
      <c r="D140" s="673"/>
      <c r="R140" s="477"/>
      <c r="T140" s="477"/>
      <c r="U140" s="588"/>
    </row>
    <row r="141" spans="4:21" ht="15.75" customHeight="1">
      <c r="D141" s="673"/>
      <c r="R141" s="477"/>
      <c r="T141" s="477"/>
      <c r="U141" s="588"/>
    </row>
    <row r="142" spans="4:21" ht="15.75" customHeight="1">
      <c r="D142" s="673"/>
      <c r="R142" s="477"/>
      <c r="T142" s="477"/>
      <c r="U142" s="588"/>
    </row>
    <row r="143" spans="4:21" ht="15.75" customHeight="1">
      <c r="D143" s="673"/>
      <c r="R143" s="477"/>
      <c r="T143" s="477"/>
      <c r="U143" s="588"/>
    </row>
    <row r="144" spans="4:21" ht="15.75" customHeight="1">
      <c r="D144" s="673"/>
      <c r="R144" s="477"/>
      <c r="T144" s="477"/>
      <c r="U144" s="588"/>
    </row>
    <row r="145" spans="4:21" ht="15.75" customHeight="1">
      <c r="D145" s="673"/>
      <c r="R145" s="477"/>
      <c r="T145" s="477"/>
      <c r="U145" s="588"/>
    </row>
    <row r="146" spans="4:21" ht="15.75" customHeight="1">
      <c r="D146" s="673"/>
      <c r="R146" s="477"/>
      <c r="T146" s="477"/>
      <c r="U146" s="588"/>
    </row>
    <row r="147" spans="4:21" ht="15.75" customHeight="1">
      <c r="D147" s="673"/>
      <c r="R147" s="477"/>
      <c r="T147" s="477"/>
      <c r="U147" s="588"/>
    </row>
    <row r="148" spans="4:21" ht="15.75" customHeight="1">
      <c r="D148" s="673"/>
      <c r="R148" s="477"/>
      <c r="T148" s="477"/>
      <c r="U148" s="588"/>
    </row>
    <row r="149" spans="4:21" ht="15.75" customHeight="1">
      <c r="D149" s="673"/>
      <c r="R149" s="477"/>
      <c r="T149" s="477"/>
      <c r="U149" s="588"/>
    </row>
    <row r="150" spans="4:21" ht="15.75" customHeight="1">
      <c r="D150" s="673"/>
      <c r="R150" s="477"/>
      <c r="T150" s="477"/>
      <c r="U150" s="588"/>
    </row>
    <row r="151" spans="4:21" ht="15.75" customHeight="1">
      <c r="D151" s="673"/>
      <c r="R151" s="477"/>
      <c r="T151" s="477"/>
      <c r="U151" s="588"/>
    </row>
    <row r="152" spans="4:21" ht="15.75" customHeight="1">
      <c r="D152" s="673"/>
      <c r="R152" s="477"/>
      <c r="T152" s="477"/>
      <c r="U152" s="588"/>
    </row>
    <row r="153" spans="4:21" ht="15.75" customHeight="1">
      <c r="D153" s="673"/>
      <c r="R153" s="477"/>
      <c r="T153" s="477"/>
      <c r="U153" s="588"/>
    </row>
    <row r="154" spans="4:21" ht="15.75" customHeight="1">
      <c r="D154" s="673"/>
      <c r="R154" s="477"/>
      <c r="T154" s="477"/>
      <c r="U154" s="588"/>
    </row>
    <row r="155" spans="4:21" ht="15.75" customHeight="1">
      <c r="D155" s="673"/>
      <c r="R155" s="477"/>
      <c r="T155" s="477"/>
      <c r="U155" s="588"/>
    </row>
    <row r="156" spans="4:21" ht="15.75" customHeight="1">
      <c r="D156" s="673"/>
      <c r="R156" s="477"/>
      <c r="T156" s="477"/>
      <c r="U156" s="588"/>
    </row>
    <row r="157" spans="4:21" ht="15.75" customHeight="1">
      <c r="D157" s="673"/>
      <c r="R157" s="477"/>
      <c r="T157" s="477"/>
      <c r="U157" s="588"/>
    </row>
    <row r="158" spans="4:21" ht="15.75" customHeight="1">
      <c r="D158" s="673"/>
      <c r="R158" s="477"/>
      <c r="T158" s="477"/>
      <c r="U158" s="588"/>
    </row>
    <row r="159" spans="4:21" ht="15.75" customHeight="1">
      <c r="D159" s="673"/>
      <c r="R159" s="477"/>
      <c r="T159" s="477"/>
      <c r="U159" s="588"/>
    </row>
    <row r="160" spans="4:21" ht="15.75" customHeight="1">
      <c r="D160" s="673"/>
      <c r="R160" s="477"/>
      <c r="T160" s="477"/>
      <c r="U160" s="588"/>
    </row>
    <row r="161" spans="4:21" ht="15.75" customHeight="1">
      <c r="D161" s="673"/>
      <c r="R161" s="477"/>
      <c r="T161" s="477"/>
      <c r="U161" s="588"/>
    </row>
    <row r="162" spans="4:21" ht="15.75" customHeight="1">
      <c r="D162" s="673"/>
      <c r="R162" s="477"/>
      <c r="T162" s="477"/>
      <c r="U162" s="588"/>
    </row>
    <row r="163" spans="4:21" ht="15.75" customHeight="1">
      <c r="D163" s="673"/>
      <c r="R163" s="477"/>
      <c r="T163" s="477"/>
      <c r="U163" s="588"/>
    </row>
    <row r="164" spans="4:21" ht="15.75" customHeight="1">
      <c r="D164" s="673"/>
      <c r="R164" s="477"/>
      <c r="T164" s="477"/>
      <c r="U164" s="588"/>
    </row>
    <row r="165" spans="4:21" ht="15.75" customHeight="1">
      <c r="D165" s="673"/>
      <c r="R165" s="477"/>
      <c r="T165" s="477"/>
      <c r="U165" s="588"/>
    </row>
    <row r="166" spans="4:21" ht="15.75" customHeight="1">
      <c r="D166" s="673"/>
      <c r="R166" s="477"/>
      <c r="T166" s="477"/>
      <c r="U166" s="588"/>
    </row>
    <row r="167" spans="4:21" ht="15.75" customHeight="1">
      <c r="D167" s="673"/>
      <c r="R167" s="477"/>
      <c r="T167" s="477"/>
      <c r="U167" s="588"/>
    </row>
    <row r="168" spans="4:21" ht="15.75" customHeight="1">
      <c r="D168" s="673"/>
      <c r="R168" s="477"/>
      <c r="T168" s="477"/>
      <c r="U168" s="588"/>
    </row>
    <row r="169" spans="4:21" ht="15.75" customHeight="1">
      <c r="D169" s="673"/>
      <c r="R169" s="477"/>
      <c r="T169" s="477"/>
      <c r="U169" s="588"/>
    </row>
    <row r="170" spans="4:21" ht="15.75" customHeight="1">
      <c r="D170" s="673"/>
      <c r="R170" s="477"/>
      <c r="T170" s="477"/>
      <c r="U170" s="588"/>
    </row>
    <row r="171" spans="4:21" ht="15.75" customHeight="1">
      <c r="D171" s="673"/>
      <c r="R171" s="477"/>
      <c r="T171" s="477"/>
      <c r="U171" s="588"/>
    </row>
    <row r="172" spans="4:21" ht="15.75" customHeight="1">
      <c r="D172" s="673"/>
      <c r="R172" s="477"/>
      <c r="T172" s="477"/>
      <c r="U172" s="588"/>
    </row>
    <row r="173" spans="4:21" ht="15.75" customHeight="1">
      <c r="D173" s="673"/>
      <c r="R173" s="477"/>
      <c r="T173" s="477"/>
      <c r="U173" s="588"/>
    </row>
    <row r="174" spans="4:21" ht="15.75" customHeight="1">
      <c r="D174" s="673"/>
      <c r="R174" s="477"/>
      <c r="T174" s="477"/>
      <c r="U174" s="588"/>
    </row>
    <row r="175" spans="4:21" ht="15.75" customHeight="1">
      <c r="D175" s="673"/>
      <c r="R175" s="477"/>
      <c r="T175" s="477"/>
      <c r="U175" s="588"/>
    </row>
    <row r="176" spans="4:21" ht="15.75" customHeight="1">
      <c r="D176" s="673"/>
      <c r="R176" s="477"/>
      <c r="T176" s="477"/>
      <c r="U176" s="588"/>
    </row>
    <row r="177" spans="4:21" ht="15.75" customHeight="1">
      <c r="D177" s="673"/>
      <c r="R177" s="477"/>
      <c r="T177" s="477"/>
      <c r="U177" s="588"/>
    </row>
    <row r="178" spans="4:21" ht="15.75" customHeight="1">
      <c r="D178" s="673"/>
      <c r="R178" s="477"/>
      <c r="T178" s="477"/>
      <c r="U178" s="588"/>
    </row>
    <row r="179" spans="4:21" ht="15.75" customHeight="1">
      <c r="D179" s="673"/>
      <c r="R179" s="477"/>
      <c r="T179" s="477"/>
      <c r="U179" s="588"/>
    </row>
    <row r="180" spans="4:21" ht="15.75" customHeight="1">
      <c r="D180" s="673"/>
      <c r="R180" s="477"/>
      <c r="T180" s="477"/>
      <c r="U180" s="588"/>
    </row>
    <row r="181" spans="4:21" ht="15.75" customHeight="1">
      <c r="D181" s="673"/>
      <c r="R181" s="477"/>
      <c r="T181" s="477"/>
      <c r="U181" s="588"/>
    </row>
    <row r="182" spans="4:21" ht="15.75" customHeight="1">
      <c r="D182" s="673"/>
      <c r="R182" s="477"/>
      <c r="T182" s="477"/>
      <c r="U182" s="588"/>
    </row>
    <row r="183" spans="4:21" ht="15.75" customHeight="1">
      <c r="D183" s="673"/>
      <c r="R183" s="477"/>
      <c r="T183" s="477"/>
      <c r="U183" s="588"/>
    </row>
    <row r="184" spans="4:21" ht="15.75" customHeight="1">
      <c r="D184" s="673"/>
      <c r="R184" s="477"/>
      <c r="T184" s="477"/>
      <c r="U184" s="588"/>
    </row>
    <row r="185" spans="4:21" ht="15.75" customHeight="1">
      <c r="D185" s="673"/>
      <c r="R185" s="477"/>
      <c r="T185" s="477"/>
      <c r="U185" s="588"/>
    </row>
    <row r="186" spans="4:21" ht="15.75" customHeight="1">
      <c r="D186" s="673"/>
      <c r="R186" s="477"/>
      <c r="T186" s="477"/>
      <c r="U186" s="588"/>
    </row>
    <row r="187" spans="4:21" ht="15.75" customHeight="1">
      <c r="D187" s="673"/>
      <c r="R187" s="477"/>
      <c r="T187" s="477"/>
      <c r="U187" s="588"/>
    </row>
    <row r="188" spans="4:21" ht="15.75" customHeight="1">
      <c r="D188" s="673"/>
      <c r="R188" s="477"/>
      <c r="T188" s="477"/>
      <c r="U188" s="588"/>
    </row>
    <row r="189" spans="4:21" ht="15.75" customHeight="1">
      <c r="D189" s="673"/>
      <c r="R189" s="477"/>
      <c r="T189" s="477"/>
      <c r="U189" s="588"/>
    </row>
    <row r="190" spans="4:21" ht="15.75" customHeight="1">
      <c r="D190" s="673"/>
      <c r="R190" s="477"/>
      <c r="T190" s="477"/>
      <c r="U190" s="588"/>
    </row>
    <row r="191" spans="4:21" ht="15.75" customHeight="1">
      <c r="D191" s="673"/>
      <c r="R191" s="477"/>
      <c r="T191" s="477"/>
      <c r="U191" s="588"/>
    </row>
    <row r="192" spans="4:21" ht="15.75" customHeight="1">
      <c r="D192" s="673"/>
      <c r="R192" s="477"/>
      <c r="T192" s="477"/>
      <c r="U192" s="588"/>
    </row>
    <row r="193" spans="4:21" ht="15.75" customHeight="1">
      <c r="D193" s="673"/>
      <c r="R193" s="477"/>
      <c r="T193" s="477"/>
      <c r="U193" s="588"/>
    </row>
    <row r="194" spans="4:21" ht="15.75" customHeight="1">
      <c r="D194" s="673"/>
      <c r="R194" s="477"/>
      <c r="T194" s="477"/>
      <c r="U194" s="588"/>
    </row>
    <row r="195" spans="4:21" ht="15.75" customHeight="1">
      <c r="D195" s="673"/>
      <c r="R195" s="477"/>
      <c r="T195" s="477"/>
      <c r="U195" s="588"/>
    </row>
    <row r="196" spans="4:21" ht="15.75" customHeight="1">
      <c r="D196" s="673"/>
      <c r="R196" s="477"/>
      <c r="T196" s="477"/>
      <c r="U196" s="588"/>
    </row>
    <row r="197" spans="4:21" ht="15.75" customHeight="1">
      <c r="D197" s="673"/>
      <c r="R197" s="477"/>
      <c r="T197" s="477"/>
      <c r="U197" s="588"/>
    </row>
    <row r="198" spans="4:21" ht="15.75" customHeight="1">
      <c r="D198" s="673"/>
      <c r="R198" s="477"/>
      <c r="T198" s="477"/>
      <c r="U198" s="588"/>
    </row>
    <row r="199" spans="4:21" ht="15.75" customHeight="1">
      <c r="D199" s="673"/>
      <c r="R199" s="477"/>
      <c r="T199" s="477"/>
      <c r="U199" s="588"/>
    </row>
    <row r="200" spans="4:21" ht="15.75" customHeight="1">
      <c r="D200" s="673"/>
      <c r="R200" s="477"/>
      <c r="T200" s="477"/>
      <c r="U200" s="588"/>
    </row>
    <row r="201" spans="4:21" ht="15.75" customHeight="1">
      <c r="D201" s="673"/>
      <c r="R201" s="477"/>
      <c r="T201" s="477"/>
      <c r="U201" s="588"/>
    </row>
    <row r="202" spans="4:21" ht="15.75" customHeight="1">
      <c r="D202" s="673"/>
      <c r="R202" s="477"/>
      <c r="T202" s="477"/>
      <c r="U202" s="588"/>
    </row>
    <row r="203" spans="4:21" ht="15.75" customHeight="1">
      <c r="D203" s="673"/>
      <c r="R203" s="477"/>
      <c r="T203" s="477"/>
      <c r="U203" s="588"/>
    </row>
    <row r="204" spans="4:21" ht="15.75" customHeight="1">
      <c r="D204" s="673"/>
      <c r="R204" s="477"/>
      <c r="T204" s="477"/>
      <c r="U204" s="588"/>
    </row>
    <row r="205" spans="4:21" ht="15.75" customHeight="1">
      <c r="D205" s="673"/>
      <c r="R205" s="477"/>
      <c r="T205" s="477"/>
      <c r="U205" s="588"/>
    </row>
    <row r="206" spans="4:21" ht="15.75" customHeight="1">
      <c r="D206" s="673"/>
      <c r="R206" s="477"/>
      <c r="T206" s="477"/>
      <c r="U206" s="588"/>
    </row>
    <row r="207" spans="4:21" ht="15.75" customHeight="1">
      <c r="D207" s="673"/>
      <c r="R207" s="477"/>
      <c r="T207" s="477"/>
      <c r="U207" s="588"/>
    </row>
    <row r="208" spans="4:21" ht="15.75" customHeight="1">
      <c r="D208" s="673"/>
      <c r="R208" s="477"/>
      <c r="T208" s="477"/>
      <c r="U208" s="588"/>
    </row>
    <row r="209" spans="4:21" ht="15.75" customHeight="1">
      <c r="D209" s="673"/>
      <c r="R209" s="477"/>
      <c r="T209" s="477"/>
      <c r="U209" s="588"/>
    </row>
    <row r="210" spans="4:21" ht="15.75" customHeight="1">
      <c r="D210" s="673"/>
      <c r="R210" s="477"/>
      <c r="T210" s="477"/>
      <c r="U210" s="588"/>
    </row>
    <row r="211" spans="4:21" ht="15.75" customHeight="1">
      <c r="D211" s="673"/>
      <c r="R211" s="477"/>
      <c r="T211" s="477"/>
      <c r="U211" s="588"/>
    </row>
    <row r="212" spans="4:21" ht="15.75" customHeight="1">
      <c r="D212" s="673"/>
      <c r="R212" s="477"/>
      <c r="T212" s="477"/>
      <c r="U212" s="588"/>
    </row>
    <row r="213" spans="4:21" ht="15.75" customHeight="1">
      <c r="D213" s="673"/>
      <c r="R213" s="477"/>
      <c r="T213" s="477"/>
      <c r="U213" s="588"/>
    </row>
    <row r="214" spans="4:21" ht="15.75" customHeight="1">
      <c r="D214" s="673"/>
      <c r="R214" s="477"/>
      <c r="T214" s="477"/>
      <c r="U214" s="588"/>
    </row>
    <row r="215" spans="4:21" ht="15.75" customHeight="1">
      <c r="D215" s="673"/>
      <c r="R215" s="477"/>
      <c r="T215" s="477"/>
      <c r="U215" s="588"/>
    </row>
    <row r="216" spans="4:21" ht="15.75" customHeight="1">
      <c r="D216" s="673"/>
      <c r="R216" s="477"/>
      <c r="T216" s="477"/>
      <c r="U216" s="588"/>
    </row>
    <row r="217" spans="4:21" ht="15.75" customHeight="1">
      <c r="D217" s="673"/>
      <c r="R217" s="477"/>
      <c r="T217" s="477"/>
      <c r="U217" s="588"/>
    </row>
    <row r="218" spans="4:21" ht="15.75" customHeight="1">
      <c r="D218" s="673"/>
      <c r="R218" s="477"/>
      <c r="T218" s="477"/>
      <c r="U218" s="588"/>
    </row>
    <row r="219" spans="4:21" ht="15.75" customHeight="1">
      <c r="D219" s="673"/>
      <c r="R219" s="477"/>
      <c r="T219" s="477"/>
      <c r="U219" s="588"/>
    </row>
    <row r="220" spans="4:21" ht="15.75" customHeight="1">
      <c r="D220" s="673"/>
      <c r="R220" s="477"/>
      <c r="T220" s="477"/>
      <c r="U220" s="588"/>
    </row>
    <row r="221" spans="4:21" ht="15.75" customHeight="1">
      <c r="D221" s="673"/>
      <c r="R221" s="477"/>
      <c r="T221" s="477"/>
      <c r="U221" s="588"/>
    </row>
    <row r="222" spans="4:21" ht="15.75" customHeight="1">
      <c r="D222" s="673"/>
      <c r="R222" s="477"/>
      <c r="T222" s="477"/>
      <c r="U222" s="588"/>
    </row>
    <row r="223" spans="4:21" ht="15.75" customHeight="1">
      <c r="D223" s="673"/>
      <c r="R223" s="477"/>
      <c r="T223" s="477"/>
      <c r="U223" s="588"/>
    </row>
    <row r="224" spans="4:21" ht="15.75" customHeight="1">
      <c r="D224" s="673"/>
      <c r="R224" s="477"/>
      <c r="T224" s="477"/>
      <c r="U224" s="588"/>
    </row>
    <row r="225" spans="4:21" ht="15.75" customHeight="1">
      <c r="D225" s="673"/>
      <c r="R225" s="477"/>
      <c r="T225" s="477"/>
      <c r="U225" s="588"/>
    </row>
    <row r="226" spans="4:21" ht="15.75" customHeight="1">
      <c r="D226" s="673"/>
      <c r="R226" s="477"/>
      <c r="T226" s="477"/>
      <c r="U226" s="588"/>
    </row>
    <row r="227" spans="4:21" ht="15.75" customHeight="1">
      <c r="D227" s="673"/>
      <c r="R227" s="477"/>
      <c r="T227" s="477"/>
      <c r="U227" s="588"/>
    </row>
    <row r="228" spans="4:21" ht="15.75" customHeight="1">
      <c r="D228" s="673"/>
      <c r="R228" s="477"/>
      <c r="T228" s="477"/>
      <c r="U228" s="588"/>
    </row>
    <row r="229" spans="4:21" ht="15.75" customHeight="1">
      <c r="D229" s="673"/>
      <c r="R229" s="477"/>
      <c r="T229" s="477"/>
      <c r="U229" s="588"/>
    </row>
    <row r="230" spans="4:21" ht="15.75" customHeight="1">
      <c r="D230" s="673"/>
      <c r="R230" s="477"/>
      <c r="T230" s="477"/>
      <c r="U230" s="588"/>
    </row>
    <row r="231" spans="4:21" ht="15.75" customHeight="1">
      <c r="D231" s="673"/>
      <c r="R231" s="477"/>
      <c r="T231" s="477"/>
      <c r="U231" s="588"/>
    </row>
    <row r="232" spans="4:21" ht="15.75" customHeight="1">
      <c r="D232" s="673"/>
      <c r="R232" s="477"/>
      <c r="T232" s="477"/>
      <c r="U232" s="588"/>
    </row>
    <row r="233" spans="4:21" ht="15.75" customHeight="1">
      <c r="D233" s="673"/>
      <c r="R233" s="477"/>
      <c r="T233" s="477"/>
      <c r="U233" s="588"/>
    </row>
    <row r="234" spans="4:21" ht="15.75" customHeight="1">
      <c r="D234" s="673"/>
      <c r="R234" s="477"/>
      <c r="T234" s="477"/>
      <c r="U234" s="588"/>
    </row>
    <row r="235" spans="4:21" ht="15.75" customHeight="1">
      <c r="D235" s="673"/>
      <c r="R235" s="477"/>
      <c r="T235" s="477"/>
      <c r="U235" s="588"/>
    </row>
    <row r="236" spans="4:21" ht="15.75" customHeight="1">
      <c r="D236" s="673"/>
      <c r="R236" s="477"/>
      <c r="T236" s="477"/>
      <c r="U236" s="588"/>
    </row>
    <row r="237" spans="4:21" ht="15.75" customHeight="1">
      <c r="D237" s="673"/>
      <c r="R237" s="477"/>
      <c r="T237" s="477"/>
      <c r="U237" s="588"/>
    </row>
    <row r="238" spans="4:21" ht="15.75" customHeight="1">
      <c r="D238" s="673"/>
      <c r="R238" s="477"/>
      <c r="T238" s="477"/>
      <c r="U238" s="588"/>
    </row>
    <row r="239" spans="4:21" ht="15.75" customHeight="1">
      <c r="D239" s="673"/>
      <c r="R239" s="477"/>
      <c r="T239" s="477"/>
      <c r="U239" s="588"/>
    </row>
    <row r="240" spans="4:21" ht="15.75" customHeight="1">
      <c r="D240" s="673"/>
      <c r="R240" s="477"/>
      <c r="T240" s="477"/>
      <c r="U240" s="588"/>
    </row>
    <row r="241" spans="4:21" ht="15.75" customHeight="1">
      <c r="D241" s="673"/>
      <c r="R241" s="477"/>
      <c r="T241" s="477"/>
      <c r="U241" s="588"/>
    </row>
    <row r="242" spans="4:21" ht="15.75" customHeight="1">
      <c r="D242" s="673"/>
      <c r="R242" s="477"/>
      <c r="T242" s="477"/>
      <c r="U242" s="588"/>
    </row>
    <row r="243" spans="4:21" ht="15.75" customHeight="1">
      <c r="D243" s="673"/>
      <c r="R243" s="477"/>
      <c r="T243" s="477"/>
      <c r="U243" s="588"/>
    </row>
    <row r="244" spans="4:21" ht="15.75" customHeight="1">
      <c r="D244" s="673"/>
      <c r="R244" s="477"/>
      <c r="T244" s="477"/>
      <c r="U244" s="588"/>
    </row>
    <row r="245" spans="4:21" ht="15.75" customHeight="1">
      <c r="D245" s="673"/>
      <c r="R245" s="477"/>
      <c r="T245" s="477"/>
      <c r="U245" s="588"/>
    </row>
    <row r="246" spans="4:21" ht="15.75" customHeight="1">
      <c r="D246" s="673"/>
      <c r="R246" s="477"/>
      <c r="T246" s="477"/>
      <c r="U246" s="588"/>
    </row>
    <row r="247" spans="4:21" ht="15.75" customHeight="1">
      <c r="D247" s="673"/>
      <c r="R247" s="477"/>
      <c r="T247" s="477"/>
      <c r="U247" s="588"/>
    </row>
    <row r="248" spans="4:21" ht="15.75" customHeight="1">
      <c r="D248" s="673"/>
      <c r="R248" s="477"/>
      <c r="T248" s="477"/>
      <c r="U248" s="588"/>
    </row>
    <row r="249" spans="4:21" ht="15.75" customHeight="1">
      <c r="D249" s="673"/>
      <c r="R249" s="477"/>
      <c r="T249" s="477"/>
      <c r="U249" s="588"/>
    </row>
    <row r="250" spans="4:21" ht="15.75" customHeight="1">
      <c r="D250" s="673"/>
      <c r="R250" s="477"/>
      <c r="T250" s="477"/>
      <c r="U250" s="588"/>
    </row>
    <row r="251" spans="4:21" ht="15.75" customHeight="1">
      <c r="D251" s="673"/>
      <c r="R251" s="477"/>
      <c r="T251" s="477"/>
      <c r="U251" s="588"/>
    </row>
    <row r="252" spans="4:21" ht="15.75" customHeight="1">
      <c r="D252" s="673"/>
      <c r="R252" s="477"/>
      <c r="T252" s="477"/>
      <c r="U252" s="588"/>
    </row>
    <row r="253" spans="4:21" ht="15.75" customHeight="1">
      <c r="D253" s="673"/>
      <c r="R253" s="477"/>
      <c r="T253" s="477"/>
      <c r="U253" s="588"/>
    </row>
    <row r="254" spans="4:21" ht="15.75" customHeight="1">
      <c r="D254" s="673"/>
      <c r="R254" s="477"/>
      <c r="T254" s="477"/>
      <c r="U254" s="588"/>
    </row>
    <row r="255" spans="4:21" ht="15.75" customHeight="1">
      <c r="D255" s="673"/>
      <c r="R255" s="477"/>
      <c r="T255" s="477"/>
      <c r="U255" s="588"/>
    </row>
    <row r="256" spans="4:21" ht="15.75" customHeight="1">
      <c r="D256" s="673"/>
      <c r="R256" s="477"/>
      <c r="T256" s="477"/>
      <c r="U256" s="588"/>
    </row>
    <row r="257" spans="4:21" ht="15.75" customHeight="1">
      <c r="D257" s="673"/>
      <c r="R257" s="477"/>
      <c r="T257" s="477"/>
      <c r="U257" s="588"/>
    </row>
    <row r="258" spans="4:21" ht="15.75" customHeight="1">
      <c r="D258" s="673"/>
      <c r="R258" s="477"/>
      <c r="T258" s="477"/>
      <c r="U258" s="588"/>
    </row>
    <row r="259" spans="4:21" ht="15.75" customHeight="1">
      <c r="D259" s="673"/>
      <c r="R259" s="477"/>
      <c r="T259" s="477"/>
      <c r="U259" s="588"/>
    </row>
    <row r="260" spans="4:21" ht="15.75" customHeight="1">
      <c r="D260" s="673"/>
      <c r="R260" s="477"/>
      <c r="T260" s="477"/>
      <c r="U260" s="588"/>
    </row>
    <row r="261" spans="4:21" ht="15.75" customHeight="1">
      <c r="D261" s="673"/>
      <c r="R261" s="477"/>
      <c r="T261" s="477"/>
      <c r="U261" s="588"/>
    </row>
    <row r="262" spans="4:21" ht="15.75" customHeight="1">
      <c r="D262" s="673"/>
      <c r="R262" s="477"/>
      <c r="T262" s="477"/>
      <c r="U262" s="588"/>
    </row>
    <row r="263" spans="4:21" ht="15.75" customHeight="1">
      <c r="D263" s="673"/>
      <c r="R263" s="477"/>
      <c r="T263" s="477"/>
      <c r="U263" s="588"/>
    </row>
    <row r="264" spans="4:21" ht="15.75" customHeight="1">
      <c r="D264" s="673"/>
      <c r="R264" s="477"/>
      <c r="T264" s="477"/>
      <c r="U264" s="588"/>
    </row>
    <row r="265" spans="4:21" ht="15.75" customHeight="1">
      <c r="D265" s="673"/>
      <c r="R265" s="477"/>
      <c r="T265" s="477"/>
      <c r="U265" s="588"/>
    </row>
    <row r="266" spans="4:21" ht="15.75" customHeight="1">
      <c r="D266" s="673"/>
      <c r="R266" s="477"/>
      <c r="T266" s="477"/>
      <c r="U266" s="588"/>
    </row>
    <row r="267" spans="4:21" ht="15.75" customHeight="1">
      <c r="D267" s="673"/>
      <c r="R267" s="477"/>
      <c r="T267" s="477"/>
      <c r="U267" s="588"/>
    </row>
    <row r="268" spans="4:21" ht="15.75" customHeight="1">
      <c r="D268" s="673"/>
      <c r="R268" s="477"/>
      <c r="T268" s="477"/>
      <c r="U268" s="588"/>
    </row>
    <row r="269" spans="4:21" ht="15.75" customHeight="1">
      <c r="D269" s="673"/>
      <c r="R269" s="477"/>
      <c r="T269" s="477"/>
      <c r="U269" s="588"/>
    </row>
    <row r="270" spans="4:21" ht="15.75" customHeight="1">
      <c r="D270" s="673"/>
      <c r="R270" s="477"/>
      <c r="T270" s="477"/>
      <c r="U270" s="588"/>
    </row>
    <row r="271" spans="4:21" ht="15.75" customHeight="1">
      <c r="D271" s="673"/>
      <c r="R271" s="477"/>
      <c r="T271" s="477"/>
      <c r="U271" s="588"/>
    </row>
    <row r="272" spans="4:21" ht="15.75" customHeight="1">
      <c r="D272" s="673"/>
      <c r="R272" s="477"/>
      <c r="T272" s="477"/>
      <c r="U272" s="588"/>
    </row>
    <row r="273" spans="4:21" ht="15.75" customHeight="1">
      <c r="D273" s="673"/>
      <c r="R273" s="477"/>
      <c r="T273" s="477"/>
      <c r="U273" s="588"/>
    </row>
    <row r="274" spans="4:21" ht="15.75" customHeight="1">
      <c r="D274" s="673"/>
      <c r="R274" s="477"/>
      <c r="T274" s="477"/>
      <c r="U274" s="588"/>
    </row>
    <row r="275" spans="4:21" ht="15.75" customHeight="1">
      <c r="D275" s="673"/>
      <c r="R275" s="477"/>
      <c r="T275" s="477"/>
      <c r="U275" s="588"/>
    </row>
    <row r="276" spans="4:21" ht="15.75" customHeight="1">
      <c r="D276" s="673"/>
      <c r="R276" s="477"/>
      <c r="T276" s="477"/>
      <c r="U276" s="588"/>
    </row>
    <row r="277" spans="4:21" ht="15.75" customHeight="1">
      <c r="D277" s="673"/>
      <c r="R277" s="477"/>
      <c r="T277" s="477"/>
      <c r="U277" s="588"/>
    </row>
    <row r="278" spans="4:21" ht="15.75" customHeight="1">
      <c r="D278" s="673"/>
      <c r="R278" s="477"/>
      <c r="T278" s="477"/>
      <c r="U278" s="588"/>
    </row>
    <row r="279" spans="4:21" ht="15.75" customHeight="1">
      <c r="D279" s="673"/>
      <c r="R279" s="477"/>
      <c r="T279" s="477"/>
      <c r="U279" s="588"/>
    </row>
    <row r="280" spans="4:21" ht="15.75" customHeight="1">
      <c r="D280" s="673"/>
      <c r="R280" s="477"/>
      <c r="T280" s="477"/>
      <c r="U280" s="588"/>
    </row>
    <row r="281" spans="4:21" ht="15.75" customHeight="1">
      <c r="D281" s="673"/>
      <c r="R281" s="477"/>
      <c r="T281" s="477"/>
      <c r="U281" s="588"/>
    </row>
    <row r="282" spans="4:21" ht="15.75" customHeight="1">
      <c r="D282" s="673"/>
      <c r="R282" s="477"/>
      <c r="T282" s="477"/>
      <c r="U282" s="588"/>
    </row>
    <row r="283" spans="4:21" ht="15.75" customHeight="1">
      <c r="D283" s="673"/>
      <c r="R283" s="477"/>
      <c r="T283" s="477"/>
      <c r="U283" s="588"/>
    </row>
    <row r="284" spans="4:21" ht="15.75" customHeight="1">
      <c r="D284" s="673"/>
      <c r="R284" s="477"/>
      <c r="T284" s="477"/>
      <c r="U284" s="588"/>
    </row>
    <row r="285" spans="4:21" ht="15.75" customHeight="1">
      <c r="D285" s="673"/>
      <c r="R285" s="477"/>
      <c r="T285" s="477"/>
      <c r="U285" s="588"/>
    </row>
    <row r="286" spans="4:21" ht="15.75" customHeight="1">
      <c r="D286" s="673"/>
      <c r="R286" s="477"/>
      <c r="T286" s="477"/>
      <c r="U286" s="588"/>
    </row>
    <row r="287" spans="4:21" ht="15.75" customHeight="1">
      <c r="D287" s="673"/>
      <c r="R287" s="477"/>
      <c r="T287" s="477"/>
      <c r="U287" s="588"/>
    </row>
    <row r="288" spans="4:21" ht="15.75" customHeight="1">
      <c r="D288" s="673"/>
      <c r="R288" s="477"/>
      <c r="T288" s="477"/>
      <c r="U288" s="588"/>
    </row>
    <row r="289" spans="4:21" ht="15.75" customHeight="1">
      <c r="D289" s="673"/>
      <c r="R289" s="477"/>
      <c r="T289" s="477"/>
      <c r="U289" s="588"/>
    </row>
    <row r="290" spans="4:21" ht="15.75" customHeight="1">
      <c r="D290" s="673"/>
      <c r="R290" s="477"/>
      <c r="T290" s="477"/>
      <c r="U290" s="588"/>
    </row>
    <row r="291" spans="4:21" ht="15.75" customHeight="1">
      <c r="D291" s="673"/>
      <c r="R291" s="477"/>
      <c r="T291" s="477"/>
      <c r="U291" s="588"/>
    </row>
    <row r="292" spans="4:21" ht="15.75" customHeight="1">
      <c r="D292" s="673"/>
      <c r="R292" s="477"/>
      <c r="T292" s="477"/>
      <c r="U292" s="588"/>
    </row>
    <row r="293" spans="4:21" ht="15.75" customHeight="1">
      <c r="D293" s="673"/>
      <c r="R293" s="477"/>
      <c r="T293" s="477"/>
      <c r="U293" s="588"/>
    </row>
    <row r="294" spans="4:21" ht="15.75" customHeight="1">
      <c r="D294" s="673"/>
      <c r="R294" s="477"/>
      <c r="T294" s="477"/>
      <c r="U294" s="588"/>
    </row>
    <row r="295" spans="4:21" ht="15.75" customHeight="1">
      <c r="D295" s="673"/>
      <c r="R295" s="477"/>
      <c r="T295" s="477"/>
      <c r="U295" s="588"/>
    </row>
    <row r="296" spans="4:21" ht="15.75" customHeight="1">
      <c r="D296" s="673"/>
      <c r="R296" s="477"/>
      <c r="T296" s="477"/>
      <c r="U296" s="588"/>
    </row>
    <row r="297" spans="4:21" ht="15.75" customHeight="1">
      <c r="D297" s="673"/>
      <c r="R297" s="477"/>
      <c r="T297" s="477"/>
      <c r="U297" s="588"/>
    </row>
    <row r="298" spans="4:21" ht="15.75" customHeight="1">
      <c r="D298" s="673"/>
      <c r="R298" s="477"/>
      <c r="T298" s="477"/>
      <c r="U298" s="588"/>
    </row>
    <row r="299" spans="4:21" ht="15.75" customHeight="1">
      <c r="D299" s="673"/>
      <c r="R299" s="477"/>
      <c r="T299" s="477"/>
      <c r="U299" s="588"/>
    </row>
    <row r="300" spans="4:21" ht="15.75" customHeight="1">
      <c r="D300" s="673"/>
      <c r="R300" s="477"/>
      <c r="T300" s="477"/>
      <c r="U300" s="588"/>
    </row>
    <row r="301" spans="4:21" ht="15.75" customHeight="1">
      <c r="D301" s="673"/>
      <c r="R301" s="477"/>
      <c r="T301" s="477"/>
      <c r="U301" s="588"/>
    </row>
    <row r="302" spans="4:21" ht="15.75" customHeight="1">
      <c r="D302" s="673"/>
      <c r="R302" s="477"/>
      <c r="T302" s="477"/>
      <c r="U302" s="588"/>
    </row>
    <row r="303" spans="4:21" ht="15.75" customHeight="1">
      <c r="D303" s="673"/>
      <c r="R303" s="477"/>
      <c r="T303" s="477"/>
      <c r="U303" s="588"/>
    </row>
    <row r="304" spans="4:21" ht="15.75" customHeight="1">
      <c r="D304" s="673"/>
      <c r="R304" s="477"/>
      <c r="T304" s="477"/>
      <c r="U304" s="588"/>
    </row>
    <row r="305" spans="4:21" ht="15.75" customHeight="1">
      <c r="D305" s="673"/>
      <c r="R305" s="477"/>
      <c r="T305" s="477"/>
      <c r="U305" s="588"/>
    </row>
    <row r="306" spans="4:21" ht="15.75" customHeight="1">
      <c r="D306" s="673"/>
      <c r="R306" s="477"/>
      <c r="T306" s="477"/>
      <c r="U306" s="588"/>
    </row>
    <row r="307" spans="4:21" ht="15.75" customHeight="1">
      <c r="D307" s="673"/>
      <c r="R307" s="477"/>
      <c r="T307" s="477"/>
      <c r="U307" s="588"/>
    </row>
    <row r="308" spans="4:21" ht="15.75" customHeight="1">
      <c r="D308" s="673"/>
      <c r="R308" s="477"/>
      <c r="T308" s="477"/>
      <c r="U308" s="588"/>
    </row>
    <row r="309" spans="4:21" ht="15.75" customHeight="1">
      <c r="D309" s="673"/>
      <c r="R309" s="477"/>
      <c r="T309" s="477"/>
      <c r="U309" s="588"/>
    </row>
    <row r="310" spans="4:21" ht="15.75" customHeight="1">
      <c r="D310" s="673"/>
      <c r="R310" s="477"/>
      <c r="T310" s="477"/>
      <c r="U310" s="588"/>
    </row>
    <row r="311" spans="4:21" ht="15.75" customHeight="1">
      <c r="D311" s="673"/>
      <c r="R311" s="477"/>
      <c r="T311" s="477"/>
      <c r="U311" s="588"/>
    </row>
    <row r="312" spans="4:21" ht="15.75" customHeight="1">
      <c r="D312" s="673"/>
      <c r="R312" s="477"/>
      <c r="T312" s="477"/>
      <c r="U312" s="588"/>
    </row>
    <row r="313" spans="4:21" ht="15.75" customHeight="1">
      <c r="D313" s="673"/>
      <c r="R313" s="477"/>
      <c r="T313" s="477"/>
      <c r="U313" s="588"/>
    </row>
    <row r="314" spans="4:21" ht="15.75" customHeight="1">
      <c r="D314" s="673"/>
      <c r="R314" s="477"/>
      <c r="T314" s="477"/>
      <c r="U314" s="588"/>
    </row>
    <row r="315" spans="4:21" ht="15.75" customHeight="1">
      <c r="D315" s="673"/>
      <c r="R315" s="477"/>
      <c r="T315" s="477"/>
      <c r="U315" s="588"/>
    </row>
    <row r="316" spans="4:21" ht="15.75" customHeight="1">
      <c r="D316" s="673"/>
      <c r="R316" s="477"/>
      <c r="T316" s="477"/>
      <c r="U316" s="588"/>
    </row>
    <row r="317" spans="4:21" ht="15.75" customHeight="1">
      <c r="D317" s="673"/>
      <c r="R317" s="477"/>
      <c r="T317" s="477"/>
      <c r="U317" s="588"/>
    </row>
    <row r="318" spans="4:21" ht="15.75" customHeight="1"/>
    <row r="319" spans="4:21" ht="15.75" customHeight="1"/>
    <row r="320" spans="4:21"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S126" xr:uid="{00000000-0009-0000-0000-000013000000}"/>
  <mergeCells count="1">
    <mergeCell ref="U9:U10"/>
  </mergeCells>
  <hyperlinks>
    <hyperlink ref="S2" r:id="rId1" xr:uid="{00000000-0004-0000-1300-000000000000}"/>
    <hyperlink ref="T2" r:id="rId2" xr:uid="{00000000-0004-0000-1300-000001000000}"/>
    <hyperlink ref="S3" r:id="rId3" xr:uid="{00000000-0004-0000-1300-000002000000}"/>
    <hyperlink ref="S4" r:id="rId4" xr:uid="{00000000-0004-0000-1300-000003000000}"/>
    <hyperlink ref="S5" r:id="rId5" xr:uid="{00000000-0004-0000-1300-000004000000}"/>
    <hyperlink ref="T5" r:id="rId6" xr:uid="{00000000-0004-0000-1300-000005000000}"/>
    <hyperlink ref="S6" r:id="rId7" xr:uid="{00000000-0004-0000-1300-000006000000}"/>
    <hyperlink ref="T6" r:id="rId8" xr:uid="{00000000-0004-0000-1300-000007000000}"/>
    <hyperlink ref="S7" r:id="rId9" xr:uid="{00000000-0004-0000-1300-000008000000}"/>
    <hyperlink ref="S8" r:id="rId10" xr:uid="{00000000-0004-0000-1300-000009000000}"/>
    <hyperlink ref="S9" r:id="rId11" xr:uid="{00000000-0004-0000-1300-00000A000000}"/>
    <hyperlink ref="S10" r:id="rId12" xr:uid="{00000000-0004-0000-1300-00000B000000}"/>
    <hyperlink ref="S14" r:id="rId13" xr:uid="{00000000-0004-0000-1300-00000C000000}"/>
    <hyperlink ref="S17" r:id="rId14" xr:uid="{00000000-0004-0000-1300-00000D000000}"/>
    <hyperlink ref="S19" r:id="rId15" xr:uid="{00000000-0004-0000-1300-00000E000000}"/>
    <hyperlink ref="S20" r:id="rId16" xr:uid="{00000000-0004-0000-1300-00000F000000}"/>
    <hyperlink ref="S21" r:id="rId17" xr:uid="{00000000-0004-0000-1300-000010000000}"/>
    <hyperlink ref="S22" r:id="rId18" xr:uid="{00000000-0004-0000-1300-000011000000}"/>
    <hyperlink ref="T22" r:id="rId19" xr:uid="{00000000-0004-0000-1300-000012000000}"/>
    <hyperlink ref="S23" r:id="rId20" xr:uid="{00000000-0004-0000-1300-000013000000}"/>
    <hyperlink ref="S24" r:id="rId21" xr:uid="{00000000-0004-0000-1300-000014000000}"/>
    <hyperlink ref="S26" r:id="rId22" xr:uid="{00000000-0004-0000-1300-000015000000}"/>
    <hyperlink ref="S27" r:id="rId23" xr:uid="{00000000-0004-0000-1300-000016000000}"/>
    <hyperlink ref="T27" r:id="rId24" xr:uid="{00000000-0004-0000-1300-000017000000}"/>
    <hyperlink ref="U27" r:id="rId25" xr:uid="{00000000-0004-0000-1300-000018000000}"/>
    <hyperlink ref="S28" r:id="rId26" xr:uid="{00000000-0004-0000-1300-000019000000}"/>
    <hyperlink ref="S29" r:id="rId27" xr:uid="{00000000-0004-0000-1300-00001A000000}"/>
    <hyperlink ref="S30" r:id="rId28" xr:uid="{00000000-0004-0000-1300-00001B000000}"/>
    <hyperlink ref="S31" r:id="rId29" xr:uid="{00000000-0004-0000-1300-00001C000000}"/>
    <hyperlink ref="T31" r:id="rId30" xr:uid="{00000000-0004-0000-1300-00001D000000}"/>
    <hyperlink ref="S32" r:id="rId31" xr:uid="{00000000-0004-0000-1300-00001E000000}"/>
    <hyperlink ref="T32" r:id="rId32" xr:uid="{00000000-0004-0000-1300-00001F000000}"/>
    <hyperlink ref="S33" r:id="rId33" xr:uid="{00000000-0004-0000-1300-000020000000}"/>
    <hyperlink ref="S34" r:id="rId34" xr:uid="{00000000-0004-0000-1300-000021000000}"/>
    <hyperlink ref="T34" r:id="rId35" xr:uid="{00000000-0004-0000-1300-000022000000}"/>
    <hyperlink ref="S35" r:id="rId36" xr:uid="{00000000-0004-0000-1300-000023000000}"/>
    <hyperlink ref="T35" r:id="rId37" xr:uid="{00000000-0004-0000-1300-000024000000}"/>
    <hyperlink ref="S36" r:id="rId38" xr:uid="{00000000-0004-0000-1300-000025000000}"/>
    <hyperlink ref="S37" r:id="rId39" xr:uid="{00000000-0004-0000-1300-000026000000}"/>
    <hyperlink ref="S39" r:id="rId40" xr:uid="{00000000-0004-0000-1300-000027000000}"/>
    <hyperlink ref="S42" r:id="rId41" xr:uid="{00000000-0004-0000-1300-000028000000}"/>
    <hyperlink ref="S44" r:id="rId42" xr:uid="{00000000-0004-0000-1300-000029000000}"/>
    <hyperlink ref="S45" r:id="rId43" xr:uid="{00000000-0004-0000-1300-00002A000000}"/>
    <hyperlink ref="S46" r:id="rId44" xr:uid="{00000000-0004-0000-1300-00002B000000}"/>
    <hyperlink ref="T46" r:id="rId45" xr:uid="{00000000-0004-0000-1300-00002C000000}"/>
    <hyperlink ref="S47" r:id="rId46" xr:uid="{00000000-0004-0000-1300-00002D000000}"/>
    <hyperlink ref="S49" r:id="rId47" xr:uid="{00000000-0004-0000-1300-00002E000000}"/>
    <hyperlink ref="T49" r:id="rId48" xr:uid="{00000000-0004-0000-1300-00002F000000}"/>
    <hyperlink ref="S50" r:id="rId49" xr:uid="{00000000-0004-0000-1300-000030000000}"/>
    <hyperlink ref="S51" r:id="rId50" xr:uid="{00000000-0004-0000-1300-000031000000}"/>
    <hyperlink ref="S52" r:id="rId51" xr:uid="{00000000-0004-0000-1300-000032000000}"/>
    <hyperlink ref="S53" r:id="rId52" xr:uid="{00000000-0004-0000-1300-000033000000}"/>
    <hyperlink ref="S56" r:id="rId53" xr:uid="{00000000-0004-0000-1300-000034000000}"/>
    <hyperlink ref="S57" r:id="rId54" xr:uid="{00000000-0004-0000-1300-000035000000}"/>
    <hyperlink ref="S59" r:id="rId55" xr:uid="{00000000-0004-0000-1300-000036000000}"/>
    <hyperlink ref="S61" r:id="rId56" xr:uid="{00000000-0004-0000-1300-000037000000}"/>
    <hyperlink ref="S62" r:id="rId57" xr:uid="{00000000-0004-0000-1300-000038000000}"/>
    <hyperlink ref="S63" r:id="rId58" xr:uid="{00000000-0004-0000-1300-000039000000}"/>
    <hyperlink ref="S66" r:id="rId59" xr:uid="{00000000-0004-0000-1300-00003A000000}"/>
    <hyperlink ref="T66" r:id="rId60" xr:uid="{00000000-0004-0000-1300-00003B000000}"/>
    <hyperlink ref="S67" r:id="rId61" xr:uid="{00000000-0004-0000-1300-00003C000000}"/>
    <hyperlink ref="T67" r:id="rId62" xr:uid="{00000000-0004-0000-1300-00003D000000}"/>
    <hyperlink ref="S68" r:id="rId63" xr:uid="{00000000-0004-0000-1300-00003E000000}"/>
    <hyperlink ref="S69" r:id="rId64" xr:uid="{00000000-0004-0000-1300-00003F000000}"/>
    <hyperlink ref="S71" r:id="rId65" xr:uid="{00000000-0004-0000-1300-000040000000}"/>
    <hyperlink ref="S79" r:id="rId66" xr:uid="{00000000-0004-0000-1300-000041000000}"/>
    <hyperlink ref="S81" r:id="rId67" xr:uid="{00000000-0004-0000-1300-000042000000}"/>
    <hyperlink ref="S82" r:id="rId68" xr:uid="{00000000-0004-0000-1300-000043000000}"/>
    <hyperlink ref="S84" r:id="rId69" xr:uid="{00000000-0004-0000-1300-000044000000}"/>
    <hyperlink ref="S86" r:id="rId70" xr:uid="{00000000-0004-0000-1300-000045000000}"/>
    <hyperlink ref="S87" r:id="rId71" xr:uid="{00000000-0004-0000-1300-000046000000}"/>
    <hyperlink ref="S98" r:id="rId72" xr:uid="{00000000-0004-0000-1300-000047000000}"/>
    <hyperlink ref="S99" r:id="rId73" xr:uid="{00000000-0004-0000-1300-000048000000}"/>
    <hyperlink ref="S105" r:id="rId74" xr:uid="{00000000-0004-0000-1300-000049000000}"/>
    <hyperlink ref="S106" r:id="rId75" xr:uid="{00000000-0004-0000-1300-00004A000000}"/>
    <hyperlink ref="I111" r:id="rId76" xr:uid="{00000000-0004-0000-1300-00004B000000}"/>
    <hyperlink ref="S112" r:id="rId77" xr:uid="{00000000-0004-0000-1300-00004C000000}"/>
    <hyperlink ref="S115" r:id="rId78" xr:uid="{00000000-0004-0000-1300-00004D000000}"/>
  </hyperlink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Z1000"/>
  <sheetViews>
    <sheetView topLeftCell="B1" workbookViewId="0"/>
  </sheetViews>
  <sheetFormatPr defaultColWidth="12.59765625" defaultRowHeight="15" customHeight="1"/>
  <cols>
    <col min="1" max="1" width="5" hidden="1" customWidth="1"/>
    <col min="2" max="2" width="45.265625" customWidth="1"/>
    <col min="3" max="5" width="8.1328125" customWidth="1"/>
    <col min="6" max="6" width="7.86328125" customWidth="1"/>
    <col min="7" max="26" width="11.1328125" customWidth="1"/>
  </cols>
  <sheetData>
    <row r="1" spans="1:26" ht="13.9">
      <c r="B1" s="675" t="s">
        <v>926</v>
      </c>
      <c r="C1" s="675" t="s">
        <v>927</v>
      </c>
      <c r="D1" s="675" t="s">
        <v>928</v>
      </c>
      <c r="E1" s="675" t="s">
        <v>930</v>
      </c>
    </row>
    <row r="2" spans="1:26" ht="13.9">
      <c r="A2" s="475">
        <v>1</v>
      </c>
      <c r="B2" s="475" t="s">
        <v>2</v>
      </c>
      <c r="C2" s="476">
        <f>AVERAGEIF(Indicators_Georgia_2020!$A$2:$A$116,B2,Indicators_Georgia_2020!$P$2:$P$116)*25</f>
        <v>75</v>
      </c>
      <c r="D2" s="476">
        <f>AVERAGEIF(Indicators_Moldova_2020!$A$2:$A$116,B2,Indicators_Moldova_2020!$Q$2:$Q$116)*25</f>
        <v>62.5</v>
      </c>
      <c r="E2" s="476">
        <f>AVERAGEIF(Indicators_Ukraine_2020!$A$2:$A$116,B2,Indicators_Ukraine_2020!$P$2:$P$116)*25</f>
        <v>62.5</v>
      </c>
      <c r="G2" s="501"/>
      <c r="H2" s="501"/>
      <c r="I2" s="501"/>
      <c r="J2" s="501"/>
      <c r="K2" s="501"/>
      <c r="L2" s="501"/>
      <c r="M2" s="501"/>
      <c r="N2" s="501"/>
      <c r="O2" s="501"/>
      <c r="P2" s="501"/>
      <c r="Q2" s="501"/>
      <c r="R2" s="501"/>
      <c r="S2" s="501"/>
      <c r="T2" s="501"/>
      <c r="U2" s="501"/>
      <c r="V2" s="501"/>
      <c r="W2" s="501"/>
      <c r="X2" s="501"/>
      <c r="Y2" s="501"/>
      <c r="Z2" s="501"/>
    </row>
    <row r="3" spans="1:26" ht="12.75">
      <c r="A3" s="676">
        <v>43831</v>
      </c>
      <c r="B3" s="477" t="s">
        <v>3</v>
      </c>
      <c r="C3" s="478">
        <f>AVERAGEIF(Indicators_Georgia_2020!$B$2:$B$116,B3,Indicators_Georgia_2020!$P$2:$P$116)*25</f>
        <v>75</v>
      </c>
      <c r="D3" s="478">
        <f>AVERAGEIF(Indicators_Moldova_2020!$B$2:$B$116,B3,Indicators_Moldova_2020!$Q$2:$Q$116)*25</f>
        <v>75</v>
      </c>
      <c r="E3" s="478">
        <f>AVERAGEIF(Indicators_Ukraine_2020!$B$2:$B$116,B3,Indicators_Ukraine_2020!$P$2:$P$116)*25</f>
        <v>75</v>
      </c>
    </row>
    <row r="4" spans="1:26" ht="12.75">
      <c r="A4" s="676">
        <v>43862</v>
      </c>
      <c r="B4" s="477" t="s">
        <v>18</v>
      </c>
      <c r="C4" s="478">
        <f>AVERAGEIF(Indicators_Georgia_2020!$B$2:$B$116,B4,Indicators_Georgia_2020!$P$2:$P$116)*25</f>
        <v>75</v>
      </c>
      <c r="D4" s="478">
        <f>AVERAGEIF(Indicators_Moldova_2020!$B$2:$B$116,B4,Indicators_Moldova_2020!$Q$2:$Q$116)*25</f>
        <v>50</v>
      </c>
      <c r="E4" s="478">
        <f>AVERAGEIF(Indicators_Ukraine_2020!$B$2:$B$116,B4,Indicators_Ukraine_2020!$P$2:$P$116)*25</f>
        <v>50</v>
      </c>
    </row>
    <row r="5" spans="1:26" ht="13.9">
      <c r="A5" s="475">
        <v>2</v>
      </c>
      <c r="B5" s="475" t="s">
        <v>25</v>
      </c>
      <c r="C5" s="476">
        <f>AVERAGEIF(Indicators_Georgia_2020!$A$2:$A$116,B5,Indicators_Georgia_2020!$P$2:$P$116)*25</f>
        <v>74.671052631578945</v>
      </c>
      <c r="D5" s="476">
        <f>AVERAGEIF(Indicators_Moldova_2020!$A$2:$A$116,B5,Indicators_Moldova_2020!$Q$2:$Q$116)*25</f>
        <v>52.777777777777779</v>
      </c>
      <c r="E5" s="476">
        <f>AVERAGEIF(Indicators_Ukraine_2020!$A$2:$A$116,B5,Indicators_Ukraine_2020!$P$2:$P$116)*25</f>
        <v>62.904347826086962</v>
      </c>
      <c r="G5" s="501"/>
      <c r="H5" s="501"/>
      <c r="I5" s="501"/>
      <c r="J5" s="501"/>
      <c r="K5" s="501"/>
      <c r="L5" s="501"/>
      <c r="M5" s="501"/>
      <c r="N5" s="501"/>
      <c r="O5" s="501"/>
      <c r="P5" s="501"/>
      <c r="Q5" s="501"/>
      <c r="R5" s="501"/>
      <c r="S5" s="501"/>
      <c r="T5" s="501"/>
      <c r="U5" s="501"/>
      <c r="V5" s="501"/>
      <c r="W5" s="501"/>
      <c r="X5" s="501"/>
      <c r="Y5" s="501"/>
      <c r="Z5" s="501"/>
    </row>
    <row r="6" spans="1:26" ht="25.5">
      <c r="A6" s="676">
        <v>43832</v>
      </c>
      <c r="B6" s="268" t="s">
        <v>26</v>
      </c>
      <c r="C6" s="478">
        <f>AVERAGEIF(Indicators_Georgia_2020!$B$2:$B$116,B6,Indicators_Georgia_2020!$P$2:$P$116)*25</f>
        <v>90.5</v>
      </c>
      <c r="D6" s="478">
        <f>AVERAGEIF(Indicators_Moldova_2020!$B$2:$B$116,B6,Indicators_Moldova_2020!$Q$2:$Q$116)*25</f>
        <v>52.822580645161288</v>
      </c>
      <c r="E6" s="478">
        <f>AVERAGEIF(Indicators_Ukraine_2020!$B$2:$B$116,B6,Indicators_Ukraine_2020!$P$2:$P$116)*25</f>
        <v>68.9453125</v>
      </c>
    </row>
    <row r="7" spans="1:26" ht="25.5">
      <c r="A7" s="676">
        <v>43863</v>
      </c>
      <c r="B7" s="588" t="s">
        <v>143</v>
      </c>
      <c r="C7" s="478">
        <f>AVERAGEIF(Indicators_Georgia_2020!$B$2:$B$116,B7,Indicators_Georgia_2020!$P$2:$P$116)*25</f>
        <v>0</v>
      </c>
      <c r="D7" s="478">
        <f>AVERAGEIF(Indicators_Moldova_2020!$B$2:$B$116,B7,Indicators_Moldova_2020!$Q$2:$Q$116)*25</f>
        <v>75</v>
      </c>
      <c r="E7" s="478">
        <f>AVERAGEIF(Indicators_Ukraine_2020!$B$2:$B$116,B7,Indicators_Ukraine_2020!$P$2:$P$116)*25</f>
        <v>27.150000000000002</v>
      </c>
    </row>
    <row r="8" spans="1:26" ht="25.5">
      <c r="A8" s="676">
        <v>43892</v>
      </c>
      <c r="B8" s="268" t="s">
        <v>159</v>
      </c>
      <c r="C8" s="478">
        <f>AVERAGEIF(Indicators_Georgia_2020!$B$2:$B$116,B8,Indicators_Georgia_2020!$P$2:$P$116)*25</f>
        <v>50</v>
      </c>
      <c r="D8" s="478">
        <f>AVERAGEIF(Indicators_Moldova_2020!$B$2:$B$116,B8,Indicators_Moldova_2020!$Q$2:$Q$116)*25</f>
        <v>62.5</v>
      </c>
      <c r="E8" s="478">
        <f>AVERAGEIF(Indicators_Ukraine_2020!$B$2:$B$116,B8,Indicators_Ukraine_2020!$P$2:$P$116)*25</f>
        <v>66.5625</v>
      </c>
    </row>
    <row r="9" spans="1:26" ht="12.75">
      <c r="A9" s="676">
        <v>43923</v>
      </c>
      <c r="B9" s="588" t="s">
        <v>170</v>
      </c>
      <c r="C9" s="478">
        <f>AVERAGEIF(Indicators_Georgia_2020!$B$2:$B$116,B9,Indicators_Georgia_2020!$P$2:$P$116)*25</f>
        <v>75</v>
      </c>
      <c r="D9" s="478">
        <f>AVERAGEIF(Indicators_Moldova_2020!$B$2:$B$116,B9,Indicators_Moldova_2020!$Q$2:$Q$116)*25</f>
        <v>31.25</v>
      </c>
      <c r="E9" s="478">
        <f>AVERAGEIF(Indicators_Ukraine_2020!$B$2:$B$116,B9,Indicators_Ukraine_2020!$P$2:$P$116)*25</f>
        <v>52.083333333333336</v>
      </c>
    </row>
    <row r="10" spans="1:26" ht="13.9">
      <c r="A10" s="475">
        <v>3</v>
      </c>
      <c r="B10" s="475" t="s">
        <v>194</v>
      </c>
      <c r="C10" s="476">
        <f>AVERAGEIF(Indicators_Georgia_2020!$A$2:$A$116,B10,Indicators_Georgia_2020!$P$2:$P$116)*25</f>
        <v>61.607142857142861</v>
      </c>
      <c r="D10" s="476">
        <f>AVERAGEIF(Indicators_Moldova_2020!$A$2:$A$116,B10,Indicators_Moldova_2020!$Q$2:$Q$116)*25</f>
        <v>62.5</v>
      </c>
      <c r="E10" s="476">
        <f>AVERAGEIF(Indicators_Ukraine_2020!$A$2:$A$116,B10,Indicators_Ukraine_2020!$P$2:$P$116)*25</f>
        <v>63.194444444444443</v>
      </c>
      <c r="G10" s="501"/>
      <c r="H10" s="501"/>
      <c r="I10" s="501"/>
      <c r="J10" s="501"/>
      <c r="K10" s="501"/>
      <c r="L10" s="501"/>
      <c r="M10" s="501"/>
      <c r="N10" s="501"/>
      <c r="O10" s="501"/>
      <c r="P10" s="501"/>
      <c r="Q10" s="501"/>
      <c r="R10" s="501"/>
      <c r="S10" s="501"/>
      <c r="T10" s="501"/>
      <c r="U10" s="501"/>
      <c r="V10" s="501"/>
      <c r="W10" s="501"/>
      <c r="X10" s="501"/>
      <c r="Y10" s="501"/>
      <c r="Z10" s="501"/>
    </row>
    <row r="11" spans="1:26" ht="12.75">
      <c r="A11" s="676">
        <v>43833</v>
      </c>
      <c r="B11" s="268" t="s">
        <v>195</v>
      </c>
      <c r="C11" s="478">
        <f>AVERAGEIF(Indicators_Georgia_2020!$B$2:$B$116,B11,Indicators_Georgia_2020!$P$2:$P$116)*25</f>
        <v>31.25</v>
      </c>
      <c r="D11" s="478">
        <f>AVERAGEIF(Indicators_Moldova_2020!$B$2:$B$116,B11,Indicators_Moldova_2020!$Q$2:$Q$116)*25</f>
        <v>25</v>
      </c>
      <c r="E11" s="478">
        <f>AVERAGEIF(Indicators_Ukraine_2020!$B$2:$B$116,B11,Indicators_Ukraine_2020!$P$2:$P$116)*25</f>
        <v>50</v>
      </c>
    </row>
    <row r="12" spans="1:26" ht="12.75">
      <c r="A12" s="676">
        <v>43864</v>
      </c>
      <c r="B12" s="268" t="s">
        <v>218</v>
      </c>
      <c r="C12" s="478">
        <f>AVERAGEIF(Indicators_Georgia_2020!$B$2:$B$116,B12,Indicators_Georgia_2020!$P$2:$P$116)*25</f>
        <v>50</v>
      </c>
      <c r="D12" s="478">
        <f>AVERAGEIF(Indicators_Moldova_2020!$B$2:$B$116,B12,Indicators_Moldova_2020!$Q$2:$Q$116)*25</f>
        <v>25</v>
      </c>
      <c r="E12" s="478">
        <f>AVERAGEIF(Indicators_Ukraine_2020!$B$2:$B$116,B12,Indicators_Ukraine_2020!$P$2:$P$116)*25</f>
        <v>100</v>
      </c>
    </row>
    <row r="13" spans="1:26" ht="12.75">
      <c r="A13" s="676">
        <v>43893</v>
      </c>
      <c r="B13" s="588" t="s">
        <v>230</v>
      </c>
      <c r="C13" s="478">
        <f>AVERAGEIF(Indicators_Georgia_2020!$B$2:$B$116,B13,Indicators_Georgia_2020!$P$2:$P$116)*25</f>
        <v>70</v>
      </c>
      <c r="D13" s="478">
        <f>AVERAGEIF(Indicators_Moldova_2020!$B$2:$B$116,B13,Indicators_Moldova_2020!$Q$2:$Q$116)*25</f>
        <v>85</v>
      </c>
      <c r="E13" s="478">
        <f>AVERAGEIF(Indicators_Ukraine_2020!$B$2:$B$116,B13,Indicators_Ukraine_2020!$P$2:$P$116)*25</f>
        <v>61.458333333333336</v>
      </c>
    </row>
    <row r="14" spans="1:26" ht="13.9">
      <c r="A14" s="475">
        <v>4</v>
      </c>
      <c r="B14" s="677" t="s">
        <v>278</v>
      </c>
      <c r="C14" s="476">
        <f>AVERAGEIF(Indicators_Georgia_2020!$A$2:$A$116,B14,Indicators_Georgia_2020!$P$2:$P$116)*25</f>
        <v>16.666666666666664</v>
      </c>
      <c r="D14" s="476">
        <f>AVERAGEIF(Indicators_Moldova_2020!$A$2:$A$116,B14,Indicators_Moldova_2020!$Q$2:$Q$116)*25</f>
        <v>91.666666666666657</v>
      </c>
      <c r="E14" s="476">
        <f>AVERAGEIF(Indicators_Ukraine_2020!$A$2:$A$116,B14,Indicators_Ukraine_2020!$P$2:$P$116)*25</f>
        <v>69.642857142857139</v>
      </c>
      <c r="G14" s="501"/>
      <c r="H14" s="501"/>
      <c r="I14" s="501"/>
      <c r="J14" s="501"/>
      <c r="K14" s="501"/>
      <c r="L14" s="501"/>
      <c r="M14" s="501"/>
      <c r="N14" s="501"/>
      <c r="O14" s="501"/>
      <c r="P14" s="501"/>
      <c r="Q14" s="501"/>
      <c r="R14" s="501"/>
      <c r="S14" s="501"/>
      <c r="T14" s="501"/>
      <c r="U14" s="501"/>
      <c r="V14" s="501"/>
      <c r="W14" s="501"/>
      <c r="X14" s="501"/>
      <c r="Y14" s="501"/>
      <c r="Z14" s="501"/>
    </row>
    <row r="15" spans="1:26" ht="12.75">
      <c r="A15" s="676">
        <v>43834</v>
      </c>
      <c r="B15" s="268" t="s">
        <v>279</v>
      </c>
      <c r="C15" s="478">
        <f>AVERAGEIF(Indicators_Georgia_2020!$B$2:$B$116,B15,Indicators_Georgia_2020!$P$2:$P$116)*25</f>
        <v>100</v>
      </c>
      <c r="D15" s="478">
        <f>AVERAGEIF(Indicators_Moldova_2020!$B$2:$B$116,B15,Indicators_Moldova_2020!$Q$2:$Q$116)*25</f>
        <v>50</v>
      </c>
      <c r="E15" s="478">
        <f>AVERAGEIF(Indicators_Ukraine_2020!$B$2:$B$116,B15,Indicators_Ukraine_2020!$P$2:$P$116)*25</f>
        <v>93.75</v>
      </c>
    </row>
    <row r="16" spans="1:26" ht="12.75">
      <c r="A16" s="676">
        <v>43865</v>
      </c>
      <c r="B16" s="268" t="s">
        <v>288</v>
      </c>
      <c r="C16" s="478">
        <f>AVERAGEIF(Indicators_Georgia_2020!$B$2:$B$116,B16,Indicators_Georgia_2020!$P$2:$P$116)*25</f>
        <v>0</v>
      </c>
      <c r="D16" s="478">
        <f>AVERAGEIF(Indicators_Moldova_2020!$B$2:$B$116,B16,Indicators_Moldova_2020!$Q$2:$Q$116)*25</f>
        <v>100</v>
      </c>
      <c r="E16" s="478">
        <f>AVERAGEIF(Indicators_Ukraine_2020!$B$2:$B$116,B16,Indicators_Ukraine_2020!$P$2:$P$116)*25</f>
        <v>50</v>
      </c>
    </row>
    <row r="17" spans="1:26" ht="12.75">
      <c r="A17" s="676">
        <v>43894</v>
      </c>
      <c r="B17" s="588" t="s">
        <v>295</v>
      </c>
      <c r="C17" s="478">
        <f>AVERAGEIF(Indicators_Georgia_2020!$B$2:$B$116,B17,Indicators_Georgia_2020!$P$2:$P$116)*25</f>
        <v>0</v>
      </c>
      <c r="D17" s="478">
        <f>AVERAGEIF(Indicators_Moldova_2020!$B$2:$B$116,B17,Indicators_Moldova_2020!$Q$2:$Q$116)*25</f>
        <v>100</v>
      </c>
      <c r="E17" s="478">
        <f>AVERAGEIF(Indicators_Ukraine_2020!$B$2:$B$116,B17,Indicators_Ukraine_2020!$P$2:$P$116)*25</f>
        <v>66.666666666666657</v>
      </c>
    </row>
    <row r="18" spans="1:26" ht="13.9">
      <c r="A18" s="475">
        <v>5</v>
      </c>
      <c r="B18" s="678" t="s">
        <v>309</v>
      </c>
      <c r="C18" s="476">
        <f>AVERAGEIF(Indicators_Georgia_2020!$A$2:$A$116,B18,Indicators_Georgia_2020!$P$2:$P$116)*25</f>
        <v>65.384615384615387</v>
      </c>
      <c r="D18" s="476">
        <f>AVERAGEIF(Indicators_Moldova_2020!$A$2:$A$116,B18,Indicators_Moldova_2020!$Q$2:$Q$116)*25</f>
        <v>45.454545454545453</v>
      </c>
      <c r="E18" s="476">
        <f>AVERAGEIF(Indicators_Ukraine_2020!$A$2:$A$116,B18,Indicators_Ukraine_2020!$P$2:$P$116)*25</f>
        <v>71.022727272727266</v>
      </c>
      <c r="G18" s="501"/>
      <c r="H18" s="501"/>
      <c r="I18" s="501"/>
      <c r="J18" s="501"/>
      <c r="K18" s="501"/>
      <c r="L18" s="501"/>
      <c r="M18" s="501"/>
      <c r="N18" s="501"/>
      <c r="O18" s="501"/>
      <c r="P18" s="501"/>
      <c r="Q18" s="501"/>
      <c r="R18" s="501"/>
      <c r="S18" s="501"/>
      <c r="T18" s="501"/>
      <c r="U18" s="501"/>
      <c r="V18" s="501"/>
      <c r="W18" s="501"/>
      <c r="X18" s="501"/>
      <c r="Y18" s="501"/>
      <c r="Z18" s="501"/>
    </row>
    <row r="19" spans="1:26" ht="12.75">
      <c r="A19" s="676">
        <v>43835</v>
      </c>
      <c r="B19" s="588" t="s">
        <v>310</v>
      </c>
      <c r="C19" s="478">
        <f>AVERAGEIF(Indicators_Georgia_2020!$B$2:$B$116,B19,Indicators_Georgia_2020!$P$2:$P$116)*25</f>
        <v>25</v>
      </c>
      <c r="D19" s="478">
        <f>AVERAGEIF(Indicators_Moldova_2020!$B$2:$B$116,B19,Indicators_Moldova_2020!$Q$2:$Q$116)*25</f>
        <v>25</v>
      </c>
      <c r="E19" s="478">
        <f>AVERAGEIF(Indicators_Ukraine_2020!$B$2:$B$116,B19,Indicators_Ukraine_2020!$P$2:$P$116)*25</f>
        <v>62.5</v>
      </c>
    </row>
    <row r="20" spans="1:26" ht="12.75">
      <c r="A20" s="676">
        <v>43866</v>
      </c>
      <c r="B20" s="588" t="s">
        <v>319</v>
      </c>
      <c r="C20" s="478">
        <f>AVERAGEIF(Indicators_Georgia_2020!$B$2:$B$116,B20,Indicators_Georgia_2020!$P$2:$P$116)*25</f>
        <v>100</v>
      </c>
      <c r="D20" s="478">
        <f>AVERAGEIF(Indicators_Moldova_2020!$B$2:$B$116,B20,Indicators_Moldova_2020!$Q$2:$Q$116)*25</f>
        <v>100</v>
      </c>
      <c r="E20" s="478">
        <f>AVERAGEIF(Indicators_Ukraine_2020!$B$2:$B$116,B20,Indicators_Ukraine_2020!$P$2:$P$116)*25</f>
        <v>100</v>
      </c>
    </row>
    <row r="21" spans="1:26" ht="15.75" customHeight="1">
      <c r="A21" s="676">
        <v>43895</v>
      </c>
      <c r="B21" s="588" t="s">
        <v>330</v>
      </c>
      <c r="C21" s="478">
        <f>AVERAGEIF(Indicators_Georgia_2020!$B$2:$B$116,B21,Indicators_Georgia_2020!$P$2:$P$116)*25</f>
        <v>78.571428571428569</v>
      </c>
      <c r="D21" s="478">
        <f>AVERAGEIF(Indicators_Moldova_2020!$B$2:$B$116,B21,Indicators_Moldova_2020!$Q$2:$Q$116)*25</f>
        <v>40</v>
      </c>
      <c r="E21" s="478">
        <f>AVERAGEIF(Indicators_Ukraine_2020!$B$2:$B$116,B21,Indicators_Ukraine_2020!$P$2:$P$116)*25</f>
        <v>66.25</v>
      </c>
    </row>
    <row r="22" spans="1:26" ht="15.75" customHeight="1">
      <c r="A22" s="475">
        <v>6</v>
      </c>
      <c r="B22" s="678" t="s">
        <v>345</v>
      </c>
      <c r="C22" s="476">
        <f>AVERAGEIF(Indicators_Georgia_2020!$A$2:$A$116,B22,Indicators_Georgia_2020!$P$2:$P$116)*25</f>
        <v>46.883267195767203</v>
      </c>
      <c r="D22" s="476">
        <f>AVERAGEIF(Indicators_Moldova_2020!$A$2:$A$116,B22,Indicators_Moldova_2020!$Q$2:$Q$116)*25</f>
        <v>20.235339506172842</v>
      </c>
      <c r="E22" s="476">
        <f>AVERAGEIF(Indicators_Ukraine_2020!$A$2:$A$116,B22,Indicators_Ukraine_2020!$P$2:$P$116)*25</f>
        <v>23.681096466364323</v>
      </c>
      <c r="G22" s="501"/>
      <c r="H22" s="501"/>
      <c r="I22" s="501"/>
      <c r="J22" s="501"/>
      <c r="K22" s="501"/>
      <c r="L22" s="501"/>
      <c r="M22" s="501"/>
      <c r="N22" s="501"/>
      <c r="O22" s="501"/>
      <c r="P22" s="501"/>
      <c r="Q22" s="501"/>
      <c r="R22" s="501"/>
      <c r="S22" s="501"/>
      <c r="T22" s="501"/>
      <c r="U22" s="501"/>
      <c r="V22" s="501"/>
      <c r="W22" s="501"/>
      <c r="X22" s="501"/>
      <c r="Y22" s="501"/>
      <c r="Z22" s="501"/>
    </row>
    <row r="23" spans="1:26" ht="15.75" customHeight="1">
      <c r="A23" s="676">
        <v>43836</v>
      </c>
      <c r="B23" s="588" t="s">
        <v>346</v>
      </c>
      <c r="C23" s="478">
        <f>AVERAGEIF(Indicators_Georgia_2020!$B$2:$B$116,B23,Indicators_Georgia_2020!$P$2:$P$116)*25</f>
        <v>60.532407407407405</v>
      </c>
      <c r="D23" s="478">
        <f>AVERAGEIF(Indicators_Moldova_2020!$B$2:$B$116,B23,Indicators_Moldova_2020!$Q$2:$Q$116)*25</f>
        <v>33.844521604938272</v>
      </c>
      <c r="E23" s="478">
        <f>AVERAGEIF(Indicators_Ukraine_2020!$B$2:$B$116,B23,Indicators_Ukraine_2020!$P$2:$P$116)*25</f>
        <v>25.175000000000004</v>
      </c>
    </row>
    <row r="24" spans="1:26" ht="15.75" customHeight="1">
      <c r="A24" s="676">
        <v>43867</v>
      </c>
      <c r="B24" s="588" t="s">
        <v>361</v>
      </c>
      <c r="C24" s="478">
        <f>AVERAGEIF(Indicators_Georgia_2020!$B$2:$B$116,B24,Indicators_Georgia_2020!$P$2:$P$116)*25</f>
        <v>31.018518518518519</v>
      </c>
      <c r="D24" s="478">
        <f>AVERAGEIF(Indicators_Moldova_2020!$B$2:$B$116,B24,Indicators_Moldova_2020!$Q$2:$Q$116)*25</f>
        <v>1.4467592592592591E-2</v>
      </c>
      <c r="E24" s="478">
        <f>AVERAGEIF(Indicators_Ukraine_2020!$B$2:$B$116,B24,Indicators_Ukraine_2020!$P$2:$P$116)*25</f>
        <v>5.0920138888888893</v>
      </c>
    </row>
    <row r="25" spans="1:26" ht="15.75" customHeight="1">
      <c r="A25" s="676">
        <v>43896</v>
      </c>
      <c r="B25" s="588" t="s">
        <v>377</v>
      </c>
      <c r="C25" s="478">
        <f>AVERAGEIF(Indicators_Georgia_2020!$B$2:$B$116,B25,Indicators_Georgia_2020!$P$2:$P$116)*25</f>
        <v>53.530092592592602</v>
      </c>
      <c r="D25" s="478">
        <f>AVERAGEIF(Indicators_Moldova_2020!$B$2:$B$116,B25,Indicators_Moldova_2020!$Q$2:$Q$116)*25</f>
        <v>19.849537037037042</v>
      </c>
      <c r="E25" s="478">
        <f>AVERAGEIF(Indicators_Ukraine_2020!$B$2:$B$116,B25,Indicators_Ukraine_2020!$P$2:$P$116)*25</f>
        <v>56.377551020408156</v>
      </c>
    </row>
    <row r="26" spans="1:26" ht="15.75" customHeight="1">
      <c r="A26" s="475">
        <v>7</v>
      </c>
      <c r="B26" s="475" t="s">
        <v>381</v>
      </c>
      <c r="C26" s="476">
        <f>AVERAGEIF(Indicators_Georgia_2020!$A$2:$A$116,B26,Indicators_Georgia_2020!$P$2:$P$116)*25</f>
        <v>36.363636363636367</v>
      </c>
      <c r="D26" s="476">
        <f>AVERAGEIF(Indicators_Moldova_2020!$A$2:$A$116,B26,Indicators_Moldova_2020!$Q$2:$Q$116)*25</f>
        <v>70.454545454545453</v>
      </c>
      <c r="E26" s="476">
        <f>AVERAGEIF(Indicators_Ukraine_2020!$A$2:$A$116,B26,Indicators_Ukraine_2020!$P$2:$P$116)*25</f>
        <v>61.93181818181818</v>
      </c>
      <c r="G26" s="501"/>
      <c r="H26" s="501"/>
      <c r="I26" s="501"/>
      <c r="J26" s="501"/>
      <c r="K26" s="501"/>
      <c r="L26" s="501"/>
      <c r="M26" s="501"/>
      <c r="N26" s="501"/>
      <c r="O26" s="501"/>
      <c r="P26" s="501"/>
      <c r="Q26" s="501"/>
      <c r="R26" s="501"/>
      <c r="S26" s="501"/>
      <c r="T26" s="501"/>
      <c r="U26" s="501"/>
      <c r="V26" s="501"/>
      <c r="W26" s="501"/>
      <c r="X26" s="501"/>
      <c r="Y26" s="501"/>
      <c r="Z26" s="501"/>
    </row>
    <row r="27" spans="1:26" ht="15.75" customHeight="1">
      <c r="A27" s="676">
        <v>43837</v>
      </c>
      <c r="B27" s="588" t="s">
        <v>382</v>
      </c>
      <c r="C27" s="478">
        <f>AVERAGEIF(Indicators_Georgia_2020!$B$2:$B$116,B27,Indicators_Georgia_2020!$P$2:$P$116)*25</f>
        <v>50</v>
      </c>
      <c r="D27" s="478">
        <f>AVERAGEIF(Indicators_Moldova_2020!$B$2:$B$116,B27,Indicators_Moldova_2020!$Q$2:$Q$116)*25</f>
        <v>50</v>
      </c>
      <c r="E27" s="478">
        <f>AVERAGEIF(Indicators_Ukraine_2020!$B$2:$B$116,B27,Indicators_Ukraine_2020!$P$2:$P$116)*25</f>
        <v>75</v>
      </c>
    </row>
    <row r="28" spans="1:26" ht="15.75" customHeight="1">
      <c r="A28" s="676">
        <v>43868</v>
      </c>
      <c r="B28" s="268" t="s">
        <v>392</v>
      </c>
      <c r="C28" s="478">
        <f>AVERAGEIF(Indicators_Georgia_2020!$B$2:$B$116,B28,Indicators_Georgia_2020!$P$2:$P$116)*25</f>
        <v>50</v>
      </c>
      <c r="D28" s="478">
        <f>AVERAGEIF(Indicators_Moldova_2020!$B$2:$B$116,B28,Indicators_Moldova_2020!$Q$2:$Q$116)*25</f>
        <v>93.75</v>
      </c>
      <c r="E28" s="478">
        <f>AVERAGEIF(Indicators_Ukraine_2020!$B$2:$B$116,B28,Indicators_Ukraine_2020!$P$2:$P$116)*25</f>
        <v>87.5</v>
      </c>
    </row>
    <row r="29" spans="1:26" ht="15.75" customHeight="1">
      <c r="A29" s="676">
        <v>43897</v>
      </c>
      <c r="B29" s="588" t="s">
        <v>403</v>
      </c>
      <c r="C29" s="478">
        <f>AVERAGEIF(Indicators_Georgia_2020!$B$2:$B$116,B29,Indicators_Georgia_2020!$P$2:$P$116)*25</f>
        <v>20</v>
      </c>
      <c r="D29" s="478">
        <f>AVERAGEIF(Indicators_Moldova_2020!$B$2:$B$116,B29,Indicators_Moldova_2020!$Q$2:$Q$116)*25</f>
        <v>60</v>
      </c>
      <c r="E29" s="478">
        <f>AVERAGEIF(Indicators_Ukraine_2020!$B$2:$B$116,B29,Indicators_Ukraine_2020!$P$2:$P$116)*25</f>
        <v>48.75</v>
      </c>
    </row>
    <row r="30" spans="1:26" ht="15.75" customHeight="1">
      <c r="A30" s="676">
        <v>43928</v>
      </c>
      <c r="B30" s="268" t="s">
        <v>441</v>
      </c>
      <c r="C30" s="478">
        <f>AVERAGEIF(Indicators_Georgia_2020!$B$2:$B$116,B30,Indicators_Georgia_2020!$P$2:$P$116)*25</f>
        <v>50</v>
      </c>
      <c r="D30" s="478">
        <f>AVERAGEIF(Indicators_Moldova_2020!$B$2:$B$116,B30,Indicators_Moldova_2020!$Q$2:$Q$116)*25</f>
        <v>93.75</v>
      </c>
      <c r="E30" s="478">
        <f>AVERAGEIF(Indicators_Ukraine_2020!$B$2:$B$116,B30,Indicators_Ukraine_2020!$P$2:$P$116)*25</f>
        <v>56.25</v>
      </c>
    </row>
    <row r="31" spans="1:26" ht="15.75" customHeight="1">
      <c r="A31" s="475">
        <v>8</v>
      </c>
      <c r="B31" s="678" t="s">
        <v>450</v>
      </c>
      <c r="C31" s="476">
        <f>AVERAGEIF(Indicators_Georgia_2020!$A$2:$A$116,B31,Indicators_Georgia_2020!$P$2:$P$116)*25</f>
        <v>27.494855967078191</v>
      </c>
      <c r="D31" s="476">
        <f>AVERAGEIF(Indicators_Moldova_2020!$A$2:$A$116,B31,Indicators_Moldova_2020!$Q$2:$Q$116)*25</f>
        <v>44.444444444444443</v>
      </c>
      <c r="E31" s="476">
        <f>AVERAGEIF(Indicators_Ukraine_2020!$A$2:$A$116,B31,Indicators_Ukraine_2020!$P$2:$P$116)*25</f>
        <v>50</v>
      </c>
      <c r="G31" s="501"/>
      <c r="H31" s="501"/>
      <c r="I31" s="501"/>
      <c r="J31" s="501"/>
      <c r="K31" s="501"/>
      <c r="L31" s="501"/>
      <c r="M31" s="501"/>
      <c r="N31" s="501"/>
      <c r="O31" s="501"/>
      <c r="P31" s="501"/>
      <c r="Q31" s="501"/>
      <c r="R31" s="501"/>
      <c r="S31" s="501"/>
      <c r="T31" s="501"/>
      <c r="U31" s="501"/>
      <c r="V31" s="501"/>
      <c r="W31" s="501"/>
      <c r="X31" s="501"/>
      <c r="Y31" s="501"/>
      <c r="Z31" s="501"/>
    </row>
    <row r="32" spans="1:26" ht="15.75" customHeight="1">
      <c r="A32" s="676">
        <v>43838</v>
      </c>
      <c r="B32" s="588" t="s">
        <v>451</v>
      </c>
      <c r="C32" s="478">
        <f>AVERAGEIF(Indicators_Georgia_2020!$B$2:$B$116,B32,Indicators_Georgia_2020!$P$2:$P$116)*25</f>
        <v>15.625</v>
      </c>
      <c r="D32" s="478">
        <f>AVERAGEIF(Indicators_Moldova_2020!$B$2:$B$116,B32,Indicators_Moldova_2020!$Q$2:$Q$116)*25</f>
        <v>33.333333333333329</v>
      </c>
      <c r="E32" s="478">
        <f>AVERAGEIF(Indicators_Ukraine_2020!$B$2:$B$116,B32,Indicators_Ukraine_2020!$P$2:$P$116)*25</f>
        <v>49.305555555555557</v>
      </c>
    </row>
    <row r="33" spans="1:26" ht="15.75" customHeight="1">
      <c r="A33" s="676">
        <v>43869</v>
      </c>
      <c r="B33" s="588" t="s">
        <v>481</v>
      </c>
      <c r="C33" s="478">
        <f>AVERAGEIF(Indicators_Georgia_2020!$B$2:$B$116,B33,Indicators_Georgia_2020!$P$2:$P$116)*25</f>
        <v>51.234567901234563</v>
      </c>
      <c r="D33" s="478">
        <f>AVERAGEIF(Indicators_Moldova_2020!$B$2:$B$116,B33,Indicators_Moldova_2020!$Q$2:$Q$116)*25</f>
        <v>66.666666666666657</v>
      </c>
      <c r="E33" s="478">
        <f>AVERAGEIF(Indicators_Ukraine_2020!$B$2:$B$116,B33,Indicators_Ukraine_2020!$P$2:$P$116)*25</f>
        <v>51.388888888888893</v>
      </c>
    </row>
    <row r="34" spans="1:26" ht="15.75" customHeight="1">
      <c r="A34" s="481"/>
      <c r="B34" s="481" t="s">
        <v>3143</v>
      </c>
      <c r="C34" s="483">
        <f ca="1">IFERROR(__xludf.DUMMYFUNCTION("AVERAGE.WEIGHTED(C38:C45,$F$38:$F$45)"),56)</f>
        <v>56</v>
      </c>
      <c r="D34" s="679">
        <f ca="1">IFERROR(__xludf.DUMMYFUNCTION("AVERAGE.WEIGHTED(D38:D45,$F$38:$F$45)"),53.35)</f>
        <v>53.35</v>
      </c>
      <c r="E34" s="485">
        <f ca="1">IFERROR(__xludf.DUMMYFUNCTION("AVERAGE.WEIGHTED(E38:E45,$F$38:$F$45)"),59.65)</f>
        <v>59.65</v>
      </c>
      <c r="F34" s="680"/>
      <c r="G34" s="481"/>
      <c r="H34" s="481"/>
      <c r="I34" s="481"/>
      <c r="J34" s="481"/>
      <c r="K34" s="481"/>
      <c r="L34" s="481"/>
      <c r="M34" s="481"/>
      <c r="N34" s="481"/>
      <c r="O34" s="481"/>
      <c r="P34" s="481"/>
      <c r="Q34" s="481"/>
      <c r="R34" s="481"/>
      <c r="S34" s="481"/>
      <c r="T34" s="481"/>
      <c r="U34" s="481"/>
      <c r="V34" s="481"/>
      <c r="W34" s="481"/>
      <c r="X34" s="481"/>
      <c r="Y34" s="481"/>
      <c r="Z34" s="481"/>
    </row>
    <row r="35" spans="1:26" ht="15.75" customHeight="1">
      <c r="C35" s="483" t="s">
        <v>933</v>
      </c>
      <c r="D35" s="679" t="s">
        <v>3144</v>
      </c>
      <c r="E35" s="485" t="s">
        <v>2143</v>
      </c>
      <c r="F35" s="681"/>
    </row>
    <row r="36" spans="1:26" ht="7.5" customHeight="1">
      <c r="A36" s="486"/>
      <c r="B36" s="682"/>
      <c r="C36" s="682"/>
      <c r="D36" s="682"/>
      <c r="E36" s="682"/>
      <c r="F36" s="682"/>
      <c r="G36" s="486"/>
      <c r="H36" s="486"/>
      <c r="I36" s="486"/>
      <c r="J36" s="486"/>
      <c r="K36" s="486"/>
      <c r="L36" s="486"/>
      <c r="M36" s="486"/>
      <c r="N36" s="486"/>
      <c r="O36" s="486"/>
      <c r="P36" s="486"/>
      <c r="Q36" s="486"/>
      <c r="R36" s="486"/>
      <c r="S36" s="486"/>
      <c r="T36" s="486"/>
      <c r="U36" s="486"/>
      <c r="V36" s="486"/>
      <c r="W36" s="486"/>
      <c r="X36" s="486"/>
      <c r="Y36" s="486"/>
      <c r="Z36" s="486"/>
    </row>
    <row r="37" spans="1:26" ht="15.75" customHeight="1">
      <c r="B37" s="683" t="s">
        <v>936</v>
      </c>
      <c r="C37" s="683" t="s">
        <v>927</v>
      </c>
      <c r="D37" s="683" t="s">
        <v>928</v>
      </c>
      <c r="E37" s="683" t="s">
        <v>930</v>
      </c>
      <c r="F37" s="683" t="s">
        <v>937</v>
      </c>
    </row>
    <row r="38" spans="1:26" ht="15.75" customHeight="1">
      <c r="B38" s="489" t="s">
        <v>2</v>
      </c>
      <c r="C38" s="684">
        <v>75</v>
      </c>
      <c r="D38" s="684">
        <v>63</v>
      </c>
      <c r="E38" s="684">
        <v>63</v>
      </c>
      <c r="F38" s="685">
        <v>0.05</v>
      </c>
      <c r="I38" s="686"/>
      <c r="J38" s="686"/>
    </row>
    <row r="39" spans="1:26" ht="15.75" customHeight="1">
      <c r="B39" s="489" t="s">
        <v>25</v>
      </c>
      <c r="C39" s="684">
        <v>75</v>
      </c>
      <c r="D39" s="684">
        <v>53</v>
      </c>
      <c r="E39" s="684">
        <v>63</v>
      </c>
      <c r="F39" s="685">
        <v>0.2</v>
      </c>
      <c r="I39" s="686"/>
      <c r="J39" s="686"/>
    </row>
    <row r="40" spans="1:26" ht="15.75" customHeight="1">
      <c r="B40" s="489" t="s">
        <v>194</v>
      </c>
      <c r="C40" s="684">
        <v>62</v>
      </c>
      <c r="D40" s="684">
        <v>63</v>
      </c>
      <c r="E40" s="684">
        <v>63</v>
      </c>
      <c r="F40" s="685">
        <v>0.2</v>
      </c>
      <c r="I40" s="686"/>
      <c r="J40" s="686"/>
    </row>
    <row r="41" spans="1:26" ht="15.75" customHeight="1">
      <c r="B41" s="492" t="s">
        <v>278</v>
      </c>
      <c r="C41" s="684">
        <v>17</v>
      </c>
      <c r="D41" s="684">
        <v>92</v>
      </c>
      <c r="E41" s="684">
        <v>70</v>
      </c>
      <c r="F41" s="685">
        <v>0.05</v>
      </c>
      <c r="I41" s="686"/>
      <c r="J41" s="686"/>
    </row>
    <row r="42" spans="1:26" ht="15.75" customHeight="1">
      <c r="B42" s="493" t="s">
        <v>309</v>
      </c>
      <c r="C42" s="684">
        <v>65</v>
      </c>
      <c r="D42" s="684">
        <v>45</v>
      </c>
      <c r="E42" s="684">
        <v>71</v>
      </c>
      <c r="F42" s="685">
        <v>0.2</v>
      </c>
      <c r="I42" s="686"/>
      <c r="J42" s="686"/>
    </row>
    <row r="43" spans="1:26" ht="15.75" customHeight="1">
      <c r="B43" s="493" t="s">
        <v>345</v>
      </c>
      <c r="C43" s="684">
        <v>47</v>
      </c>
      <c r="D43" s="684">
        <v>20</v>
      </c>
      <c r="E43" s="684">
        <v>24</v>
      </c>
      <c r="F43" s="685">
        <v>0.1</v>
      </c>
      <c r="I43" s="686"/>
      <c r="J43" s="686"/>
    </row>
    <row r="44" spans="1:26" ht="15.75" customHeight="1">
      <c r="B44" s="489" t="s">
        <v>381</v>
      </c>
      <c r="C44" s="684">
        <v>36</v>
      </c>
      <c r="D44" s="684">
        <v>70</v>
      </c>
      <c r="E44" s="684">
        <v>62</v>
      </c>
      <c r="F44" s="685">
        <v>0.1</v>
      </c>
      <c r="I44" s="686"/>
      <c r="J44" s="686"/>
    </row>
    <row r="45" spans="1:26" ht="15.75" customHeight="1">
      <c r="B45" s="493" t="s">
        <v>450</v>
      </c>
      <c r="C45" s="684">
        <v>27</v>
      </c>
      <c r="D45" s="684">
        <v>44</v>
      </c>
      <c r="E45" s="684">
        <v>50</v>
      </c>
      <c r="F45" s="685">
        <v>0.1</v>
      </c>
      <c r="I45" s="686"/>
      <c r="J45" s="686"/>
    </row>
    <row r="46" spans="1:26" ht="15.75" customHeight="1">
      <c r="F46" s="686"/>
      <c r="I46" s="687"/>
      <c r="J46" s="686"/>
    </row>
    <row r="47" spans="1:26" ht="7.5" customHeight="1">
      <c r="A47" s="486"/>
      <c r="B47" s="486"/>
      <c r="C47" s="486"/>
      <c r="D47" s="486"/>
      <c r="E47" s="486"/>
      <c r="F47" s="688"/>
      <c r="G47" s="486"/>
      <c r="H47" s="486"/>
      <c r="I47" s="486"/>
      <c r="J47" s="486"/>
      <c r="K47" s="486"/>
      <c r="L47" s="486"/>
      <c r="M47" s="486"/>
      <c r="N47" s="486"/>
      <c r="O47" s="486"/>
      <c r="P47" s="486"/>
      <c r="Q47" s="486"/>
      <c r="R47" s="486"/>
      <c r="S47" s="486"/>
      <c r="T47" s="486"/>
      <c r="U47" s="486"/>
      <c r="V47" s="486"/>
      <c r="W47" s="486"/>
      <c r="X47" s="486"/>
      <c r="Y47" s="486"/>
      <c r="Z47" s="486"/>
    </row>
    <row r="48" spans="1:26" ht="15.75" customHeight="1">
      <c r="B48" s="689" t="s">
        <v>3145</v>
      </c>
      <c r="C48" s="683" t="s">
        <v>927</v>
      </c>
      <c r="D48" s="683" t="s">
        <v>928</v>
      </c>
      <c r="E48" s="683" t="s">
        <v>930</v>
      </c>
      <c r="F48" s="686"/>
    </row>
    <row r="49" spans="1:26" ht="15.75" customHeight="1">
      <c r="B49" s="276" t="s">
        <v>12</v>
      </c>
      <c r="C49" s="290">
        <f>AVERAGEIF(Indicators_Georgia_2020!$E$2:$E$116,$B49,Indicators_Georgia_2020!$P$2:$P$116)*25</f>
        <v>59.375</v>
      </c>
      <c r="D49" s="290">
        <f>AVERAGEIF(Indicators_Moldova_2020!$D$2:$D$116,$B49,Indicators_Moldova_2020!$Q$2:$Q$116)*25</f>
        <v>55.555555555555557</v>
      </c>
      <c r="E49" s="290">
        <f>AVERAGEIF(Indicators_Ukraine_2020!$D$2:$D$116,$B49,Indicators_Ukraine_2020!$P$2:$P$116)*25</f>
        <v>65.3125</v>
      </c>
      <c r="F49" s="686"/>
    </row>
    <row r="50" spans="1:26" ht="15.75" customHeight="1">
      <c r="B50" s="276" t="s">
        <v>19</v>
      </c>
      <c r="C50" s="290">
        <f>AVERAGEIF(Indicators_Georgia_2020!$E$2:$E$116,$B50,Indicators_Georgia_2020!$P$2:$P$116)*25</f>
        <v>70.68452380952381</v>
      </c>
      <c r="D50" s="290">
        <f>AVERAGEIF(Indicators_Moldova_2020!$D$2:$D$116,$B50,Indicators_Moldova_2020!$Q$2:$Q$116)*25</f>
        <v>57.558139534883722</v>
      </c>
      <c r="E50" s="290">
        <f>AVERAGEIF(Indicators_Ukraine_2020!$D$2:$D$116,$B50,Indicators_Ukraine_2020!$P$2:$P$116)*25</f>
        <v>62.496511627906983</v>
      </c>
      <c r="F50" s="686"/>
    </row>
    <row r="51" spans="1:26" ht="15.75" customHeight="1">
      <c r="F51" s="686"/>
    </row>
    <row r="52" spans="1:26" ht="7.5" customHeight="1">
      <c r="A52" s="486"/>
      <c r="B52" s="486"/>
      <c r="C52" s="486"/>
      <c r="D52" s="486"/>
      <c r="E52" s="486"/>
      <c r="F52" s="688"/>
      <c r="G52" s="486"/>
      <c r="H52" s="486"/>
      <c r="I52" s="486"/>
      <c r="J52" s="486"/>
      <c r="K52" s="486"/>
      <c r="L52" s="486"/>
      <c r="M52" s="486"/>
      <c r="N52" s="486"/>
      <c r="O52" s="486"/>
      <c r="P52" s="486"/>
      <c r="Q52" s="486"/>
      <c r="R52" s="486"/>
      <c r="S52" s="486"/>
      <c r="T52" s="486"/>
      <c r="U52" s="486"/>
      <c r="V52" s="486"/>
      <c r="W52" s="486"/>
      <c r="X52" s="486"/>
      <c r="Y52" s="486"/>
      <c r="Z52" s="486"/>
    </row>
    <row r="53" spans="1:26" ht="15.75" customHeight="1">
      <c r="F53" s="686"/>
    </row>
    <row r="54" spans="1:26" ht="15.75" customHeight="1">
      <c r="F54" s="686"/>
    </row>
    <row r="55" spans="1:26" ht="15.75" customHeight="1">
      <c r="F55" s="686"/>
    </row>
    <row r="56" spans="1:26" ht="15.75" customHeight="1">
      <c r="F56" s="686"/>
    </row>
    <row r="57" spans="1:26" ht="15.75" customHeight="1">
      <c r="F57" s="686"/>
    </row>
    <row r="58" spans="1:26" ht="15.75" customHeight="1">
      <c r="F58" s="686"/>
    </row>
    <row r="59" spans="1:26" ht="15.75" customHeight="1">
      <c r="F59" s="686"/>
    </row>
    <row r="60" spans="1:26" ht="15.75" customHeight="1">
      <c r="F60" s="686"/>
    </row>
    <row r="61" spans="1:26" ht="15.75" customHeight="1">
      <c r="F61" s="686"/>
    </row>
    <row r="62" spans="1:26" ht="15.75" customHeight="1">
      <c r="F62" s="686"/>
    </row>
    <row r="63" spans="1:26" ht="15.75" customHeight="1">
      <c r="F63" s="686"/>
    </row>
    <row r="64" spans="1:26" ht="15.75" customHeight="1">
      <c r="F64" s="686"/>
    </row>
    <row r="65" spans="6:6" ht="15.75" customHeight="1">
      <c r="F65" s="686"/>
    </row>
    <row r="66" spans="6:6" ht="15.75" customHeight="1">
      <c r="F66" s="686"/>
    </row>
    <row r="67" spans="6:6" ht="15.75" customHeight="1">
      <c r="F67" s="686"/>
    </row>
    <row r="68" spans="6:6" ht="15.75" customHeight="1">
      <c r="F68" s="686"/>
    </row>
    <row r="69" spans="6:6" ht="15.75" customHeight="1">
      <c r="F69" s="686"/>
    </row>
    <row r="70" spans="6:6" ht="15.75" customHeight="1">
      <c r="F70" s="686"/>
    </row>
    <row r="71" spans="6:6" ht="15.75" customHeight="1">
      <c r="F71" s="686"/>
    </row>
    <row r="72" spans="6:6" ht="15.75" customHeight="1">
      <c r="F72" s="686"/>
    </row>
    <row r="73" spans="6:6" ht="15.75" customHeight="1">
      <c r="F73" s="686"/>
    </row>
    <row r="74" spans="6:6" ht="15.75" customHeight="1">
      <c r="F74" s="686"/>
    </row>
    <row r="75" spans="6:6" ht="15.75" customHeight="1">
      <c r="F75" s="686"/>
    </row>
    <row r="76" spans="6:6" ht="15.75" customHeight="1">
      <c r="F76" s="686"/>
    </row>
    <row r="77" spans="6:6" ht="15.75" customHeight="1">
      <c r="F77" s="686"/>
    </row>
    <row r="78" spans="6:6" ht="15.75" customHeight="1">
      <c r="F78" s="686"/>
    </row>
    <row r="79" spans="6:6" ht="15.75" customHeight="1">
      <c r="F79" s="686"/>
    </row>
    <row r="80" spans="6:6" ht="15.75" customHeight="1">
      <c r="F80" s="686"/>
    </row>
    <row r="81" spans="6:6" ht="15.75" customHeight="1">
      <c r="F81" s="686"/>
    </row>
    <row r="82" spans="6:6" ht="15.75" customHeight="1">
      <c r="F82" s="686"/>
    </row>
    <row r="83" spans="6:6" ht="15.75" customHeight="1">
      <c r="F83" s="686"/>
    </row>
    <row r="84" spans="6:6" ht="15.75" customHeight="1">
      <c r="F84" s="686"/>
    </row>
    <row r="85" spans="6:6" ht="15.75" customHeight="1">
      <c r="F85" s="686"/>
    </row>
    <row r="86" spans="6:6" ht="15.75" customHeight="1">
      <c r="F86" s="686"/>
    </row>
    <row r="87" spans="6:6" ht="15.75" customHeight="1">
      <c r="F87" s="686"/>
    </row>
    <row r="88" spans="6:6" ht="15.75" customHeight="1">
      <c r="F88" s="686"/>
    </row>
    <row r="89" spans="6:6" ht="15.75" customHeight="1">
      <c r="F89" s="686"/>
    </row>
    <row r="90" spans="6:6" ht="15.75" customHeight="1">
      <c r="F90" s="686"/>
    </row>
    <row r="91" spans="6:6" ht="15.75" customHeight="1">
      <c r="F91" s="686"/>
    </row>
    <row r="92" spans="6:6" ht="15.75" customHeight="1">
      <c r="F92" s="686"/>
    </row>
    <row r="93" spans="6:6" ht="15.75" customHeight="1">
      <c r="F93" s="686"/>
    </row>
    <row r="94" spans="6:6" ht="15.75" customHeight="1">
      <c r="F94" s="686"/>
    </row>
    <row r="95" spans="6:6" ht="15.75" customHeight="1">
      <c r="F95" s="686"/>
    </row>
    <row r="96" spans="6:6" ht="15.75" customHeight="1">
      <c r="F96" s="686"/>
    </row>
    <row r="97" spans="6:6" ht="15.75" customHeight="1">
      <c r="F97" s="686"/>
    </row>
    <row r="98" spans="6:6" ht="15.75" customHeight="1">
      <c r="F98" s="686"/>
    </row>
    <row r="99" spans="6:6" ht="15.75" customHeight="1">
      <c r="F99" s="686"/>
    </row>
    <row r="100" spans="6:6" ht="15.75" customHeight="1">
      <c r="F100" s="686"/>
    </row>
    <row r="101" spans="6:6" ht="15.75" customHeight="1">
      <c r="F101" s="686"/>
    </row>
    <row r="102" spans="6:6" ht="15.75" customHeight="1">
      <c r="F102" s="686"/>
    </row>
    <row r="103" spans="6:6" ht="15.75" customHeight="1">
      <c r="F103" s="686"/>
    </row>
    <row r="104" spans="6:6" ht="15.75" customHeight="1">
      <c r="F104" s="686"/>
    </row>
    <row r="105" spans="6:6" ht="15.75" customHeight="1">
      <c r="F105" s="686"/>
    </row>
    <row r="106" spans="6:6" ht="15.75" customHeight="1">
      <c r="F106" s="686"/>
    </row>
    <row r="107" spans="6:6" ht="15.75" customHeight="1">
      <c r="F107" s="686"/>
    </row>
    <row r="108" spans="6:6" ht="15.75" customHeight="1">
      <c r="F108" s="686"/>
    </row>
    <row r="109" spans="6:6" ht="15.75" customHeight="1">
      <c r="F109" s="686"/>
    </row>
    <row r="110" spans="6:6" ht="15.75" customHeight="1">
      <c r="F110" s="686"/>
    </row>
    <row r="111" spans="6:6" ht="15.75" customHeight="1">
      <c r="F111" s="686"/>
    </row>
    <row r="112" spans="6:6" ht="15.75" customHeight="1">
      <c r="F112" s="686"/>
    </row>
    <row r="113" spans="6:6" ht="15.75" customHeight="1">
      <c r="F113" s="686"/>
    </row>
    <row r="114" spans="6:6" ht="15.75" customHeight="1">
      <c r="F114" s="686"/>
    </row>
    <row r="115" spans="6:6" ht="15.75" customHeight="1">
      <c r="F115" s="686"/>
    </row>
    <row r="116" spans="6:6" ht="15.75" customHeight="1">
      <c r="F116" s="686"/>
    </row>
    <row r="117" spans="6:6" ht="15.75" customHeight="1">
      <c r="F117" s="686"/>
    </row>
    <row r="118" spans="6:6" ht="15.75" customHeight="1">
      <c r="F118" s="686"/>
    </row>
    <row r="119" spans="6:6" ht="15.75" customHeight="1">
      <c r="F119" s="686"/>
    </row>
    <row r="120" spans="6:6" ht="15.75" customHeight="1">
      <c r="F120" s="686"/>
    </row>
    <row r="121" spans="6:6" ht="15.75" customHeight="1">
      <c r="F121" s="686"/>
    </row>
    <row r="122" spans="6:6" ht="15.75" customHeight="1">
      <c r="F122" s="686"/>
    </row>
    <row r="123" spans="6:6" ht="15.75" customHeight="1">
      <c r="F123" s="686"/>
    </row>
    <row r="124" spans="6:6" ht="15.75" customHeight="1">
      <c r="F124" s="686"/>
    </row>
    <row r="125" spans="6:6" ht="15.75" customHeight="1">
      <c r="F125" s="686"/>
    </row>
    <row r="126" spans="6:6" ht="15.75" customHeight="1">
      <c r="F126" s="686"/>
    </row>
    <row r="127" spans="6:6" ht="15.75" customHeight="1">
      <c r="F127" s="686"/>
    </row>
    <row r="128" spans="6:6" ht="15.75" customHeight="1">
      <c r="F128" s="686"/>
    </row>
    <row r="129" spans="6:6" ht="15.75" customHeight="1">
      <c r="F129" s="686"/>
    </row>
    <row r="130" spans="6:6" ht="15.75" customHeight="1">
      <c r="F130" s="686"/>
    </row>
    <row r="131" spans="6:6" ht="15.75" customHeight="1">
      <c r="F131" s="686"/>
    </row>
    <row r="132" spans="6:6" ht="15.75" customHeight="1">
      <c r="F132" s="686"/>
    </row>
    <row r="133" spans="6:6" ht="15.75" customHeight="1">
      <c r="F133" s="686"/>
    </row>
    <row r="134" spans="6:6" ht="15.75" customHeight="1">
      <c r="F134" s="686"/>
    </row>
    <row r="135" spans="6:6" ht="15.75" customHeight="1">
      <c r="F135" s="686"/>
    </row>
    <row r="136" spans="6:6" ht="15.75" customHeight="1">
      <c r="F136" s="686"/>
    </row>
    <row r="137" spans="6:6" ht="15.75" customHeight="1">
      <c r="F137" s="686"/>
    </row>
    <row r="138" spans="6:6" ht="15.75" customHeight="1">
      <c r="F138" s="686"/>
    </row>
    <row r="139" spans="6:6" ht="15.75" customHeight="1">
      <c r="F139" s="686"/>
    </row>
    <row r="140" spans="6:6" ht="15.75" customHeight="1">
      <c r="F140" s="686"/>
    </row>
    <row r="141" spans="6:6" ht="15.75" customHeight="1">
      <c r="F141" s="686"/>
    </row>
    <row r="142" spans="6:6" ht="15.75" customHeight="1">
      <c r="F142" s="686"/>
    </row>
    <row r="143" spans="6:6" ht="15.75" customHeight="1">
      <c r="F143" s="686"/>
    </row>
    <row r="144" spans="6:6" ht="15.75" customHeight="1">
      <c r="F144" s="686"/>
    </row>
    <row r="145" spans="6:6" ht="15.75" customHeight="1">
      <c r="F145" s="686"/>
    </row>
    <row r="146" spans="6:6" ht="15.75" customHeight="1">
      <c r="F146" s="686"/>
    </row>
    <row r="147" spans="6:6" ht="15.75" customHeight="1">
      <c r="F147" s="686"/>
    </row>
    <row r="148" spans="6:6" ht="15.75" customHeight="1">
      <c r="F148" s="686"/>
    </row>
    <row r="149" spans="6:6" ht="15.75" customHeight="1">
      <c r="F149" s="686"/>
    </row>
    <row r="150" spans="6:6" ht="15.75" customHeight="1">
      <c r="F150" s="686"/>
    </row>
    <row r="151" spans="6:6" ht="15.75" customHeight="1">
      <c r="F151" s="686"/>
    </row>
    <row r="152" spans="6:6" ht="15.75" customHeight="1">
      <c r="F152" s="686"/>
    </row>
    <row r="153" spans="6:6" ht="15.75" customHeight="1">
      <c r="F153" s="686"/>
    </row>
    <row r="154" spans="6:6" ht="15.75" customHeight="1">
      <c r="F154" s="686"/>
    </row>
    <row r="155" spans="6:6" ht="15.75" customHeight="1">
      <c r="F155" s="686"/>
    </row>
    <row r="156" spans="6:6" ht="15.75" customHeight="1">
      <c r="F156" s="686"/>
    </row>
    <row r="157" spans="6:6" ht="15.75" customHeight="1">
      <c r="F157" s="686"/>
    </row>
    <row r="158" spans="6:6" ht="15.75" customHeight="1">
      <c r="F158" s="686"/>
    </row>
    <row r="159" spans="6:6" ht="15.75" customHeight="1">
      <c r="F159" s="686"/>
    </row>
    <row r="160" spans="6:6" ht="15.75" customHeight="1">
      <c r="F160" s="686"/>
    </row>
    <row r="161" spans="6:6" ht="15.75" customHeight="1">
      <c r="F161" s="686"/>
    </row>
    <row r="162" spans="6:6" ht="15.75" customHeight="1">
      <c r="F162" s="686"/>
    </row>
    <row r="163" spans="6:6" ht="15.75" customHeight="1">
      <c r="F163" s="686"/>
    </row>
    <row r="164" spans="6:6" ht="15.75" customHeight="1">
      <c r="F164" s="686"/>
    </row>
    <row r="165" spans="6:6" ht="15.75" customHeight="1">
      <c r="F165" s="686"/>
    </row>
    <row r="166" spans="6:6" ht="15.75" customHeight="1">
      <c r="F166" s="686"/>
    </row>
    <row r="167" spans="6:6" ht="15.75" customHeight="1">
      <c r="F167" s="686"/>
    </row>
    <row r="168" spans="6:6" ht="15.75" customHeight="1">
      <c r="F168" s="686"/>
    </row>
    <row r="169" spans="6:6" ht="15.75" customHeight="1">
      <c r="F169" s="686"/>
    </row>
    <row r="170" spans="6:6" ht="15.75" customHeight="1">
      <c r="F170" s="686"/>
    </row>
    <row r="171" spans="6:6" ht="15.75" customHeight="1">
      <c r="F171" s="686"/>
    </row>
    <row r="172" spans="6:6" ht="15.75" customHeight="1">
      <c r="F172" s="686"/>
    </row>
    <row r="173" spans="6:6" ht="15.75" customHeight="1">
      <c r="F173" s="686"/>
    </row>
    <row r="174" spans="6:6" ht="15.75" customHeight="1">
      <c r="F174" s="686"/>
    </row>
    <row r="175" spans="6:6" ht="15.75" customHeight="1">
      <c r="F175" s="686"/>
    </row>
    <row r="176" spans="6:6" ht="15.75" customHeight="1">
      <c r="F176" s="686"/>
    </row>
    <row r="177" spans="6:6" ht="15.75" customHeight="1">
      <c r="F177" s="686"/>
    </row>
    <row r="178" spans="6:6" ht="15.75" customHeight="1">
      <c r="F178" s="686"/>
    </row>
    <row r="179" spans="6:6" ht="15.75" customHeight="1">
      <c r="F179" s="686"/>
    </row>
    <row r="180" spans="6:6" ht="15.75" customHeight="1">
      <c r="F180" s="686"/>
    </row>
    <row r="181" spans="6:6" ht="15.75" customHeight="1">
      <c r="F181" s="686"/>
    </row>
    <row r="182" spans="6:6" ht="15.75" customHeight="1">
      <c r="F182" s="686"/>
    </row>
    <row r="183" spans="6:6" ht="15.75" customHeight="1">
      <c r="F183" s="686"/>
    </row>
    <row r="184" spans="6:6" ht="15.75" customHeight="1">
      <c r="F184" s="686"/>
    </row>
    <row r="185" spans="6:6" ht="15.75" customHeight="1">
      <c r="F185" s="686"/>
    </row>
    <row r="186" spans="6:6" ht="15.75" customHeight="1">
      <c r="F186" s="686"/>
    </row>
    <row r="187" spans="6:6" ht="15.75" customHeight="1">
      <c r="F187" s="686"/>
    </row>
    <row r="188" spans="6:6" ht="15.75" customHeight="1">
      <c r="F188" s="686"/>
    </row>
    <row r="189" spans="6:6" ht="15.75" customHeight="1">
      <c r="F189" s="686"/>
    </row>
    <row r="190" spans="6:6" ht="15.75" customHeight="1">
      <c r="F190" s="686"/>
    </row>
    <row r="191" spans="6:6" ht="15.75" customHeight="1">
      <c r="F191" s="686"/>
    </row>
    <row r="192" spans="6:6" ht="15.75" customHeight="1">
      <c r="F192" s="686"/>
    </row>
    <row r="193" spans="6:6" ht="15.75" customHeight="1">
      <c r="F193" s="686"/>
    </row>
    <row r="194" spans="6:6" ht="15.75" customHeight="1">
      <c r="F194" s="686"/>
    </row>
    <row r="195" spans="6:6" ht="15.75" customHeight="1">
      <c r="F195" s="686"/>
    </row>
    <row r="196" spans="6:6" ht="15.75" customHeight="1">
      <c r="F196" s="686"/>
    </row>
    <row r="197" spans="6:6" ht="15.75" customHeight="1">
      <c r="F197" s="686"/>
    </row>
    <row r="198" spans="6:6" ht="15.75" customHeight="1">
      <c r="F198" s="686"/>
    </row>
    <row r="199" spans="6:6" ht="15.75" customHeight="1">
      <c r="F199" s="686"/>
    </row>
    <row r="200" spans="6:6" ht="15.75" customHeight="1">
      <c r="F200" s="686"/>
    </row>
    <row r="201" spans="6:6" ht="15.75" customHeight="1">
      <c r="F201" s="686"/>
    </row>
    <row r="202" spans="6:6" ht="15.75" customHeight="1">
      <c r="F202" s="686"/>
    </row>
    <row r="203" spans="6:6" ht="15.75" customHeight="1">
      <c r="F203" s="686"/>
    </row>
    <row r="204" spans="6:6" ht="15.75" customHeight="1">
      <c r="F204" s="686"/>
    </row>
    <row r="205" spans="6:6" ht="15.75" customHeight="1">
      <c r="F205" s="686"/>
    </row>
    <row r="206" spans="6:6" ht="15.75" customHeight="1">
      <c r="F206" s="686"/>
    </row>
    <row r="207" spans="6:6" ht="15.75" customHeight="1">
      <c r="F207" s="686"/>
    </row>
    <row r="208" spans="6:6" ht="15.75" customHeight="1">
      <c r="F208" s="686"/>
    </row>
    <row r="209" spans="6:6" ht="15.75" customHeight="1">
      <c r="F209" s="686"/>
    </row>
    <row r="210" spans="6:6" ht="15.75" customHeight="1">
      <c r="F210" s="686"/>
    </row>
    <row r="211" spans="6:6" ht="15.75" customHeight="1">
      <c r="F211" s="686"/>
    </row>
    <row r="212" spans="6:6" ht="15.75" customHeight="1">
      <c r="F212" s="686"/>
    </row>
    <row r="213" spans="6:6" ht="15.75" customHeight="1">
      <c r="F213" s="686"/>
    </row>
    <row r="214" spans="6:6" ht="15.75" customHeight="1">
      <c r="F214" s="686"/>
    </row>
    <row r="215" spans="6:6" ht="15.75" customHeight="1">
      <c r="F215" s="686"/>
    </row>
    <row r="216" spans="6:6" ht="15.75" customHeight="1">
      <c r="F216" s="686"/>
    </row>
    <row r="217" spans="6:6" ht="15.75" customHeight="1">
      <c r="F217" s="686"/>
    </row>
    <row r="218" spans="6:6" ht="15.75" customHeight="1">
      <c r="F218" s="686"/>
    </row>
    <row r="219" spans="6:6" ht="15.75" customHeight="1">
      <c r="F219" s="686"/>
    </row>
    <row r="220" spans="6:6" ht="15.75" customHeight="1">
      <c r="F220" s="686"/>
    </row>
    <row r="221" spans="6:6" ht="15.75" customHeight="1">
      <c r="F221" s="686"/>
    </row>
    <row r="222" spans="6:6" ht="15.75" customHeight="1">
      <c r="F222" s="686"/>
    </row>
    <row r="223" spans="6:6" ht="15.75" customHeight="1">
      <c r="F223" s="686"/>
    </row>
    <row r="224" spans="6:6" ht="15.75" customHeight="1">
      <c r="F224" s="686"/>
    </row>
    <row r="225" spans="6:6" ht="15.75" customHeight="1">
      <c r="F225" s="686"/>
    </row>
    <row r="226" spans="6:6" ht="15.75" customHeight="1">
      <c r="F226" s="686"/>
    </row>
    <row r="227" spans="6:6" ht="15.75" customHeight="1">
      <c r="F227" s="686"/>
    </row>
    <row r="228" spans="6:6" ht="15.75" customHeight="1">
      <c r="F228" s="686"/>
    </row>
    <row r="229" spans="6:6" ht="15.75" customHeight="1">
      <c r="F229" s="686"/>
    </row>
    <row r="230" spans="6:6" ht="15.75" customHeight="1">
      <c r="F230" s="686"/>
    </row>
    <row r="231" spans="6:6" ht="15.75" customHeight="1">
      <c r="F231" s="686"/>
    </row>
    <row r="232" spans="6:6" ht="15.75" customHeight="1">
      <c r="F232" s="686"/>
    </row>
    <row r="233" spans="6:6" ht="15.75" customHeight="1">
      <c r="F233" s="686"/>
    </row>
    <row r="234" spans="6:6" ht="15.75" customHeight="1">
      <c r="F234" s="686"/>
    </row>
    <row r="235" spans="6:6" ht="15.75" customHeight="1">
      <c r="F235" s="686"/>
    </row>
    <row r="236" spans="6:6" ht="15.75" customHeight="1">
      <c r="F236" s="686"/>
    </row>
    <row r="237" spans="6:6" ht="15.75" customHeight="1">
      <c r="F237" s="686"/>
    </row>
    <row r="238" spans="6:6" ht="15.75" customHeight="1">
      <c r="F238" s="686"/>
    </row>
    <row r="239" spans="6:6" ht="15.75" customHeight="1">
      <c r="F239" s="686"/>
    </row>
    <row r="240" spans="6:6" ht="15.75" customHeight="1">
      <c r="F240" s="686"/>
    </row>
    <row r="241" spans="6:6" ht="15.75" customHeight="1">
      <c r="F241" s="686"/>
    </row>
    <row r="242" spans="6:6" ht="15.75" customHeight="1">
      <c r="F242" s="686"/>
    </row>
    <row r="243" spans="6:6" ht="15.75" customHeight="1">
      <c r="F243" s="686"/>
    </row>
    <row r="244" spans="6:6" ht="15.75" customHeight="1">
      <c r="F244" s="686"/>
    </row>
    <row r="245" spans="6:6" ht="15.75" customHeight="1">
      <c r="F245" s="686"/>
    </row>
    <row r="246" spans="6:6" ht="15.75" customHeight="1">
      <c r="F246" s="686"/>
    </row>
    <row r="247" spans="6:6" ht="15.75" customHeight="1">
      <c r="F247" s="686"/>
    </row>
    <row r="248" spans="6:6" ht="15.75" customHeight="1">
      <c r="F248" s="686"/>
    </row>
    <row r="249" spans="6:6" ht="15.75" customHeight="1">
      <c r="F249" s="686"/>
    </row>
    <row r="250" spans="6:6" ht="15.75" customHeight="1">
      <c r="F250" s="686"/>
    </row>
    <row r="251" spans="6:6" ht="15.75" customHeight="1"/>
    <row r="252" spans="6:6" ht="15.75" customHeight="1"/>
    <row r="253" spans="6:6" ht="15.75" customHeight="1"/>
    <row r="254" spans="6:6" ht="15.75" customHeight="1"/>
    <row r="255" spans="6:6" ht="15.75" customHeight="1"/>
    <row r="256" spans="6: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Z1000"/>
  <sheetViews>
    <sheetView workbookViewId="0"/>
  </sheetViews>
  <sheetFormatPr defaultColWidth="12.59765625" defaultRowHeight="15" customHeight="1"/>
  <cols>
    <col min="1" max="1" width="27.86328125" customWidth="1"/>
    <col min="2" max="2" width="19.46484375" customWidth="1"/>
    <col min="3" max="3" width="8.59765625" customWidth="1"/>
    <col min="4" max="4" width="21.3984375" customWidth="1"/>
    <col min="5" max="5" width="7.59765625" customWidth="1"/>
    <col min="6" max="6" width="6" customWidth="1"/>
    <col min="7" max="7" width="9.1328125" customWidth="1"/>
    <col min="8" max="8" width="9" customWidth="1"/>
    <col min="9" max="9" width="26.3984375" customWidth="1"/>
    <col min="10" max="10" width="23.1328125" customWidth="1"/>
    <col min="11" max="26" width="11.1328125" customWidth="1"/>
  </cols>
  <sheetData>
    <row r="1" spans="1:8" ht="40.5" customHeight="1">
      <c r="A1" s="859" t="s">
        <v>19</v>
      </c>
      <c r="B1" s="858"/>
      <c r="C1" s="859" t="s">
        <v>3146</v>
      </c>
      <c r="D1" s="858"/>
      <c r="E1" s="690"/>
      <c r="F1" s="690"/>
      <c r="G1" s="690"/>
      <c r="H1" s="690"/>
    </row>
    <row r="2" spans="1:8" ht="14.25">
      <c r="A2" s="860" t="s">
        <v>3147</v>
      </c>
      <c r="B2" s="691" t="s">
        <v>3148</v>
      </c>
      <c r="C2" s="860" t="s">
        <v>3147</v>
      </c>
      <c r="D2" s="692" t="s">
        <v>3149</v>
      </c>
      <c r="E2" s="690"/>
      <c r="F2" s="690"/>
      <c r="G2" s="690"/>
      <c r="H2" s="690"/>
    </row>
    <row r="3" spans="1:8" ht="14.25">
      <c r="A3" s="861"/>
      <c r="B3" s="691" t="s">
        <v>3150</v>
      </c>
      <c r="C3" s="862"/>
      <c r="D3" s="692" t="s">
        <v>3151</v>
      </c>
      <c r="E3" s="690"/>
      <c r="F3" s="690"/>
      <c r="G3" s="690"/>
      <c r="H3" s="690"/>
    </row>
    <row r="4" spans="1:8" ht="14.25">
      <c r="A4" s="863" t="s">
        <v>3152</v>
      </c>
      <c r="B4" s="691" t="s">
        <v>3148</v>
      </c>
      <c r="C4" s="861"/>
      <c r="D4" s="692" t="s">
        <v>3153</v>
      </c>
      <c r="E4" s="690"/>
      <c r="F4" s="690"/>
      <c r="G4" s="690"/>
      <c r="H4" s="690"/>
    </row>
    <row r="5" spans="1:8" ht="14.25">
      <c r="A5" s="861"/>
      <c r="B5" s="691" t="s">
        <v>3150</v>
      </c>
      <c r="C5" s="864" t="s">
        <v>3154</v>
      </c>
      <c r="D5" s="692" t="s">
        <v>3155</v>
      </c>
      <c r="E5" s="690"/>
      <c r="F5" s="690"/>
      <c r="G5" s="690"/>
      <c r="H5" s="690"/>
    </row>
    <row r="6" spans="1:8" ht="14.25">
      <c r="A6" s="693"/>
      <c r="B6" s="477"/>
      <c r="C6" s="862"/>
      <c r="D6" s="694" t="s">
        <v>3151</v>
      </c>
      <c r="E6" s="690"/>
      <c r="F6" s="690"/>
      <c r="G6" s="690"/>
      <c r="H6" s="690"/>
    </row>
    <row r="7" spans="1:8" ht="14.25">
      <c r="B7" s="477"/>
      <c r="C7" s="861"/>
      <c r="D7" s="695" t="s">
        <v>3156</v>
      </c>
      <c r="E7" s="690"/>
      <c r="F7" s="690"/>
      <c r="G7" s="690"/>
      <c r="H7" s="690"/>
    </row>
    <row r="8" spans="1:8" ht="14.25">
      <c r="A8" s="477"/>
      <c r="B8" s="477"/>
      <c r="C8" s="477"/>
      <c r="D8" s="477"/>
      <c r="E8" s="690"/>
      <c r="F8" s="690"/>
      <c r="G8" s="690"/>
      <c r="H8" s="690"/>
    </row>
    <row r="9" spans="1:8" ht="12.75">
      <c r="A9" s="865" t="s">
        <v>3157</v>
      </c>
      <c r="B9" s="866" t="s">
        <v>3158</v>
      </c>
      <c r="C9" s="857"/>
      <c r="D9" s="858"/>
      <c r="E9" s="867" t="s">
        <v>3159</v>
      </c>
      <c r="F9" s="868"/>
      <c r="G9" s="868"/>
      <c r="H9" s="869"/>
    </row>
    <row r="10" spans="1:8" ht="12.75">
      <c r="A10" s="862"/>
      <c r="B10" s="866" t="s">
        <v>3160</v>
      </c>
      <c r="C10" s="857"/>
      <c r="D10" s="858"/>
      <c r="E10" s="870"/>
      <c r="F10" s="837"/>
      <c r="G10" s="837"/>
      <c r="H10" s="871"/>
    </row>
    <row r="11" spans="1:8" ht="12.75">
      <c r="A11" s="862"/>
      <c r="B11" s="866" t="s">
        <v>3148</v>
      </c>
      <c r="C11" s="857"/>
      <c r="D11" s="858"/>
      <c r="E11" s="870"/>
      <c r="F11" s="837"/>
      <c r="G11" s="837"/>
      <c r="H11" s="871"/>
    </row>
    <row r="12" spans="1:8" ht="12.75">
      <c r="A12" s="862"/>
      <c r="B12" s="866" t="s">
        <v>3161</v>
      </c>
      <c r="C12" s="857"/>
      <c r="D12" s="858"/>
      <c r="E12" s="870"/>
      <c r="F12" s="837"/>
      <c r="G12" s="837"/>
      <c r="H12" s="871"/>
    </row>
    <row r="13" spans="1:8" ht="12.75">
      <c r="A13" s="862"/>
      <c r="B13" s="866" t="s">
        <v>2344</v>
      </c>
      <c r="C13" s="857"/>
      <c r="D13" s="858"/>
      <c r="E13" s="870"/>
      <c r="F13" s="837"/>
      <c r="G13" s="837"/>
      <c r="H13" s="871"/>
    </row>
    <row r="14" spans="1:8" ht="12.75">
      <c r="A14" s="861"/>
      <c r="B14" s="866" t="s">
        <v>3162</v>
      </c>
      <c r="C14" s="857"/>
      <c r="D14" s="858"/>
      <c r="E14" s="872"/>
      <c r="F14" s="873"/>
      <c r="G14" s="873"/>
      <c r="H14" s="874"/>
    </row>
    <row r="15" spans="1:8" ht="14.25">
      <c r="A15" s="477"/>
      <c r="B15" s="477"/>
      <c r="C15" s="477"/>
      <c r="D15" s="477"/>
      <c r="E15" s="690"/>
      <c r="F15" s="690"/>
      <c r="G15" s="690"/>
      <c r="H15" s="690"/>
    </row>
    <row r="16" spans="1:8" ht="14.25">
      <c r="A16" s="477"/>
      <c r="B16" s="477"/>
      <c r="C16" s="477"/>
      <c r="D16" s="477"/>
      <c r="E16" s="690"/>
      <c r="F16" s="690"/>
      <c r="G16" s="690"/>
      <c r="H16" s="690"/>
    </row>
    <row r="17" spans="1:26" ht="14.25">
      <c r="A17" s="477" t="s">
        <v>3163</v>
      </c>
      <c r="B17" s="855" t="s">
        <v>3164</v>
      </c>
      <c r="C17" s="837"/>
      <c r="D17" s="837"/>
      <c r="E17" s="690"/>
      <c r="F17" s="690"/>
      <c r="G17" s="690"/>
      <c r="H17" s="690"/>
    </row>
    <row r="18" spans="1:26" ht="14.25">
      <c r="A18" s="477"/>
      <c r="B18" s="855"/>
      <c r="C18" s="837"/>
      <c r="D18" s="837"/>
      <c r="E18" s="690"/>
      <c r="F18" s="690"/>
      <c r="G18" s="690"/>
      <c r="H18" s="690"/>
    </row>
    <row r="19" spans="1:26" ht="14.25">
      <c r="A19" s="477"/>
      <c r="B19" s="855"/>
      <c r="C19" s="837"/>
      <c r="D19" s="837"/>
      <c r="E19" s="690"/>
      <c r="F19" s="690"/>
      <c r="G19" s="690"/>
      <c r="H19" s="690"/>
    </row>
    <row r="20" spans="1:26" ht="14.25">
      <c r="A20" s="477"/>
      <c r="B20" s="477"/>
      <c r="C20" s="477"/>
      <c r="D20" s="477"/>
      <c r="E20" s="690"/>
      <c r="F20" s="690"/>
      <c r="G20" s="690"/>
      <c r="H20" s="690"/>
    </row>
    <row r="21" spans="1:26" ht="15.75" customHeight="1">
      <c r="A21" s="477"/>
      <c r="B21" s="477"/>
      <c r="C21" s="477"/>
      <c r="D21" s="477"/>
      <c r="E21" s="690"/>
      <c r="F21" s="690"/>
      <c r="G21" s="690"/>
      <c r="H21" s="690"/>
    </row>
    <row r="22" spans="1:26" ht="15.75" customHeight="1">
      <c r="A22" s="477"/>
      <c r="B22" s="477"/>
      <c r="C22" s="477"/>
      <c r="D22" s="477"/>
      <c r="E22" s="690"/>
      <c r="F22" s="690"/>
      <c r="G22" s="690"/>
      <c r="H22" s="690"/>
    </row>
    <row r="23" spans="1:26" ht="15.75" customHeight="1">
      <c r="A23" s="696" t="s">
        <v>3165</v>
      </c>
      <c r="B23" s="856" t="s">
        <v>3166</v>
      </c>
      <c r="C23" s="857"/>
      <c r="D23" s="858"/>
      <c r="E23" s="690"/>
      <c r="F23" s="690"/>
      <c r="G23" s="690"/>
      <c r="H23" s="690"/>
    </row>
    <row r="24" spans="1:26" ht="15.75" customHeight="1"/>
    <row r="25" spans="1:26" ht="15.75" customHeight="1"/>
    <row r="26" spans="1:26" ht="15.75" customHeight="1"/>
    <row r="27" spans="1:26" ht="15.75" customHeight="1"/>
    <row r="28" spans="1:26" ht="15.75" customHeight="1">
      <c r="A28" s="697"/>
      <c r="B28" s="249"/>
      <c r="C28" s="249"/>
      <c r="D28" s="249"/>
      <c r="E28" s="698"/>
      <c r="F28" s="249"/>
      <c r="G28" s="249"/>
      <c r="H28" s="249"/>
    </row>
    <row r="29" spans="1:26" ht="15.75" customHeight="1">
      <c r="A29" s="699"/>
      <c r="B29" s="699"/>
      <c r="C29" s="699"/>
      <c r="D29" s="699"/>
      <c r="E29" s="699"/>
      <c r="F29" s="699"/>
      <c r="G29" s="699"/>
      <c r="H29" s="699"/>
      <c r="I29" s="699"/>
      <c r="J29" s="699"/>
      <c r="K29" s="699"/>
      <c r="L29" s="699"/>
      <c r="M29" s="699"/>
      <c r="N29" s="699"/>
      <c r="O29" s="699"/>
      <c r="P29" s="699"/>
      <c r="Q29" s="699"/>
      <c r="R29" s="699"/>
      <c r="S29" s="699"/>
      <c r="T29" s="699"/>
      <c r="U29" s="699"/>
      <c r="V29" s="699"/>
      <c r="W29" s="699"/>
      <c r="X29" s="699"/>
      <c r="Y29" s="699"/>
      <c r="Z29" s="699"/>
    </row>
    <row r="30" spans="1:26" ht="15.75" customHeight="1">
      <c r="A30" s="699"/>
      <c r="B30" s="249"/>
      <c r="C30" s="249"/>
      <c r="D30" s="249"/>
      <c r="E30" s="698"/>
      <c r="F30" s="249"/>
      <c r="G30" s="249"/>
      <c r="H30" s="511"/>
      <c r="I30" s="538"/>
      <c r="J30" s="421"/>
    </row>
    <row r="31" spans="1:26" ht="15.75" customHeight="1">
      <c r="A31" s="249"/>
      <c r="B31" s="249"/>
      <c r="C31" s="249"/>
      <c r="D31" s="249"/>
      <c r="E31" s="249"/>
      <c r="F31" s="249"/>
      <c r="G31" s="249"/>
      <c r="H31" s="511"/>
      <c r="I31" s="538"/>
      <c r="J31" s="261"/>
    </row>
    <row r="32" spans="1:26" ht="15.75" customHeight="1">
      <c r="A32" s="249"/>
      <c r="B32" s="249"/>
      <c r="C32" s="249"/>
      <c r="D32" s="249"/>
      <c r="E32" s="249"/>
      <c r="F32" s="249"/>
      <c r="G32" s="249"/>
      <c r="H32" s="511"/>
      <c r="I32" s="261"/>
      <c r="J32" s="537"/>
    </row>
    <row r="33" spans="1:10" ht="15.75" customHeight="1"/>
    <row r="34" spans="1:10" ht="15.75" customHeight="1"/>
    <row r="35" spans="1:10" ht="15.75" customHeight="1"/>
    <row r="36" spans="1:10" ht="15.75" customHeight="1"/>
    <row r="37" spans="1:10" ht="15.75" customHeight="1">
      <c r="A37" s="697" t="s">
        <v>3167</v>
      </c>
      <c r="B37" s="249"/>
      <c r="C37" s="249"/>
      <c r="D37" s="249"/>
      <c r="E37" s="698"/>
      <c r="F37" s="249"/>
      <c r="G37" s="249"/>
      <c r="H37" s="249"/>
    </row>
    <row r="38" spans="1:10" ht="15.75" customHeight="1">
      <c r="A38" s="700" t="s">
        <v>2309</v>
      </c>
      <c r="B38" s="701" t="s">
        <v>992</v>
      </c>
      <c r="C38" s="701" t="s">
        <v>2310</v>
      </c>
      <c r="D38" s="701" t="s">
        <v>994</v>
      </c>
      <c r="E38" s="701" t="s">
        <v>995</v>
      </c>
      <c r="F38" s="701" t="s">
        <v>996</v>
      </c>
      <c r="G38" s="701" t="s">
        <v>997</v>
      </c>
      <c r="H38" s="702" t="s">
        <v>2311</v>
      </c>
      <c r="I38" s="702" t="s">
        <v>2312</v>
      </c>
      <c r="J38" s="702" t="s">
        <v>2313</v>
      </c>
    </row>
    <row r="39" spans="1:10" ht="15.75" customHeight="1">
      <c r="A39" s="699" t="s">
        <v>3148</v>
      </c>
      <c r="B39" s="249">
        <v>1</v>
      </c>
      <c r="C39" s="249">
        <v>1</v>
      </c>
      <c r="D39" s="249">
        <v>1</v>
      </c>
      <c r="E39" s="699">
        <v>1</v>
      </c>
      <c r="F39" s="249">
        <v>1</v>
      </c>
      <c r="G39" s="249">
        <v>1</v>
      </c>
      <c r="H39" s="511">
        <f t="shared" ref="H39:H41" si="0">B39*(SUM(C39:F39)*G39)</f>
        <v>4</v>
      </c>
      <c r="I39" s="538" t="s">
        <v>3112</v>
      </c>
      <c r="J39" s="435" t="s">
        <v>3168</v>
      </c>
    </row>
    <row r="40" spans="1:10" ht="15.75" customHeight="1">
      <c r="A40" s="249" t="s">
        <v>3150</v>
      </c>
      <c r="B40" s="249">
        <v>1</v>
      </c>
      <c r="C40" s="249">
        <v>1</v>
      </c>
      <c r="D40" s="249">
        <v>1</v>
      </c>
      <c r="E40" s="249">
        <v>1</v>
      </c>
      <c r="F40" s="249">
        <v>1</v>
      </c>
      <c r="G40" s="249">
        <v>1</v>
      </c>
      <c r="H40" s="511">
        <f t="shared" si="0"/>
        <v>4</v>
      </c>
      <c r="I40" s="538" t="s">
        <v>3112</v>
      </c>
      <c r="J40" s="435" t="s">
        <v>3169</v>
      </c>
    </row>
    <row r="41" spans="1:10" ht="15.75" customHeight="1">
      <c r="A41" s="249" t="s">
        <v>2317</v>
      </c>
      <c r="B41" s="249">
        <f t="shared" ref="B41:G41" si="1">AVERAGE(B39:B40)</f>
        <v>1</v>
      </c>
      <c r="C41" s="249">
        <f t="shared" si="1"/>
        <v>1</v>
      </c>
      <c r="D41" s="249">
        <f t="shared" si="1"/>
        <v>1</v>
      </c>
      <c r="E41" s="249">
        <f t="shared" si="1"/>
        <v>1</v>
      </c>
      <c r="F41" s="249">
        <f t="shared" si="1"/>
        <v>1</v>
      </c>
      <c r="G41" s="249">
        <f t="shared" si="1"/>
        <v>1</v>
      </c>
      <c r="H41" s="511">
        <f t="shared" si="0"/>
        <v>4</v>
      </c>
      <c r="I41" s="261" t="s">
        <v>3170</v>
      </c>
      <c r="J41" s="537" t="s">
        <v>2319</v>
      </c>
    </row>
    <row r="42" spans="1:10" ht="15.75" customHeight="1">
      <c r="A42" s="249"/>
      <c r="B42" s="249"/>
      <c r="C42" s="249"/>
      <c r="D42" s="249"/>
      <c r="E42" s="249"/>
      <c r="F42" s="249"/>
      <c r="G42" s="249"/>
      <c r="H42" s="249"/>
    </row>
    <row r="43" spans="1:10" ht="15.75" customHeight="1">
      <c r="A43" s="249"/>
      <c r="B43" s="249"/>
      <c r="C43" s="249"/>
      <c r="D43" s="249"/>
      <c r="E43" s="249"/>
      <c r="F43" s="249"/>
      <c r="G43" s="249"/>
      <c r="H43" s="249"/>
    </row>
    <row r="44" spans="1:10" ht="15.75" customHeight="1">
      <c r="A44" s="697" t="s">
        <v>3171</v>
      </c>
      <c r="B44" s="249"/>
      <c r="C44" s="249"/>
      <c r="D44" s="249"/>
      <c r="E44" s="698"/>
      <c r="F44" s="249"/>
      <c r="G44" s="249"/>
      <c r="H44" s="249"/>
    </row>
    <row r="45" spans="1:10" ht="15.75" customHeight="1">
      <c r="A45" s="700" t="s">
        <v>2309</v>
      </c>
      <c r="B45" s="701" t="s">
        <v>992</v>
      </c>
      <c r="C45" s="701" t="s">
        <v>2310</v>
      </c>
      <c r="D45" s="701" t="s">
        <v>994</v>
      </c>
      <c r="E45" s="701" t="s">
        <v>995</v>
      </c>
      <c r="F45" s="701" t="s">
        <v>996</v>
      </c>
      <c r="G45" s="701" t="s">
        <v>997</v>
      </c>
      <c r="H45" s="702" t="s">
        <v>2311</v>
      </c>
      <c r="I45" s="702" t="s">
        <v>2312</v>
      </c>
      <c r="J45" s="702" t="s">
        <v>2313</v>
      </c>
    </row>
    <row r="46" spans="1:10" ht="15.75" customHeight="1">
      <c r="A46" s="699" t="s">
        <v>3151</v>
      </c>
      <c r="B46" s="249">
        <v>1</v>
      </c>
      <c r="C46" s="249">
        <v>1</v>
      </c>
      <c r="D46" s="249">
        <v>1</v>
      </c>
      <c r="E46" s="699">
        <v>1</v>
      </c>
      <c r="F46" s="249">
        <v>1</v>
      </c>
      <c r="G46" s="249">
        <v>0.5</v>
      </c>
      <c r="H46" s="511">
        <f t="shared" ref="H46:H48" si="2">B46*(SUM(C46:F46)*G46)</f>
        <v>2</v>
      </c>
      <c r="I46" s="538" t="s">
        <v>3172</v>
      </c>
      <c r="J46" s="421" t="s">
        <v>3173</v>
      </c>
    </row>
    <row r="47" spans="1:10" ht="15.75" customHeight="1">
      <c r="A47" s="249" t="s">
        <v>3174</v>
      </c>
      <c r="B47" s="249">
        <v>1</v>
      </c>
      <c r="C47" s="249">
        <v>1</v>
      </c>
      <c r="D47" s="249">
        <v>1</v>
      </c>
      <c r="E47" s="249">
        <v>1</v>
      </c>
      <c r="F47" s="249">
        <v>1</v>
      </c>
      <c r="G47" s="249">
        <v>1</v>
      </c>
      <c r="H47" s="511">
        <f t="shared" si="2"/>
        <v>4</v>
      </c>
      <c r="I47" s="538" t="s">
        <v>3175</v>
      </c>
      <c r="J47" s="582" t="s">
        <v>3176</v>
      </c>
    </row>
    <row r="48" spans="1:10" ht="15.75" customHeight="1">
      <c r="A48" s="249" t="s">
        <v>2317</v>
      </c>
      <c r="B48" s="249">
        <f t="shared" ref="B48:G48" si="3">AVERAGE(B46:B47)</f>
        <v>1</v>
      </c>
      <c r="C48" s="249">
        <f t="shared" si="3"/>
        <v>1</v>
      </c>
      <c r="D48" s="249">
        <f t="shared" si="3"/>
        <v>1</v>
      </c>
      <c r="E48" s="249">
        <f t="shared" si="3"/>
        <v>1</v>
      </c>
      <c r="F48" s="249">
        <f t="shared" si="3"/>
        <v>1</v>
      </c>
      <c r="G48" s="249">
        <f t="shared" si="3"/>
        <v>0.75</v>
      </c>
      <c r="H48" s="511">
        <f t="shared" si="2"/>
        <v>3</v>
      </c>
      <c r="I48" s="261" t="s">
        <v>3170</v>
      </c>
      <c r="J48" s="537" t="s">
        <v>2319</v>
      </c>
    </row>
    <row r="49" spans="1:10" ht="15.75" customHeight="1">
      <c r="A49" s="249"/>
      <c r="B49" s="249"/>
      <c r="C49" s="249"/>
      <c r="D49" s="249"/>
      <c r="E49" s="249"/>
      <c r="F49" s="249"/>
      <c r="G49" s="249"/>
      <c r="H49" s="249"/>
    </row>
    <row r="50" spans="1:10" ht="15.75" customHeight="1">
      <c r="A50" s="249"/>
      <c r="B50" s="249"/>
      <c r="C50" s="249"/>
      <c r="D50" s="249"/>
      <c r="E50" s="249"/>
      <c r="F50" s="249"/>
      <c r="G50" s="249"/>
      <c r="H50" s="249"/>
    </row>
    <row r="51" spans="1:10" ht="15.75" customHeight="1">
      <c r="A51" s="697" t="s">
        <v>2320</v>
      </c>
      <c r="B51" s="249"/>
      <c r="C51" s="249"/>
      <c r="D51" s="249"/>
      <c r="E51" s="698"/>
      <c r="F51" s="249"/>
      <c r="G51" s="249"/>
      <c r="H51" s="249"/>
    </row>
    <row r="52" spans="1:10" ht="15.75" customHeight="1">
      <c r="A52" s="700" t="s">
        <v>2309</v>
      </c>
      <c r="B52" s="701" t="s">
        <v>992</v>
      </c>
      <c r="C52" s="701" t="s">
        <v>2310</v>
      </c>
      <c r="D52" s="701" t="s">
        <v>994</v>
      </c>
      <c r="E52" s="701" t="s">
        <v>995</v>
      </c>
      <c r="F52" s="701" t="s">
        <v>996</v>
      </c>
      <c r="G52" s="701" t="s">
        <v>997</v>
      </c>
      <c r="H52" s="702" t="s">
        <v>2311</v>
      </c>
      <c r="I52" s="702" t="s">
        <v>2312</v>
      </c>
      <c r="J52" s="702" t="s">
        <v>2313</v>
      </c>
    </row>
    <row r="53" spans="1:10" ht="15.75" customHeight="1">
      <c r="A53" s="699" t="s">
        <v>3148</v>
      </c>
      <c r="B53" s="249">
        <v>1</v>
      </c>
      <c r="C53" s="249">
        <v>1</v>
      </c>
      <c r="D53" s="249">
        <v>1</v>
      </c>
      <c r="E53" s="249">
        <v>1</v>
      </c>
      <c r="F53" s="249">
        <v>1</v>
      </c>
      <c r="G53" s="249">
        <v>1</v>
      </c>
      <c r="H53" s="511">
        <f t="shared" ref="H53:H55" si="4">B53*(SUM(C53:F53)*G53)</f>
        <v>4</v>
      </c>
      <c r="I53" s="538" t="s">
        <v>3177</v>
      </c>
      <c r="J53" s="703" t="s">
        <v>3178</v>
      </c>
    </row>
    <row r="54" spans="1:10" ht="15.75" customHeight="1">
      <c r="A54" s="249" t="s">
        <v>3150</v>
      </c>
      <c r="B54" s="249">
        <v>1</v>
      </c>
      <c r="C54" s="249">
        <v>0.5</v>
      </c>
      <c r="D54" s="249">
        <v>1</v>
      </c>
      <c r="E54" s="249">
        <v>0.5</v>
      </c>
      <c r="F54" s="249">
        <v>1</v>
      </c>
      <c r="G54" s="249">
        <v>0.5</v>
      </c>
      <c r="H54" s="511">
        <f t="shared" si="4"/>
        <v>1.5</v>
      </c>
      <c r="I54" s="538" t="s">
        <v>3179</v>
      </c>
      <c r="J54" s="435" t="s">
        <v>3180</v>
      </c>
    </row>
    <row r="55" spans="1:10" ht="15.75" customHeight="1">
      <c r="A55" s="249" t="s">
        <v>2317</v>
      </c>
      <c r="B55" s="249">
        <f t="shared" ref="B55:G55" si="5">AVERAGE(B53:B54)</f>
        <v>1</v>
      </c>
      <c r="C55" s="249">
        <f t="shared" si="5"/>
        <v>0.75</v>
      </c>
      <c r="D55" s="249">
        <f t="shared" si="5"/>
        <v>1</v>
      </c>
      <c r="E55" s="249">
        <f t="shared" si="5"/>
        <v>0.75</v>
      </c>
      <c r="F55" s="249">
        <f t="shared" si="5"/>
        <v>1</v>
      </c>
      <c r="G55" s="249">
        <f t="shared" si="5"/>
        <v>0.75</v>
      </c>
      <c r="H55" s="511">
        <f t="shared" si="4"/>
        <v>2.625</v>
      </c>
      <c r="I55" s="261" t="s">
        <v>3170</v>
      </c>
      <c r="J55" s="537" t="s">
        <v>2319</v>
      </c>
    </row>
    <row r="56" spans="1:10" ht="15.75" customHeight="1">
      <c r="A56" s="249"/>
      <c r="B56" s="249"/>
      <c r="C56" s="249"/>
      <c r="D56" s="249"/>
      <c r="E56" s="249"/>
      <c r="F56" s="249"/>
      <c r="G56" s="249"/>
      <c r="H56" s="249"/>
    </row>
    <row r="57" spans="1:10" ht="15.75" customHeight="1">
      <c r="A57" s="249"/>
      <c r="B57" s="249"/>
      <c r="C57" s="249"/>
      <c r="D57" s="249"/>
      <c r="E57" s="249"/>
      <c r="F57" s="249"/>
      <c r="G57" s="249"/>
      <c r="H57" s="249"/>
    </row>
    <row r="58" spans="1:10" ht="15.75" customHeight="1">
      <c r="A58" s="249"/>
      <c r="B58" s="249"/>
      <c r="C58" s="249"/>
      <c r="D58" s="249"/>
      <c r="E58" s="249"/>
      <c r="F58" s="249"/>
      <c r="G58" s="249"/>
      <c r="H58" s="249"/>
    </row>
    <row r="59" spans="1:10" ht="15.75" customHeight="1">
      <c r="A59" s="249"/>
      <c r="B59" s="249"/>
      <c r="C59" s="249"/>
      <c r="D59" s="249"/>
      <c r="E59" s="249"/>
      <c r="F59" s="249"/>
      <c r="G59" s="249"/>
      <c r="H59" s="249"/>
    </row>
    <row r="60" spans="1:10" ht="15.75" customHeight="1">
      <c r="A60" s="249"/>
      <c r="B60" s="249"/>
      <c r="C60" s="249"/>
      <c r="D60" s="249"/>
      <c r="E60" s="249"/>
      <c r="F60" s="249"/>
      <c r="G60" s="249"/>
      <c r="H60" s="249"/>
    </row>
    <row r="61" spans="1:10" ht="15.75" customHeight="1">
      <c r="A61" s="249"/>
      <c r="B61" s="249"/>
      <c r="C61" s="249"/>
      <c r="D61" s="249"/>
      <c r="E61" s="249"/>
      <c r="F61" s="249"/>
      <c r="G61" s="249"/>
      <c r="H61" s="249"/>
    </row>
    <row r="62" spans="1:10" ht="15.75" customHeight="1">
      <c r="A62" s="249"/>
      <c r="B62" s="249"/>
      <c r="C62" s="249"/>
      <c r="D62" s="249"/>
      <c r="E62" s="249"/>
      <c r="F62" s="249"/>
      <c r="G62" s="249"/>
      <c r="H62" s="249"/>
    </row>
    <row r="63" spans="1:10" ht="15.75" customHeight="1">
      <c r="A63" s="249"/>
      <c r="B63" s="249"/>
      <c r="C63" s="249"/>
      <c r="D63" s="249"/>
      <c r="E63" s="249"/>
      <c r="F63" s="249"/>
      <c r="G63" s="249"/>
      <c r="H63" s="249"/>
    </row>
    <row r="64" spans="1:10" ht="15.75" customHeight="1">
      <c r="A64" s="704" t="s">
        <v>3181</v>
      </c>
      <c r="B64" s="249"/>
      <c r="C64" s="249"/>
      <c r="D64" s="249"/>
      <c r="E64" s="698"/>
      <c r="F64" s="249"/>
      <c r="G64" s="249"/>
      <c r="H64" s="249"/>
    </row>
    <row r="65" spans="1:10" ht="15.75" customHeight="1">
      <c r="A65" s="705" t="s">
        <v>2524</v>
      </c>
      <c r="B65" s="706" t="s">
        <v>992</v>
      </c>
      <c r="C65" s="706" t="s">
        <v>2310</v>
      </c>
      <c r="D65" s="706" t="s">
        <v>994</v>
      </c>
      <c r="E65" s="706" t="s">
        <v>995</v>
      </c>
      <c r="F65" s="706" t="s">
        <v>996</v>
      </c>
      <c r="G65" s="706" t="s">
        <v>997</v>
      </c>
      <c r="H65" s="707" t="s">
        <v>3182</v>
      </c>
      <c r="I65" s="707" t="s">
        <v>2312</v>
      </c>
      <c r="J65" s="707" t="s">
        <v>2313</v>
      </c>
    </row>
    <row r="66" spans="1:10" ht="15.75" customHeight="1">
      <c r="A66" s="248" t="s">
        <v>3183</v>
      </c>
      <c r="B66" s="249">
        <v>1</v>
      </c>
      <c r="C66" s="249">
        <v>1</v>
      </c>
      <c r="D66" s="249">
        <v>1</v>
      </c>
      <c r="E66" s="249">
        <v>1</v>
      </c>
      <c r="F66" s="249">
        <v>1</v>
      </c>
      <c r="G66" s="249">
        <v>1</v>
      </c>
      <c r="H66" s="511">
        <f t="shared" ref="H66:H69" si="6">B66*(SUM(C66:F66)*G66)</f>
        <v>4</v>
      </c>
      <c r="I66" s="431" t="s">
        <v>2380</v>
      </c>
      <c r="J66" s="708" t="s">
        <v>2381</v>
      </c>
    </row>
    <row r="67" spans="1:10" ht="15.75" customHeight="1">
      <c r="A67" s="248" t="s">
        <v>2366</v>
      </c>
      <c r="B67" s="249">
        <v>1</v>
      </c>
      <c r="C67" s="249">
        <v>1</v>
      </c>
      <c r="D67" s="249">
        <v>1</v>
      </c>
      <c r="E67" s="249">
        <v>1</v>
      </c>
      <c r="F67" s="249">
        <v>1</v>
      </c>
      <c r="G67" s="249">
        <v>1</v>
      </c>
      <c r="H67" s="511">
        <f t="shared" si="6"/>
        <v>4</v>
      </c>
      <c r="I67" s="431" t="s">
        <v>2382</v>
      </c>
      <c r="J67" s="708" t="s">
        <v>3184</v>
      </c>
    </row>
    <row r="68" spans="1:10" ht="15.75" customHeight="1">
      <c r="A68" s="248" t="s">
        <v>3185</v>
      </c>
      <c r="B68" s="249">
        <v>1</v>
      </c>
      <c r="C68" s="249">
        <v>1</v>
      </c>
      <c r="D68" s="249">
        <v>1</v>
      </c>
      <c r="E68" s="249">
        <v>1</v>
      </c>
      <c r="F68" s="249">
        <v>1</v>
      </c>
      <c r="G68" s="249">
        <v>1</v>
      </c>
      <c r="H68" s="511">
        <f t="shared" si="6"/>
        <v>4</v>
      </c>
      <c r="I68" s="431" t="s">
        <v>3186</v>
      </c>
      <c r="J68" s="708" t="s">
        <v>3187</v>
      </c>
    </row>
    <row r="69" spans="1:10" ht="15.75" customHeight="1">
      <c r="A69" s="249" t="s">
        <v>2317</v>
      </c>
      <c r="B69" s="249">
        <f t="shared" ref="B69:G69" si="7">AVERAGE(B66:B68)</f>
        <v>1</v>
      </c>
      <c r="C69" s="249">
        <f t="shared" si="7"/>
        <v>1</v>
      </c>
      <c r="D69" s="249">
        <f t="shared" si="7"/>
        <v>1</v>
      </c>
      <c r="E69" s="249">
        <f t="shared" si="7"/>
        <v>1</v>
      </c>
      <c r="F69" s="249">
        <f t="shared" si="7"/>
        <v>1</v>
      </c>
      <c r="G69" s="249">
        <f t="shared" si="7"/>
        <v>1</v>
      </c>
      <c r="H69" s="511">
        <f t="shared" si="6"/>
        <v>4</v>
      </c>
      <c r="I69" s="261" t="s">
        <v>3188</v>
      </c>
      <c r="J69" s="537" t="s">
        <v>2319</v>
      </c>
    </row>
    <row r="70" spans="1:10" ht="15.75" customHeight="1"/>
    <row r="71" spans="1:10" ht="15.75" customHeight="1"/>
    <row r="72" spans="1:10" ht="15.75" customHeight="1">
      <c r="A72" s="697" t="s">
        <v>3189</v>
      </c>
      <c r="B72" s="249"/>
      <c r="C72" s="249"/>
      <c r="D72" s="249"/>
      <c r="E72" s="698"/>
      <c r="F72" s="249"/>
      <c r="G72" s="249"/>
      <c r="H72" s="249"/>
    </row>
    <row r="73" spans="1:10" ht="15.75" customHeight="1">
      <c r="A73" s="705" t="s">
        <v>2524</v>
      </c>
      <c r="B73" s="706" t="s">
        <v>992</v>
      </c>
      <c r="C73" s="706" t="s">
        <v>2310</v>
      </c>
      <c r="D73" s="706" t="s">
        <v>994</v>
      </c>
      <c r="E73" s="706" t="s">
        <v>995</v>
      </c>
      <c r="F73" s="706" t="s">
        <v>996</v>
      </c>
      <c r="G73" s="706" t="s">
        <v>997</v>
      </c>
      <c r="H73" s="707" t="s">
        <v>3182</v>
      </c>
      <c r="I73" s="707" t="s">
        <v>2312</v>
      </c>
      <c r="J73" s="707" t="s">
        <v>2313</v>
      </c>
    </row>
    <row r="74" spans="1:10" ht="15.75" customHeight="1">
      <c r="A74" s="248" t="s">
        <v>3183</v>
      </c>
      <c r="B74" s="249">
        <v>0</v>
      </c>
      <c r="C74" s="249">
        <v>0</v>
      </c>
      <c r="D74" s="249">
        <v>0</v>
      </c>
      <c r="E74" s="249">
        <v>0</v>
      </c>
      <c r="F74" s="249">
        <v>0</v>
      </c>
      <c r="G74" s="249">
        <v>0</v>
      </c>
      <c r="H74" s="511">
        <f t="shared" ref="H74:H77" si="8">B74*(SUM(C74:F74)*G74)</f>
        <v>0</v>
      </c>
      <c r="I74" s="431" t="s">
        <v>3190</v>
      </c>
    </row>
    <row r="75" spans="1:10" ht="15.75" customHeight="1">
      <c r="A75" s="248" t="s">
        <v>2366</v>
      </c>
      <c r="B75" s="249">
        <v>1</v>
      </c>
      <c r="C75" s="249">
        <v>1</v>
      </c>
      <c r="D75" s="249">
        <v>1</v>
      </c>
      <c r="E75" s="249">
        <v>1</v>
      </c>
      <c r="F75" s="249">
        <v>1</v>
      </c>
      <c r="G75" s="249">
        <v>1</v>
      </c>
      <c r="H75" s="511">
        <f t="shared" si="8"/>
        <v>4</v>
      </c>
      <c r="I75" s="431" t="s">
        <v>3191</v>
      </c>
      <c r="J75" s="421" t="s">
        <v>1087</v>
      </c>
    </row>
    <row r="76" spans="1:10" ht="15.75" customHeight="1">
      <c r="A76" s="248" t="s">
        <v>3185</v>
      </c>
      <c r="B76" s="249">
        <v>0</v>
      </c>
      <c r="C76" s="249">
        <v>0</v>
      </c>
      <c r="D76" s="249">
        <v>0</v>
      </c>
      <c r="E76" s="249">
        <v>0</v>
      </c>
      <c r="F76" s="249">
        <v>0</v>
      </c>
      <c r="G76" s="249">
        <v>0</v>
      </c>
      <c r="H76" s="511">
        <f t="shared" si="8"/>
        <v>0</v>
      </c>
      <c r="I76" s="431"/>
    </row>
    <row r="77" spans="1:10" ht="15.75" customHeight="1">
      <c r="A77" s="249" t="s">
        <v>2317</v>
      </c>
      <c r="B77" s="249">
        <f t="shared" ref="B77:G77" si="9">AVERAGE(B74:B76)</f>
        <v>0.33333333333333331</v>
      </c>
      <c r="C77" s="249">
        <f t="shared" si="9"/>
        <v>0.33333333333333331</v>
      </c>
      <c r="D77" s="249">
        <f t="shared" si="9"/>
        <v>0.33333333333333331</v>
      </c>
      <c r="E77" s="249">
        <f t="shared" si="9"/>
        <v>0.33333333333333331</v>
      </c>
      <c r="F77" s="249">
        <f t="shared" si="9"/>
        <v>0.33333333333333331</v>
      </c>
      <c r="G77" s="249">
        <f t="shared" si="9"/>
        <v>0.33333333333333331</v>
      </c>
      <c r="H77" s="511">
        <f t="shared" si="8"/>
        <v>0.14814814814814814</v>
      </c>
      <c r="I77" s="261" t="s">
        <v>3170</v>
      </c>
      <c r="J77" s="537" t="s">
        <v>2319</v>
      </c>
    </row>
    <row r="78" spans="1:10" ht="15.75" customHeight="1"/>
    <row r="79" spans="1:10" ht="15.75" customHeight="1"/>
    <row r="80" spans="1:10" ht="15.75" customHeight="1"/>
    <row r="81" spans="1:10" ht="15.75" customHeight="1">
      <c r="A81" s="697" t="s">
        <v>3192</v>
      </c>
      <c r="B81" s="249"/>
      <c r="C81" s="249"/>
      <c r="D81" s="249"/>
      <c r="E81" s="698"/>
      <c r="F81" s="249"/>
      <c r="G81" s="249"/>
      <c r="H81" s="249"/>
    </row>
    <row r="82" spans="1:10" ht="15.75" customHeight="1">
      <c r="A82" s="705" t="s">
        <v>2524</v>
      </c>
      <c r="B82" s="706" t="s">
        <v>992</v>
      </c>
      <c r="C82" s="706" t="s">
        <v>2310</v>
      </c>
      <c r="D82" s="706" t="s">
        <v>994</v>
      </c>
      <c r="E82" s="706" t="s">
        <v>995</v>
      </c>
      <c r="F82" s="706" t="s">
        <v>996</v>
      </c>
      <c r="G82" s="706" t="s">
        <v>997</v>
      </c>
      <c r="H82" s="707" t="s">
        <v>3182</v>
      </c>
      <c r="I82" s="707" t="s">
        <v>2312</v>
      </c>
      <c r="J82" s="707" t="s">
        <v>2313</v>
      </c>
    </row>
    <row r="83" spans="1:10" ht="15.75" customHeight="1">
      <c r="A83" s="248" t="s">
        <v>3183</v>
      </c>
      <c r="B83" s="249">
        <v>0</v>
      </c>
      <c r="C83" s="249">
        <v>0</v>
      </c>
      <c r="D83" s="249">
        <v>0</v>
      </c>
      <c r="E83" s="249">
        <v>0</v>
      </c>
      <c r="F83" s="249">
        <v>0</v>
      </c>
      <c r="G83" s="249">
        <v>0</v>
      </c>
      <c r="H83" s="511">
        <f t="shared" ref="H83:H86" si="10">B83*(SUM(C83:F83)*G83)</f>
        <v>0</v>
      </c>
      <c r="I83" s="431" t="s">
        <v>3193</v>
      </c>
    </row>
    <row r="84" spans="1:10" ht="15.75" customHeight="1">
      <c r="A84" s="248" t="s">
        <v>2366</v>
      </c>
      <c r="B84" s="249">
        <v>1</v>
      </c>
      <c r="C84" s="249">
        <v>1</v>
      </c>
      <c r="D84" s="249">
        <v>1</v>
      </c>
      <c r="E84" s="249">
        <v>1</v>
      </c>
      <c r="F84" s="249">
        <v>0.5</v>
      </c>
      <c r="G84" s="249">
        <v>1</v>
      </c>
      <c r="H84" s="511">
        <f t="shared" si="10"/>
        <v>3.5</v>
      </c>
      <c r="I84" s="431" t="s">
        <v>3194</v>
      </c>
      <c r="J84" s="421" t="s">
        <v>3195</v>
      </c>
    </row>
    <row r="85" spans="1:10" ht="15.75" customHeight="1">
      <c r="A85" s="248" t="s">
        <v>3185</v>
      </c>
      <c r="B85" s="249">
        <v>0</v>
      </c>
      <c r="C85" s="249">
        <v>0</v>
      </c>
      <c r="D85" s="249">
        <v>0</v>
      </c>
      <c r="E85" s="249">
        <v>0</v>
      </c>
      <c r="F85" s="249">
        <v>0</v>
      </c>
      <c r="G85" s="249">
        <v>0</v>
      </c>
      <c r="H85" s="511">
        <f t="shared" si="10"/>
        <v>0</v>
      </c>
      <c r="I85" s="431" t="s">
        <v>3196</v>
      </c>
    </row>
    <row r="86" spans="1:10" ht="15.75" customHeight="1">
      <c r="A86" s="249" t="s">
        <v>2317</v>
      </c>
      <c r="B86" s="249">
        <f t="shared" ref="B86:G86" si="11">AVERAGE(B83:B85)</f>
        <v>0.33333333333333331</v>
      </c>
      <c r="C86" s="249">
        <f t="shared" si="11"/>
        <v>0.33333333333333331</v>
      </c>
      <c r="D86" s="249">
        <f t="shared" si="11"/>
        <v>0.33333333333333331</v>
      </c>
      <c r="E86" s="249">
        <f t="shared" si="11"/>
        <v>0.33333333333333331</v>
      </c>
      <c r="F86" s="249">
        <f t="shared" si="11"/>
        <v>0.16666666666666666</v>
      </c>
      <c r="G86" s="249">
        <f t="shared" si="11"/>
        <v>0.33333333333333331</v>
      </c>
      <c r="H86" s="511">
        <f t="shared" si="10"/>
        <v>0.12962962962962962</v>
      </c>
      <c r="I86" s="261" t="s">
        <v>3170</v>
      </c>
      <c r="J86" s="537" t="s">
        <v>2319</v>
      </c>
    </row>
    <row r="87" spans="1:10" ht="15.75" customHeight="1">
      <c r="A87" s="709" t="s">
        <v>3197</v>
      </c>
    </row>
    <row r="88" spans="1:10" ht="15.75" customHeight="1"/>
    <row r="89" spans="1:10" ht="15.75" customHeight="1"/>
    <row r="90" spans="1:10" ht="15.75" customHeight="1"/>
    <row r="91" spans="1:10" ht="15.75" customHeight="1"/>
    <row r="92" spans="1:10" ht="15.75" customHeight="1"/>
    <row r="93" spans="1:10" ht="15.75" customHeight="1"/>
    <row r="94" spans="1:10" ht="15.75" customHeight="1"/>
    <row r="95" spans="1:10" ht="15.75" customHeight="1"/>
    <row r="96" spans="1:10" ht="15.75" customHeight="1"/>
    <row r="97" spans="1:10" ht="15.75" customHeight="1"/>
    <row r="98" spans="1:10" ht="15.75" customHeight="1"/>
    <row r="99" spans="1:10" ht="15.75" customHeight="1"/>
    <row r="100" spans="1:10" ht="15.75" customHeight="1"/>
    <row r="101" spans="1:10" ht="15.75" customHeight="1">
      <c r="A101" s="697" t="s">
        <v>3198</v>
      </c>
      <c r="B101" s="249"/>
      <c r="C101" s="249"/>
      <c r="D101" s="249"/>
      <c r="E101" s="698"/>
      <c r="F101" s="249"/>
      <c r="G101" s="249"/>
      <c r="H101" s="249"/>
    </row>
    <row r="102" spans="1:10" ht="15.75" customHeight="1">
      <c r="A102" s="705" t="s">
        <v>2524</v>
      </c>
      <c r="B102" s="706" t="s">
        <v>992</v>
      </c>
      <c r="C102" s="706" t="s">
        <v>2310</v>
      </c>
      <c r="D102" s="706" t="s">
        <v>994</v>
      </c>
      <c r="E102" s="706" t="s">
        <v>995</v>
      </c>
      <c r="F102" s="706" t="s">
        <v>996</v>
      </c>
      <c r="G102" s="706" t="s">
        <v>997</v>
      </c>
      <c r="H102" s="707" t="s">
        <v>3182</v>
      </c>
      <c r="I102" s="707" t="s">
        <v>2312</v>
      </c>
      <c r="J102" s="707" t="s">
        <v>2313</v>
      </c>
    </row>
    <row r="103" spans="1:10" ht="15.75" customHeight="1">
      <c r="A103" s="248" t="s">
        <v>3183</v>
      </c>
      <c r="B103" s="249">
        <v>1</v>
      </c>
      <c r="C103" s="249">
        <v>1</v>
      </c>
      <c r="D103" s="249">
        <v>1</v>
      </c>
      <c r="E103" s="249">
        <v>1</v>
      </c>
      <c r="F103" s="249">
        <v>1</v>
      </c>
      <c r="G103" s="249">
        <v>1</v>
      </c>
      <c r="H103" s="511">
        <f t="shared" ref="H103:H106" si="12">B103*(SUM(C103:F103)*G103)</f>
        <v>4</v>
      </c>
      <c r="I103" s="431" t="s">
        <v>2371</v>
      </c>
      <c r="J103" s="435" t="s">
        <v>2372</v>
      </c>
    </row>
    <row r="104" spans="1:10" ht="15.75" customHeight="1">
      <c r="A104" s="248" t="s">
        <v>2366</v>
      </c>
      <c r="B104" s="249">
        <v>1</v>
      </c>
      <c r="C104" s="249">
        <v>1</v>
      </c>
      <c r="D104" s="249">
        <v>1</v>
      </c>
      <c r="E104" s="249">
        <v>1</v>
      </c>
      <c r="F104" s="249">
        <v>0.5</v>
      </c>
      <c r="G104" s="249">
        <v>1</v>
      </c>
      <c r="H104" s="511">
        <f t="shared" si="12"/>
        <v>3.5</v>
      </c>
      <c r="I104" s="431" t="s">
        <v>3194</v>
      </c>
      <c r="J104" s="421" t="s">
        <v>3195</v>
      </c>
    </row>
    <row r="105" spans="1:10" ht="15.75" customHeight="1">
      <c r="A105" s="248" t="s">
        <v>3185</v>
      </c>
      <c r="B105" s="249">
        <v>0</v>
      </c>
      <c r="C105" s="249">
        <v>0</v>
      </c>
      <c r="D105" s="249">
        <v>0</v>
      </c>
      <c r="E105" s="249">
        <v>0</v>
      </c>
      <c r="F105" s="249">
        <v>0</v>
      </c>
      <c r="G105" s="249">
        <v>0</v>
      </c>
      <c r="H105" s="511">
        <f t="shared" si="12"/>
        <v>0</v>
      </c>
      <c r="I105" s="431" t="s">
        <v>3196</v>
      </c>
    </row>
    <row r="106" spans="1:10" ht="15.75" customHeight="1">
      <c r="A106" s="249" t="s">
        <v>2317</v>
      </c>
      <c r="B106" s="249">
        <f t="shared" ref="B106:G106" si="13">AVERAGE(B103:B105)</f>
        <v>0.66666666666666663</v>
      </c>
      <c r="C106" s="249">
        <f t="shared" si="13"/>
        <v>0.66666666666666663</v>
      </c>
      <c r="D106" s="249">
        <f t="shared" si="13"/>
        <v>0.66666666666666663</v>
      </c>
      <c r="E106" s="249">
        <f t="shared" si="13"/>
        <v>0.66666666666666663</v>
      </c>
      <c r="F106" s="249">
        <f t="shared" si="13"/>
        <v>0.5</v>
      </c>
      <c r="G106" s="249">
        <f t="shared" si="13"/>
        <v>0.66666666666666663</v>
      </c>
      <c r="H106" s="511">
        <f t="shared" si="12"/>
        <v>1.1111111111111109</v>
      </c>
      <c r="I106" s="261" t="s">
        <v>3170</v>
      </c>
      <c r="J106" s="537" t="s">
        <v>2319</v>
      </c>
    </row>
    <row r="107" spans="1:10" ht="15.75" customHeight="1"/>
    <row r="108" spans="1:10" ht="15.75" customHeight="1"/>
    <row r="109" spans="1:10" ht="15.75" customHeight="1"/>
    <row r="110" spans="1:10" ht="15.75" customHeight="1"/>
    <row r="111" spans="1:10" ht="15.75" customHeight="1"/>
    <row r="112" spans="1:10" ht="15.75" customHeight="1">
      <c r="A112" s="531" t="s">
        <v>3199</v>
      </c>
    </row>
    <row r="113" spans="1:10" ht="15.75" customHeight="1">
      <c r="A113" s="700" t="s">
        <v>2309</v>
      </c>
      <c r="B113" s="701" t="s">
        <v>992</v>
      </c>
      <c r="C113" s="701" t="s">
        <v>2310</v>
      </c>
      <c r="D113" s="701" t="s">
        <v>994</v>
      </c>
      <c r="E113" s="701" t="s">
        <v>995</v>
      </c>
      <c r="F113" s="701" t="s">
        <v>996</v>
      </c>
      <c r="G113" s="701" t="s">
        <v>997</v>
      </c>
      <c r="H113" s="702" t="s">
        <v>2311</v>
      </c>
      <c r="I113" s="702" t="s">
        <v>2312</v>
      </c>
      <c r="J113" s="702" t="s">
        <v>2313</v>
      </c>
    </row>
    <row r="114" spans="1:10" ht="15.75" customHeight="1">
      <c r="A114" s="276" t="s">
        <v>3158</v>
      </c>
      <c r="B114" s="249">
        <v>1</v>
      </c>
      <c r="C114" s="249">
        <v>1</v>
      </c>
      <c r="D114" s="249">
        <v>1</v>
      </c>
      <c r="E114" s="249">
        <v>0.5</v>
      </c>
      <c r="F114" s="249">
        <v>1</v>
      </c>
      <c r="G114" s="249">
        <v>1</v>
      </c>
      <c r="H114" s="511">
        <f t="shared" ref="H114:H115" si="14">B114*(SUM(C114:F114)*G114)</f>
        <v>3.5</v>
      </c>
      <c r="I114" s="710" t="s">
        <v>3200</v>
      </c>
      <c r="J114" s="421" t="s">
        <v>3201</v>
      </c>
    </row>
    <row r="115" spans="1:10" ht="15.75" customHeight="1">
      <c r="A115" s="276" t="s">
        <v>3160</v>
      </c>
      <c r="B115" s="249">
        <v>1</v>
      </c>
      <c r="C115" s="249">
        <v>1</v>
      </c>
      <c r="D115" s="249">
        <v>1</v>
      </c>
      <c r="E115" s="249">
        <v>0.5</v>
      </c>
      <c r="F115" s="249">
        <v>1</v>
      </c>
      <c r="G115" s="249">
        <v>1</v>
      </c>
      <c r="H115" s="511">
        <f t="shared" si="14"/>
        <v>3.5</v>
      </c>
      <c r="I115" s="710" t="s">
        <v>3202</v>
      </c>
      <c r="J115" s="435" t="s">
        <v>3203</v>
      </c>
    </row>
    <row r="116" spans="1:10" ht="15.75" customHeight="1">
      <c r="A116" s="276" t="s">
        <v>3148</v>
      </c>
      <c r="B116" s="249">
        <v>1</v>
      </c>
      <c r="C116" s="249">
        <v>1</v>
      </c>
      <c r="D116" s="249">
        <v>1</v>
      </c>
      <c r="E116" s="249">
        <v>1</v>
      </c>
      <c r="F116" s="249">
        <v>1</v>
      </c>
      <c r="G116" s="249">
        <v>1</v>
      </c>
      <c r="H116" s="511">
        <v>1</v>
      </c>
      <c r="I116" s="538" t="s">
        <v>3204</v>
      </c>
      <c r="J116" s="435" t="s">
        <v>3178</v>
      </c>
    </row>
    <row r="117" spans="1:10" ht="15.75" customHeight="1">
      <c r="A117" s="276" t="s">
        <v>3161</v>
      </c>
      <c r="B117" s="249">
        <v>1</v>
      </c>
      <c r="C117" s="249">
        <v>1</v>
      </c>
      <c r="D117" s="249">
        <v>1</v>
      </c>
      <c r="E117" s="249">
        <v>0.5</v>
      </c>
      <c r="F117" s="249">
        <v>0.5</v>
      </c>
      <c r="G117" s="249">
        <v>1</v>
      </c>
      <c r="H117" s="511">
        <f t="shared" ref="H117:H120" si="15">B117*(SUM(C117:F117)*G117)</f>
        <v>3</v>
      </c>
      <c r="I117" s="708" t="s">
        <v>3205</v>
      </c>
      <c r="J117" s="435" t="s">
        <v>3206</v>
      </c>
    </row>
    <row r="118" spans="1:10" ht="15.75" customHeight="1">
      <c r="A118" s="276" t="s">
        <v>3207</v>
      </c>
      <c r="B118" s="249">
        <v>1</v>
      </c>
      <c r="C118" s="249">
        <v>1</v>
      </c>
      <c r="D118" s="249">
        <v>1</v>
      </c>
      <c r="E118" s="249">
        <v>0</v>
      </c>
      <c r="F118" s="249">
        <v>0.5</v>
      </c>
      <c r="G118" s="249">
        <v>1</v>
      </c>
      <c r="H118" s="511">
        <f t="shared" si="15"/>
        <v>2.5</v>
      </c>
      <c r="I118" s="538" t="s">
        <v>3208</v>
      </c>
      <c r="J118" s="435" t="s">
        <v>3209</v>
      </c>
    </row>
    <row r="119" spans="1:10" ht="15.75" customHeight="1">
      <c r="A119" s="276" t="s">
        <v>3210</v>
      </c>
      <c r="B119" s="249">
        <v>1</v>
      </c>
      <c r="C119" s="249">
        <v>1</v>
      </c>
      <c r="D119" s="249">
        <v>1</v>
      </c>
      <c r="E119" s="249">
        <v>1</v>
      </c>
      <c r="F119" s="249">
        <v>1</v>
      </c>
      <c r="G119" s="249">
        <v>1</v>
      </c>
      <c r="H119" s="511">
        <f t="shared" si="15"/>
        <v>4</v>
      </c>
      <c r="I119" s="538" t="s">
        <v>3211</v>
      </c>
      <c r="J119" s="582" t="s">
        <v>3212</v>
      </c>
    </row>
    <row r="120" spans="1:10" ht="15.75" customHeight="1">
      <c r="A120" s="249" t="s">
        <v>2317</v>
      </c>
      <c r="B120" s="249">
        <f t="shared" ref="B120:G120" si="16">AVERAGE(B114:B119)</f>
        <v>1</v>
      </c>
      <c r="C120" s="249">
        <f t="shared" si="16"/>
        <v>1</v>
      </c>
      <c r="D120" s="249">
        <f t="shared" si="16"/>
        <v>1</v>
      </c>
      <c r="E120" s="249">
        <f t="shared" si="16"/>
        <v>0.58333333333333337</v>
      </c>
      <c r="F120" s="249">
        <f t="shared" si="16"/>
        <v>0.83333333333333337</v>
      </c>
      <c r="G120" s="249">
        <f t="shared" si="16"/>
        <v>1</v>
      </c>
      <c r="H120" s="511">
        <f t="shared" si="15"/>
        <v>3.416666666666667</v>
      </c>
      <c r="I120" s="261" t="s">
        <v>3170</v>
      </c>
      <c r="J120" s="537" t="s">
        <v>2319</v>
      </c>
    </row>
    <row r="121" spans="1:10" ht="15.75" customHeight="1"/>
    <row r="122" spans="1:10" ht="15.75" customHeight="1"/>
    <row r="123" spans="1:10" ht="15.75" customHeight="1"/>
    <row r="124" spans="1:10" ht="15.75" customHeight="1">
      <c r="A124" s="531" t="s">
        <v>3213</v>
      </c>
    </row>
    <row r="125" spans="1:10" ht="15.75" customHeight="1">
      <c r="A125" s="700" t="s">
        <v>2309</v>
      </c>
      <c r="B125" s="701" t="s">
        <v>992</v>
      </c>
      <c r="C125" s="701" t="s">
        <v>2310</v>
      </c>
      <c r="D125" s="701" t="s">
        <v>994</v>
      </c>
      <c r="E125" s="701" t="s">
        <v>995</v>
      </c>
      <c r="F125" s="701" t="s">
        <v>996</v>
      </c>
      <c r="G125" s="701" t="s">
        <v>997</v>
      </c>
      <c r="H125" s="702" t="s">
        <v>2311</v>
      </c>
      <c r="I125" s="702" t="s">
        <v>2312</v>
      </c>
      <c r="J125" s="702" t="s">
        <v>2313</v>
      </c>
    </row>
    <row r="126" spans="1:10" ht="15.75" customHeight="1">
      <c r="A126" s="276" t="s">
        <v>3158</v>
      </c>
      <c r="B126" s="249">
        <v>1</v>
      </c>
      <c r="C126" s="249">
        <v>1</v>
      </c>
      <c r="D126" s="249">
        <v>1</v>
      </c>
      <c r="E126" s="699">
        <v>0.5</v>
      </c>
      <c r="F126" s="249">
        <v>1</v>
      </c>
      <c r="G126" s="249">
        <v>1</v>
      </c>
      <c r="H126" s="511">
        <f t="shared" ref="H126:H132" si="17">B126*(SUM(C126:F126)*G126)</f>
        <v>3.5</v>
      </c>
      <c r="I126" s="708" t="s">
        <v>3214</v>
      </c>
      <c r="J126" s="421" t="s">
        <v>3201</v>
      </c>
    </row>
    <row r="127" spans="1:10" ht="15.75" customHeight="1">
      <c r="A127" s="276" t="s">
        <v>3160</v>
      </c>
      <c r="B127" s="249">
        <v>1</v>
      </c>
      <c r="C127" s="249">
        <v>1</v>
      </c>
      <c r="D127" s="249">
        <v>1</v>
      </c>
      <c r="E127" s="249">
        <v>0.5</v>
      </c>
      <c r="F127" s="249">
        <v>1</v>
      </c>
      <c r="G127" s="249">
        <v>1</v>
      </c>
      <c r="H127" s="511">
        <f t="shared" si="17"/>
        <v>3.5</v>
      </c>
      <c r="I127" s="708" t="s">
        <v>3215</v>
      </c>
      <c r="J127" s="435" t="s">
        <v>3203</v>
      </c>
    </row>
    <row r="128" spans="1:10" ht="15.75" customHeight="1">
      <c r="A128" s="276" t="s">
        <v>3148</v>
      </c>
      <c r="B128" s="249">
        <v>1</v>
      </c>
      <c r="C128" s="249">
        <v>1</v>
      </c>
      <c r="D128" s="249">
        <v>1</v>
      </c>
      <c r="E128" s="249">
        <v>1</v>
      </c>
      <c r="F128" s="249">
        <v>1</v>
      </c>
      <c r="G128" s="249">
        <v>1</v>
      </c>
      <c r="H128" s="511">
        <f t="shared" si="17"/>
        <v>4</v>
      </c>
      <c r="I128" s="431" t="s">
        <v>3204</v>
      </c>
      <c r="J128" s="435" t="s">
        <v>3178</v>
      </c>
    </row>
    <row r="129" spans="1:10" ht="15.75" customHeight="1">
      <c r="A129" s="276" t="s">
        <v>3161</v>
      </c>
      <c r="B129" s="249">
        <v>1</v>
      </c>
      <c r="C129" s="249">
        <v>1</v>
      </c>
      <c r="D129" s="249">
        <v>1</v>
      </c>
      <c r="E129" s="249">
        <v>0.5</v>
      </c>
      <c r="F129" s="249">
        <v>1</v>
      </c>
      <c r="G129" s="249">
        <v>1</v>
      </c>
      <c r="H129" s="511">
        <f t="shared" si="17"/>
        <v>3.5</v>
      </c>
      <c r="I129" s="708" t="s">
        <v>3216</v>
      </c>
      <c r="J129" s="435" t="s">
        <v>3206</v>
      </c>
    </row>
    <row r="130" spans="1:10" ht="15.75" customHeight="1">
      <c r="A130" s="276" t="s">
        <v>3207</v>
      </c>
      <c r="B130" s="249">
        <v>1</v>
      </c>
      <c r="C130" s="249">
        <v>1</v>
      </c>
      <c r="D130" s="249">
        <v>1</v>
      </c>
      <c r="E130" s="249">
        <v>0</v>
      </c>
      <c r="F130" s="249">
        <v>1</v>
      </c>
      <c r="G130" s="249">
        <v>1</v>
      </c>
      <c r="H130" s="511">
        <f t="shared" si="17"/>
        <v>3</v>
      </c>
      <c r="I130" s="431" t="s">
        <v>3217</v>
      </c>
      <c r="J130" s="435" t="s">
        <v>3209</v>
      </c>
    </row>
    <row r="131" spans="1:10" ht="15.75" customHeight="1">
      <c r="A131" s="276" t="s">
        <v>3210</v>
      </c>
      <c r="B131" s="249">
        <v>1</v>
      </c>
      <c r="C131" s="249">
        <v>1</v>
      </c>
      <c r="D131" s="249">
        <v>1</v>
      </c>
      <c r="E131" s="249">
        <v>1</v>
      </c>
      <c r="F131" s="249">
        <v>1</v>
      </c>
      <c r="G131" s="249">
        <v>1</v>
      </c>
      <c r="H131" s="511">
        <f t="shared" si="17"/>
        <v>4</v>
      </c>
      <c r="I131" s="431" t="s">
        <v>3211</v>
      </c>
      <c r="J131" s="582" t="s">
        <v>3212</v>
      </c>
    </row>
    <row r="132" spans="1:10" ht="15.75" customHeight="1">
      <c r="A132" s="249" t="s">
        <v>2317</v>
      </c>
      <c r="B132" s="249">
        <f t="shared" ref="B132:G132" si="18">AVERAGE(B126:B131)</f>
        <v>1</v>
      </c>
      <c r="C132" s="249">
        <f t="shared" si="18"/>
        <v>1</v>
      </c>
      <c r="D132" s="249">
        <f t="shared" si="18"/>
        <v>1</v>
      </c>
      <c r="E132" s="249">
        <f t="shared" si="18"/>
        <v>0.58333333333333337</v>
      </c>
      <c r="F132" s="249">
        <f t="shared" si="18"/>
        <v>1</v>
      </c>
      <c r="G132" s="249">
        <f t="shared" si="18"/>
        <v>1</v>
      </c>
      <c r="H132" s="511">
        <f t="shared" si="17"/>
        <v>3.5833333333333335</v>
      </c>
      <c r="I132" s="261" t="s">
        <v>3170</v>
      </c>
      <c r="J132" s="537" t="s">
        <v>2319</v>
      </c>
    </row>
    <row r="133" spans="1:10" ht="15.75" customHeight="1"/>
    <row r="134" spans="1:10" ht="15.75" customHeight="1"/>
    <row r="135" spans="1:10" ht="15.75" customHeight="1"/>
    <row r="136" spans="1:10" ht="15.75" customHeight="1"/>
    <row r="137" spans="1:10" ht="15.75" customHeight="1"/>
    <row r="138" spans="1:10" ht="15.75" customHeight="1">
      <c r="A138" s="531" t="s">
        <v>3218</v>
      </c>
    </row>
    <row r="139" spans="1:10" ht="15.75" customHeight="1">
      <c r="A139" s="700" t="s">
        <v>2309</v>
      </c>
      <c r="B139" s="701" t="s">
        <v>992</v>
      </c>
      <c r="C139" s="701" t="s">
        <v>2310</v>
      </c>
      <c r="D139" s="701" t="s">
        <v>994</v>
      </c>
      <c r="E139" s="701" t="s">
        <v>995</v>
      </c>
      <c r="F139" s="701" t="s">
        <v>996</v>
      </c>
      <c r="G139" s="701" t="s">
        <v>997</v>
      </c>
      <c r="H139" s="702" t="s">
        <v>2311</v>
      </c>
      <c r="I139" s="702" t="s">
        <v>2312</v>
      </c>
      <c r="J139" s="702" t="s">
        <v>2313</v>
      </c>
    </row>
    <row r="140" spans="1:10" ht="15.75" customHeight="1">
      <c r="A140" s="276" t="s">
        <v>3158</v>
      </c>
      <c r="B140" s="249">
        <v>0</v>
      </c>
      <c r="C140" s="249">
        <v>0</v>
      </c>
      <c r="D140" s="249">
        <v>0</v>
      </c>
      <c r="E140" s="699">
        <v>0</v>
      </c>
      <c r="F140" s="249">
        <v>0</v>
      </c>
      <c r="G140" s="249">
        <v>0</v>
      </c>
      <c r="H140" s="511">
        <f t="shared" ref="H140:H146" si="19">B140*(SUM(C140:F140)*G140)</f>
        <v>0</v>
      </c>
      <c r="I140" s="538" t="s">
        <v>3219</v>
      </c>
      <c r="J140" s="261"/>
    </row>
    <row r="141" spans="1:10" ht="15.75" customHeight="1">
      <c r="A141" s="276" t="s">
        <v>3160</v>
      </c>
      <c r="B141" s="249">
        <v>0</v>
      </c>
      <c r="C141" s="249">
        <v>0</v>
      </c>
      <c r="D141" s="249">
        <v>0</v>
      </c>
      <c r="E141" s="249">
        <v>0</v>
      </c>
      <c r="F141" s="249">
        <v>0</v>
      </c>
      <c r="G141" s="249">
        <v>0</v>
      </c>
      <c r="H141" s="511">
        <f t="shared" si="19"/>
        <v>0</v>
      </c>
      <c r="I141" s="538" t="s">
        <v>3220</v>
      </c>
      <c r="J141" s="435" t="s">
        <v>3221</v>
      </c>
    </row>
    <row r="142" spans="1:10" ht="15.75" customHeight="1">
      <c r="A142" s="276" t="s">
        <v>3148</v>
      </c>
      <c r="B142" s="249">
        <v>1</v>
      </c>
      <c r="C142" s="249">
        <v>1</v>
      </c>
      <c r="D142" s="249">
        <v>1</v>
      </c>
      <c r="E142" s="249">
        <v>0.5</v>
      </c>
      <c r="F142" s="249">
        <v>0.5</v>
      </c>
      <c r="G142" s="249">
        <v>0.5</v>
      </c>
      <c r="H142" s="511">
        <f t="shared" si="19"/>
        <v>1.5</v>
      </c>
      <c r="I142" s="538" t="s">
        <v>3222</v>
      </c>
      <c r="J142" s="445" t="s">
        <v>3223</v>
      </c>
    </row>
    <row r="143" spans="1:10" ht="15.75" customHeight="1">
      <c r="A143" s="276" t="s">
        <v>3161</v>
      </c>
      <c r="B143" s="249">
        <v>1</v>
      </c>
      <c r="C143" s="249">
        <v>1</v>
      </c>
      <c r="D143" s="249">
        <v>0.5</v>
      </c>
      <c r="E143" s="249">
        <v>1</v>
      </c>
      <c r="F143" s="249">
        <v>1</v>
      </c>
      <c r="G143" s="249">
        <v>1</v>
      </c>
      <c r="H143" s="511">
        <f t="shared" si="19"/>
        <v>3.5</v>
      </c>
      <c r="I143" s="538" t="s">
        <v>3224</v>
      </c>
      <c r="J143" s="582" t="s">
        <v>3225</v>
      </c>
    </row>
    <row r="144" spans="1:10" ht="15.75" customHeight="1">
      <c r="A144" s="276" t="s">
        <v>3207</v>
      </c>
      <c r="B144" s="249">
        <v>1</v>
      </c>
      <c r="C144" s="249">
        <v>1</v>
      </c>
      <c r="D144" s="249">
        <v>1</v>
      </c>
      <c r="E144" s="249">
        <v>0.5</v>
      </c>
      <c r="F144" s="249">
        <v>0.5</v>
      </c>
      <c r="G144" s="249">
        <v>0.5</v>
      </c>
      <c r="H144" s="511">
        <f t="shared" si="19"/>
        <v>1.5</v>
      </c>
      <c r="I144" s="538" t="s">
        <v>3226</v>
      </c>
      <c r="J144" s="582" t="s">
        <v>3227</v>
      </c>
    </row>
    <row r="145" spans="1:10" ht="15.75" customHeight="1">
      <c r="A145" s="276" t="s">
        <v>3210</v>
      </c>
      <c r="B145" s="249">
        <v>0</v>
      </c>
      <c r="C145" s="249">
        <v>0</v>
      </c>
      <c r="D145" s="249">
        <v>0</v>
      </c>
      <c r="E145" s="249">
        <v>0</v>
      </c>
      <c r="F145" s="249">
        <v>0</v>
      </c>
      <c r="G145" s="249">
        <v>0</v>
      </c>
      <c r="H145" s="511">
        <f t="shared" si="19"/>
        <v>0</v>
      </c>
      <c r="I145" s="538" t="s">
        <v>3219</v>
      </c>
      <c r="J145" s="261"/>
    </row>
    <row r="146" spans="1:10" ht="15.75" customHeight="1">
      <c r="A146" s="249" t="s">
        <v>2317</v>
      </c>
      <c r="B146" s="249">
        <f t="shared" ref="B146:G146" si="20">AVERAGE(B140:B145)</f>
        <v>0.5</v>
      </c>
      <c r="C146" s="249">
        <f t="shared" si="20"/>
        <v>0.5</v>
      </c>
      <c r="D146" s="249">
        <f t="shared" si="20"/>
        <v>0.41666666666666669</v>
      </c>
      <c r="E146" s="249">
        <f t="shared" si="20"/>
        <v>0.33333333333333331</v>
      </c>
      <c r="F146" s="249">
        <f t="shared" si="20"/>
        <v>0.33333333333333331</v>
      </c>
      <c r="G146" s="249">
        <f t="shared" si="20"/>
        <v>0.33333333333333331</v>
      </c>
      <c r="H146" s="511">
        <f t="shared" si="19"/>
        <v>0.26388888888888884</v>
      </c>
      <c r="I146" s="261" t="s">
        <v>3170</v>
      </c>
      <c r="J146" s="537" t="s">
        <v>2319</v>
      </c>
    </row>
    <row r="147" spans="1:10" ht="15.75" customHeight="1"/>
    <row r="148" spans="1:10" ht="15.75" customHeight="1"/>
    <row r="149" spans="1:10" ht="15.75" customHeight="1"/>
    <row r="150" spans="1:10" ht="15.75" customHeight="1">
      <c r="A150" s="531" t="s">
        <v>3228</v>
      </c>
    </row>
    <row r="151" spans="1:10" ht="15.75" customHeight="1">
      <c r="A151" s="700" t="s">
        <v>2309</v>
      </c>
      <c r="B151" s="701" t="s">
        <v>992</v>
      </c>
      <c r="C151" s="701" t="s">
        <v>2310</v>
      </c>
      <c r="D151" s="701" t="s">
        <v>994</v>
      </c>
      <c r="E151" s="701" t="s">
        <v>995</v>
      </c>
      <c r="F151" s="701" t="s">
        <v>996</v>
      </c>
      <c r="G151" s="701" t="s">
        <v>997</v>
      </c>
      <c r="H151" s="702" t="s">
        <v>2311</v>
      </c>
      <c r="I151" s="702" t="s">
        <v>2312</v>
      </c>
      <c r="J151" s="702" t="s">
        <v>2313</v>
      </c>
    </row>
    <row r="152" spans="1:10" ht="15.75" customHeight="1">
      <c r="A152" s="276" t="s">
        <v>3158</v>
      </c>
      <c r="B152" s="249">
        <v>1</v>
      </c>
      <c r="C152" s="249">
        <v>1</v>
      </c>
      <c r="D152" s="249">
        <v>1</v>
      </c>
      <c r="E152" s="699">
        <v>0.5</v>
      </c>
      <c r="F152" s="249">
        <v>1</v>
      </c>
      <c r="G152" s="249">
        <v>1</v>
      </c>
      <c r="H152" s="511">
        <f t="shared" ref="H152:H158" si="21">B152*(SUM(C152:F152)*G152)</f>
        <v>3.5</v>
      </c>
      <c r="I152" s="538" t="s">
        <v>3229</v>
      </c>
      <c r="J152" s="421"/>
    </row>
    <row r="153" spans="1:10" ht="15.75" customHeight="1">
      <c r="A153" s="276" t="s">
        <v>3160</v>
      </c>
      <c r="B153" s="249">
        <v>1</v>
      </c>
      <c r="C153" s="249">
        <v>1</v>
      </c>
      <c r="D153" s="249">
        <v>1</v>
      </c>
      <c r="E153" s="249">
        <v>0.5</v>
      </c>
      <c r="F153" s="249">
        <v>1</v>
      </c>
      <c r="G153" s="249">
        <v>1</v>
      </c>
      <c r="H153" s="511">
        <f t="shared" si="21"/>
        <v>3.5</v>
      </c>
      <c r="I153" s="538" t="s">
        <v>3229</v>
      </c>
      <c r="J153" s="261"/>
    </row>
    <row r="154" spans="1:10" ht="15.75" customHeight="1">
      <c r="A154" s="276" t="s">
        <v>3148</v>
      </c>
      <c r="B154" s="249">
        <v>1</v>
      </c>
      <c r="C154" s="249">
        <v>1</v>
      </c>
      <c r="D154" s="249">
        <v>1</v>
      </c>
      <c r="E154" s="249">
        <v>1</v>
      </c>
      <c r="F154" s="249">
        <v>1</v>
      </c>
      <c r="G154" s="249">
        <v>1</v>
      </c>
      <c r="H154" s="511">
        <f t="shared" si="21"/>
        <v>4</v>
      </c>
      <c r="I154" s="538" t="s">
        <v>3229</v>
      </c>
      <c r="J154" s="261"/>
    </row>
    <row r="155" spans="1:10" ht="15.75" customHeight="1">
      <c r="A155" s="276" t="s">
        <v>3161</v>
      </c>
      <c r="B155" s="249">
        <v>1</v>
      </c>
      <c r="C155" s="249">
        <v>1</v>
      </c>
      <c r="D155" s="249">
        <v>1</v>
      </c>
      <c r="E155" s="249">
        <v>0.5</v>
      </c>
      <c r="F155" s="249">
        <v>1</v>
      </c>
      <c r="G155" s="249">
        <v>1</v>
      </c>
      <c r="H155" s="511">
        <f t="shared" si="21"/>
        <v>3.5</v>
      </c>
      <c r="I155" s="538" t="s">
        <v>3229</v>
      </c>
      <c r="J155" s="261"/>
    </row>
    <row r="156" spans="1:10" ht="15.75" customHeight="1">
      <c r="A156" s="276" t="s">
        <v>3207</v>
      </c>
      <c r="B156" s="249">
        <v>1</v>
      </c>
      <c r="C156" s="249">
        <v>1</v>
      </c>
      <c r="D156" s="249">
        <v>1</v>
      </c>
      <c r="E156" s="249">
        <v>0</v>
      </c>
      <c r="F156" s="249">
        <v>1</v>
      </c>
      <c r="G156" s="249">
        <v>1</v>
      </c>
      <c r="H156" s="511">
        <f t="shared" si="21"/>
        <v>3</v>
      </c>
      <c r="I156" s="538" t="s">
        <v>3229</v>
      </c>
      <c r="J156" s="261"/>
    </row>
    <row r="157" spans="1:10" ht="15.75" customHeight="1">
      <c r="A157" s="276" t="s">
        <v>3210</v>
      </c>
      <c r="B157" s="249">
        <v>1</v>
      </c>
      <c r="C157" s="249">
        <v>1</v>
      </c>
      <c r="D157" s="249">
        <v>1</v>
      </c>
      <c r="E157" s="249">
        <v>1</v>
      </c>
      <c r="F157" s="249">
        <v>1</v>
      </c>
      <c r="G157" s="249">
        <v>1</v>
      </c>
      <c r="H157" s="511">
        <f t="shared" si="21"/>
        <v>4</v>
      </c>
      <c r="I157" s="538" t="s">
        <v>3229</v>
      </c>
    </row>
    <row r="158" spans="1:10" ht="15.75" customHeight="1">
      <c r="A158" s="249" t="s">
        <v>2317</v>
      </c>
      <c r="B158" s="249">
        <f t="shared" ref="B158:G158" si="22">AVERAGE(B152:B157)</f>
        <v>1</v>
      </c>
      <c r="C158" s="249">
        <f t="shared" si="22"/>
        <v>1</v>
      </c>
      <c r="D158" s="249">
        <f t="shared" si="22"/>
        <v>1</v>
      </c>
      <c r="E158" s="249">
        <f t="shared" si="22"/>
        <v>0.58333333333333337</v>
      </c>
      <c r="F158" s="249">
        <f t="shared" si="22"/>
        <v>1</v>
      </c>
      <c r="G158" s="249">
        <f t="shared" si="22"/>
        <v>1</v>
      </c>
      <c r="H158" s="511">
        <f t="shared" si="21"/>
        <v>3.5833333333333335</v>
      </c>
      <c r="I158" s="261" t="s">
        <v>3170</v>
      </c>
      <c r="J158" s="537" t="s">
        <v>2319</v>
      </c>
    </row>
    <row r="159" spans="1:10" ht="15.75" customHeight="1"/>
    <row r="160" spans="1:10" ht="15.75" customHeight="1"/>
    <row r="161" spans="1:10" ht="15.75" customHeight="1">
      <c r="A161" s="531" t="s">
        <v>3230</v>
      </c>
    </row>
    <row r="162" spans="1:10" ht="15.75" customHeight="1">
      <c r="A162" s="700" t="s">
        <v>2309</v>
      </c>
      <c r="B162" s="701" t="s">
        <v>992</v>
      </c>
      <c r="C162" s="701" t="s">
        <v>2310</v>
      </c>
      <c r="D162" s="701" t="s">
        <v>994</v>
      </c>
      <c r="E162" s="701" t="s">
        <v>995</v>
      </c>
      <c r="F162" s="701" t="s">
        <v>996</v>
      </c>
      <c r="G162" s="701" t="s">
        <v>997</v>
      </c>
      <c r="H162" s="702" t="s">
        <v>2311</v>
      </c>
      <c r="I162" s="702" t="s">
        <v>2312</v>
      </c>
      <c r="J162" s="702" t="s">
        <v>2313</v>
      </c>
    </row>
    <row r="163" spans="1:10" ht="15.75" customHeight="1">
      <c r="A163" s="276" t="s">
        <v>3158</v>
      </c>
      <c r="B163" s="249">
        <v>1</v>
      </c>
      <c r="C163" s="249">
        <v>1</v>
      </c>
      <c r="D163" s="249">
        <v>1</v>
      </c>
      <c r="E163" s="699">
        <v>0.5</v>
      </c>
      <c r="F163" s="249">
        <v>1</v>
      </c>
      <c r="G163" s="249">
        <v>1</v>
      </c>
      <c r="H163" s="511">
        <f t="shared" ref="H163:H169" si="23">B163*(SUM(C163:F163)*G163)</f>
        <v>3.5</v>
      </c>
      <c r="I163" s="538" t="s">
        <v>3231</v>
      </c>
      <c r="J163" s="261"/>
    </row>
    <row r="164" spans="1:10" ht="15.75" customHeight="1">
      <c r="A164" s="276" t="s">
        <v>3160</v>
      </c>
      <c r="B164" s="249">
        <v>0</v>
      </c>
      <c r="C164" s="249">
        <v>0</v>
      </c>
      <c r="D164" s="249">
        <v>0</v>
      </c>
      <c r="E164" s="249">
        <v>0</v>
      </c>
      <c r="F164" s="249">
        <v>0</v>
      </c>
      <c r="G164" s="249">
        <v>0</v>
      </c>
      <c r="H164" s="511">
        <f t="shared" si="23"/>
        <v>0</v>
      </c>
      <c r="I164" s="538" t="s">
        <v>3232</v>
      </c>
      <c r="J164" s="261"/>
    </row>
    <row r="165" spans="1:10" ht="15.75" customHeight="1">
      <c r="A165" s="276" t="s">
        <v>3148</v>
      </c>
      <c r="B165" s="249">
        <v>1</v>
      </c>
      <c r="C165" s="249">
        <v>1</v>
      </c>
      <c r="D165" s="249">
        <v>1</v>
      </c>
      <c r="E165" s="249">
        <v>1</v>
      </c>
      <c r="F165" s="249">
        <v>1</v>
      </c>
      <c r="G165" s="249">
        <v>1</v>
      </c>
      <c r="H165" s="511">
        <f t="shared" si="23"/>
        <v>4</v>
      </c>
      <c r="I165" s="538" t="s">
        <v>3233</v>
      </c>
      <c r="J165" s="261"/>
    </row>
    <row r="166" spans="1:10" ht="15.75" customHeight="1">
      <c r="A166" s="276" t="s">
        <v>3161</v>
      </c>
      <c r="B166" s="249">
        <v>0</v>
      </c>
      <c r="C166" s="249">
        <v>0</v>
      </c>
      <c r="D166" s="249">
        <v>0</v>
      </c>
      <c r="E166" s="249">
        <v>0</v>
      </c>
      <c r="F166" s="249">
        <v>0</v>
      </c>
      <c r="G166" s="249">
        <v>0</v>
      </c>
      <c r="H166" s="511">
        <f t="shared" si="23"/>
        <v>0</v>
      </c>
      <c r="I166" s="538" t="s">
        <v>3232</v>
      </c>
      <c r="J166" s="261"/>
    </row>
    <row r="167" spans="1:10" ht="15.75" customHeight="1">
      <c r="A167" s="276" t="s">
        <v>3207</v>
      </c>
      <c r="B167" s="249">
        <v>0</v>
      </c>
      <c r="C167" s="249">
        <v>0</v>
      </c>
      <c r="D167" s="249">
        <v>0</v>
      </c>
      <c r="E167" s="249">
        <v>0</v>
      </c>
      <c r="F167" s="249">
        <v>0</v>
      </c>
      <c r="G167" s="249">
        <v>0</v>
      </c>
      <c r="H167" s="511">
        <f t="shared" si="23"/>
        <v>0</v>
      </c>
      <c r="I167" s="538" t="s">
        <v>3232</v>
      </c>
      <c r="J167" s="261"/>
    </row>
    <row r="168" spans="1:10" ht="15.75" customHeight="1">
      <c r="A168" s="276" t="s">
        <v>3210</v>
      </c>
      <c r="B168" s="249">
        <v>0</v>
      </c>
      <c r="C168" s="249">
        <v>0</v>
      </c>
      <c r="D168" s="249">
        <v>0</v>
      </c>
      <c r="E168" s="249">
        <v>0</v>
      </c>
      <c r="F168" s="249">
        <v>0</v>
      </c>
      <c r="G168" s="249">
        <v>0</v>
      </c>
      <c r="H168" s="511">
        <f t="shared" si="23"/>
        <v>0</v>
      </c>
      <c r="I168" s="538" t="s">
        <v>3232</v>
      </c>
      <c r="J168" s="261"/>
    </row>
    <row r="169" spans="1:10" ht="15.75" customHeight="1">
      <c r="A169" s="249" t="s">
        <v>2317</v>
      </c>
      <c r="B169" s="249">
        <f t="shared" ref="B169:G169" si="24">AVERAGE(B163:B168)</f>
        <v>0.33333333333333331</v>
      </c>
      <c r="C169" s="249">
        <f t="shared" si="24"/>
        <v>0.33333333333333331</v>
      </c>
      <c r="D169" s="249">
        <f t="shared" si="24"/>
        <v>0.33333333333333331</v>
      </c>
      <c r="E169" s="249">
        <f t="shared" si="24"/>
        <v>0.25</v>
      </c>
      <c r="F169" s="249">
        <f t="shared" si="24"/>
        <v>0.33333333333333331</v>
      </c>
      <c r="G169" s="249">
        <f t="shared" si="24"/>
        <v>0.33333333333333331</v>
      </c>
      <c r="H169" s="511">
        <f t="shared" si="23"/>
        <v>0.13888888888888887</v>
      </c>
      <c r="I169" s="261" t="s">
        <v>3170</v>
      </c>
      <c r="J169" s="537" t="s">
        <v>2319</v>
      </c>
    </row>
    <row r="170" spans="1:10" ht="15.75" customHeight="1"/>
    <row r="171" spans="1:10" ht="15.75" customHeight="1"/>
    <row r="172" spans="1:10" ht="15.75" customHeight="1"/>
    <row r="173" spans="1:10" ht="15.75" customHeight="1">
      <c r="A173" s="464" t="s">
        <v>3234</v>
      </c>
    </row>
    <row r="174" spans="1:10" ht="15.75" customHeight="1">
      <c r="A174" s="700" t="s">
        <v>2309</v>
      </c>
      <c r="B174" s="701" t="s">
        <v>992</v>
      </c>
      <c r="C174" s="701" t="s">
        <v>2310</v>
      </c>
      <c r="D174" s="701" t="s">
        <v>994</v>
      </c>
      <c r="E174" s="701" t="s">
        <v>995</v>
      </c>
      <c r="F174" s="701" t="s">
        <v>996</v>
      </c>
      <c r="G174" s="701" t="s">
        <v>997</v>
      </c>
      <c r="H174" s="702" t="s">
        <v>2311</v>
      </c>
      <c r="I174" s="702" t="s">
        <v>2312</v>
      </c>
      <c r="J174" s="702" t="s">
        <v>2313</v>
      </c>
    </row>
    <row r="175" spans="1:10" ht="15.75" customHeight="1">
      <c r="A175" s="276" t="s">
        <v>3158</v>
      </c>
      <c r="B175" s="249">
        <v>1</v>
      </c>
      <c r="C175" s="249">
        <v>1</v>
      </c>
      <c r="D175" s="249">
        <v>1</v>
      </c>
      <c r="E175" s="699">
        <v>0.5</v>
      </c>
      <c r="F175" s="249">
        <v>1</v>
      </c>
      <c r="G175" s="249">
        <v>1</v>
      </c>
      <c r="H175" s="511">
        <f t="shared" ref="H175:H181" si="25">B175*(SUM(C175:F175)*G175)</f>
        <v>3.5</v>
      </c>
      <c r="I175" s="538" t="s">
        <v>3235</v>
      </c>
      <c r="J175" s="261"/>
    </row>
    <row r="176" spans="1:10" ht="15.75" customHeight="1">
      <c r="A176" s="276" t="s">
        <v>3160</v>
      </c>
      <c r="B176" s="249">
        <v>1</v>
      </c>
      <c r="C176" s="249">
        <v>1</v>
      </c>
      <c r="D176" s="249">
        <v>1</v>
      </c>
      <c r="E176" s="249">
        <v>0.5</v>
      </c>
      <c r="F176" s="249">
        <v>1</v>
      </c>
      <c r="G176" s="249">
        <v>1</v>
      </c>
      <c r="H176" s="511">
        <f t="shared" si="25"/>
        <v>3.5</v>
      </c>
      <c r="I176" s="538" t="s">
        <v>3235</v>
      </c>
      <c r="J176" s="261"/>
    </row>
    <row r="177" spans="1:10" ht="15.75" customHeight="1">
      <c r="A177" s="276" t="s">
        <v>3148</v>
      </c>
      <c r="B177" s="249">
        <v>1</v>
      </c>
      <c r="C177" s="249">
        <v>1</v>
      </c>
      <c r="D177" s="249">
        <v>1</v>
      </c>
      <c r="E177" s="249">
        <v>1</v>
      </c>
      <c r="F177" s="249">
        <v>1</v>
      </c>
      <c r="G177" s="249">
        <v>1</v>
      </c>
      <c r="H177" s="511">
        <f t="shared" si="25"/>
        <v>4</v>
      </c>
      <c r="I177" s="538" t="s">
        <v>3236</v>
      </c>
      <c r="J177" s="421" t="s">
        <v>3237</v>
      </c>
    </row>
    <row r="178" spans="1:10" ht="15.75" customHeight="1">
      <c r="A178" s="276" t="s">
        <v>3161</v>
      </c>
      <c r="B178" s="249">
        <v>1</v>
      </c>
      <c r="C178" s="249">
        <v>1</v>
      </c>
      <c r="D178" s="249">
        <v>1</v>
      </c>
      <c r="E178" s="249">
        <v>0.5</v>
      </c>
      <c r="F178" s="249">
        <v>1</v>
      </c>
      <c r="G178" s="249">
        <v>1</v>
      </c>
      <c r="H178" s="511">
        <f t="shared" si="25"/>
        <v>3.5</v>
      </c>
      <c r="I178" s="538" t="s">
        <v>3238</v>
      </c>
      <c r="J178" s="261"/>
    </row>
    <row r="179" spans="1:10" ht="15.75" customHeight="1">
      <c r="A179" s="276" t="s">
        <v>3207</v>
      </c>
      <c r="B179" s="249">
        <v>0</v>
      </c>
      <c r="C179" s="249">
        <v>0</v>
      </c>
      <c r="D179" s="249">
        <v>0</v>
      </c>
      <c r="E179" s="249">
        <v>0</v>
      </c>
      <c r="F179" s="249">
        <v>0</v>
      </c>
      <c r="G179" s="249">
        <v>0</v>
      </c>
      <c r="H179" s="511">
        <f t="shared" si="25"/>
        <v>0</v>
      </c>
      <c r="I179" s="538" t="s">
        <v>3239</v>
      </c>
      <c r="J179" s="261"/>
    </row>
    <row r="180" spans="1:10" ht="15.75" customHeight="1">
      <c r="A180" s="276" t="s">
        <v>3210</v>
      </c>
      <c r="B180" s="249">
        <v>1</v>
      </c>
      <c r="C180" s="249">
        <v>1</v>
      </c>
      <c r="D180" s="249">
        <v>1</v>
      </c>
      <c r="E180" s="249">
        <v>1</v>
      </c>
      <c r="F180" s="249">
        <v>1</v>
      </c>
      <c r="G180" s="249">
        <v>1</v>
      </c>
      <c r="H180" s="511">
        <f t="shared" si="25"/>
        <v>4</v>
      </c>
      <c r="I180" s="538" t="s">
        <v>3238</v>
      </c>
      <c r="J180" s="261"/>
    </row>
    <row r="181" spans="1:10" ht="15.75" customHeight="1">
      <c r="A181" s="249" t="s">
        <v>2317</v>
      </c>
      <c r="B181" s="249">
        <f t="shared" ref="B181:G181" si="26">AVERAGE(B175:B180)</f>
        <v>0.83333333333333337</v>
      </c>
      <c r="C181" s="249">
        <f t="shared" si="26"/>
        <v>0.83333333333333337</v>
      </c>
      <c r="D181" s="249">
        <f t="shared" si="26"/>
        <v>0.83333333333333337</v>
      </c>
      <c r="E181" s="249">
        <f t="shared" si="26"/>
        <v>0.58333333333333337</v>
      </c>
      <c r="F181" s="249">
        <f t="shared" si="26"/>
        <v>0.83333333333333337</v>
      </c>
      <c r="G181" s="249">
        <f t="shared" si="26"/>
        <v>0.83333333333333337</v>
      </c>
      <c r="H181" s="511">
        <f t="shared" si="25"/>
        <v>2.1412037037037042</v>
      </c>
      <c r="I181" s="261" t="s">
        <v>3170</v>
      </c>
      <c r="J181" s="537" t="s">
        <v>2319</v>
      </c>
    </row>
    <row r="182" spans="1:10" ht="15.75" customHeight="1"/>
    <row r="183" spans="1:10" ht="15.75" customHeight="1"/>
    <row r="184" spans="1:10" ht="15.75" customHeight="1"/>
    <row r="185" spans="1:10" ht="15.75" customHeight="1"/>
    <row r="186" spans="1:10" ht="15.75" customHeight="1">
      <c r="A186" s="700" t="s">
        <v>2309</v>
      </c>
      <c r="B186" s="701" t="s">
        <v>992</v>
      </c>
      <c r="C186" s="701" t="s">
        <v>2310</v>
      </c>
      <c r="D186" s="701" t="s">
        <v>994</v>
      </c>
      <c r="E186" s="701" t="s">
        <v>995</v>
      </c>
      <c r="F186" s="701" t="s">
        <v>996</v>
      </c>
      <c r="G186" s="701" t="s">
        <v>997</v>
      </c>
      <c r="H186" s="702" t="s">
        <v>2311</v>
      </c>
      <c r="I186" s="702" t="s">
        <v>2312</v>
      </c>
      <c r="J186" s="702" t="s">
        <v>2313</v>
      </c>
    </row>
    <row r="187" spans="1:10" ht="15.75" customHeight="1">
      <c r="A187" s="276" t="s">
        <v>3158</v>
      </c>
      <c r="B187" s="249"/>
      <c r="C187" s="249"/>
      <c r="D187" s="249"/>
      <c r="E187" s="698" t="s">
        <v>3240</v>
      </c>
      <c r="F187" s="249"/>
      <c r="G187" s="249"/>
      <c r="H187" s="511">
        <f t="shared" ref="H187:H193" si="27">B187*(SUM(C187:F187)*G187)</f>
        <v>0</v>
      </c>
      <c r="I187" s="538"/>
      <c r="J187" s="261"/>
    </row>
    <row r="188" spans="1:10" ht="15.75" customHeight="1">
      <c r="A188" s="276" t="s">
        <v>3160</v>
      </c>
      <c r="B188" s="249"/>
      <c r="C188" s="249"/>
      <c r="D188" s="249"/>
      <c r="E188" s="249"/>
      <c r="F188" s="249"/>
      <c r="G188" s="249"/>
      <c r="H188" s="511">
        <f t="shared" si="27"/>
        <v>0</v>
      </c>
      <c r="I188" s="538"/>
      <c r="J188" s="261"/>
    </row>
    <row r="189" spans="1:10" ht="15.75" customHeight="1">
      <c r="A189" s="276" t="s">
        <v>3148</v>
      </c>
      <c r="B189" s="249"/>
      <c r="C189" s="249"/>
      <c r="D189" s="249"/>
      <c r="E189" s="249"/>
      <c r="F189" s="249"/>
      <c r="G189" s="249"/>
      <c r="H189" s="511">
        <f t="shared" si="27"/>
        <v>0</v>
      </c>
      <c r="I189" s="538"/>
      <c r="J189" s="261"/>
    </row>
    <row r="190" spans="1:10" ht="15.75" customHeight="1">
      <c r="A190" s="276" t="s">
        <v>3161</v>
      </c>
      <c r="B190" s="249"/>
      <c r="C190" s="249"/>
      <c r="D190" s="249"/>
      <c r="E190" s="249"/>
      <c r="F190" s="249"/>
      <c r="G190" s="249"/>
      <c r="H190" s="511">
        <f t="shared" si="27"/>
        <v>0</v>
      </c>
      <c r="I190" s="538"/>
      <c r="J190" s="261"/>
    </row>
    <row r="191" spans="1:10" ht="15.75" customHeight="1">
      <c r="A191" s="276" t="s">
        <v>3207</v>
      </c>
      <c r="B191" s="249"/>
      <c r="C191" s="249"/>
      <c r="D191" s="249"/>
      <c r="E191" s="249"/>
      <c r="F191" s="249"/>
      <c r="G191" s="249"/>
      <c r="H191" s="511">
        <f t="shared" si="27"/>
        <v>0</v>
      </c>
      <c r="I191" s="538"/>
      <c r="J191" s="261"/>
    </row>
    <row r="192" spans="1:10" ht="15.75" customHeight="1">
      <c r="A192" s="276" t="s">
        <v>3210</v>
      </c>
      <c r="B192" s="249"/>
      <c r="C192" s="249"/>
      <c r="D192" s="249"/>
      <c r="E192" s="249"/>
      <c r="F192" s="249"/>
      <c r="G192" s="249"/>
      <c r="H192" s="511">
        <f t="shared" si="27"/>
        <v>0</v>
      </c>
      <c r="I192" s="538"/>
      <c r="J192" s="261"/>
    </row>
    <row r="193" spans="1:10" ht="15.75" customHeight="1">
      <c r="A193" s="249" t="s">
        <v>2317</v>
      </c>
      <c r="B193" s="249" t="e">
        <f t="shared" ref="B193:G193" si="28">AVERAGE(B187:B192)</f>
        <v>#DIV/0!</v>
      </c>
      <c r="C193" s="249" t="e">
        <f t="shared" si="28"/>
        <v>#DIV/0!</v>
      </c>
      <c r="D193" s="249" t="e">
        <f t="shared" si="28"/>
        <v>#DIV/0!</v>
      </c>
      <c r="E193" s="249" t="e">
        <f t="shared" si="28"/>
        <v>#DIV/0!</v>
      </c>
      <c r="F193" s="249" t="e">
        <f t="shared" si="28"/>
        <v>#DIV/0!</v>
      </c>
      <c r="G193" s="249" t="e">
        <f t="shared" si="28"/>
        <v>#DIV/0!</v>
      </c>
      <c r="H193" s="511" t="e">
        <f t="shared" si="27"/>
        <v>#DIV/0!</v>
      </c>
      <c r="I193" s="261" t="s">
        <v>3170</v>
      </c>
      <c r="J193" s="537" t="s">
        <v>2319</v>
      </c>
    </row>
    <row r="194" spans="1:10" ht="15.75" customHeight="1"/>
    <row r="195" spans="1:10" ht="15.75" customHeight="1"/>
    <row r="196" spans="1:10" ht="15.75" customHeight="1"/>
    <row r="197" spans="1:10" ht="15.75" customHeight="1"/>
    <row r="198" spans="1:10" ht="15.75" customHeight="1"/>
    <row r="199" spans="1:10" ht="15.75" customHeight="1"/>
    <row r="200" spans="1:10" ht="15.75" customHeight="1"/>
    <row r="201" spans="1:10" ht="15.75" customHeight="1"/>
    <row r="202" spans="1:10" ht="15.75" customHeight="1"/>
    <row r="203" spans="1:10" ht="15.75" customHeight="1"/>
    <row r="204" spans="1:10" ht="15.75" customHeight="1"/>
    <row r="205" spans="1:10" ht="15.75" customHeight="1"/>
    <row r="206" spans="1:10" ht="15.75" customHeight="1"/>
    <row r="207" spans="1:10" ht="15.75" customHeight="1"/>
    <row r="208" spans="1:10"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E9:H14"/>
    <mergeCell ref="B10:D10"/>
    <mergeCell ref="B11:D11"/>
    <mergeCell ref="B12:D12"/>
    <mergeCell ref="B13:D13"/>
    <mergeCell ref="B14:D14"/>
    <mergeCell ref="B17:D17"/>
    <mergeCell ref="B18:D18"/>
    <mergeCell ref="B19:D19"/>
    <mergeCell ref="B23:D23"/>
    <mergeCell ref="A1:B1"/>
    <mergeCell ref="C1:D1"/>
    <mergeCell ref="A2:A3"/>
    <mergeCell ref="C2:C4"/>
    <mergeCell ref="A4:A5"/>
    <mergeCell ref="C5:C7"/>
    <mergeCell ref="A9:A14"/>
    <mergeCell ref="B9:D9"/>
  </mergeCells>
  <hyperlinks>
    <hyperlink ref="J39" r:id="rId1" xr:uid="{00000000-0004-0000-1500-000000000000}"/>
    <hyperlink ref="J40" r:id="rId2" xr:uid="{00000000-0004-0000-1500-000001000000}"/>
    <hyperlink ref="J46" r:id="rId3" xr:uid="{00000000-0004-0000-1500-000002000000}"/>
    <hyperlink ref="J47" r:id="rId4" location="1" xr:uid="{00000000-0004-0000-1500-000003000000}"/>
    <hyperlink ref="J53" r:id="rId5" xr:uid="{00000000-0004-0000-1500-000004000000}"/>
    <hyperlink ref="J54" r:id="rId6" xr:uid="{00000000-0004-0000-1500-000005000000}"/>
    <hyperlink ref="J66" r:id="rId7" xr:uid="{00000000-0004-0000-1500-000006000000}"/>
    <hyperlink ref="J67" r:id="rId8" xr:uid="{00000000-0004-0000-1500-000007000000}"/>
    <hyperlink ref="J68" r:id="rId9" xr:uid="{00000000-0004-0000-1500-000008000000}"/>
    <hyperlink ref="J75" r:id="rId10" xr:uid="{00000000-0004-0000-1500-000009000000}"/>
    <hyperlink ref="J84" r:id="rId11" xr:uid="{00000000-0004-0000-1500-00000A000000}"/>
    <hyperlink ref="J103" r:id="rId12" xr:uid="{00000000-0004-0000-1500-00000B000000}"/>
    <hyperlink ref="J104" r:id="rId13" xr:uid="{00000000-0004-0000-1500-00000C000000}"/>
    <hyperlink ref="I114" r:id="rId14" xr:uid="{00000000-0004-0000-1500-00000D000000}"/>
    <hyperlink ref="J114" r:id="rId15" xr:uid="{00000000-0004-0000-1500-00000E000000}"/>
    <hyperlink ref="I115" r:id="rId16" xr:uid="{00000000-0004-0000-1500-00000F000000}"/>
    <hyperlink ref="J115" r:id="rId17" xr:uid="{00000000-0004-0000-1500-000010000000}"/>
    <hyperlink ref="J116" r:id="rId18" xr:uid="{00000000-0004-0000-1500-000011000000}"/>
    <hyperlink ref="I117" r:id="rId19" xr:uid="{00000000-0004-0000-1500-000012000000}"/>
    <hyperlink ref="J117" r:id="rId20" location="page/annual_report" xr:uid="{00000000-0004-0000-1500-000013000000}"/>
    <hyperlink ref="J118" r:id="rId21" xr:uid="{00000000-0004-0000-1500-000014000000}"/>
    <hyperlink ref="J119" r:id="rId22" xr:uid="{00000000-0004-0000-1500-000015000000}"/>
    <hyperlink ref="I126" r:id="rId23" xr:uid="{00000000-0004-0000-1500-000016000000}"/>
    <hyperlink ref="J126" r:id="rId24" xr:uid="{00000000-0004-0000-1500-000017000000}"/>
    <hyperlink ref="I127" r:id="rId25" xr:uid="{00000000-0004-0000-1500-000018000000}"/>
    <hyperlink ref="J127" r:id="rId26" xr:uid="{00000000-0004-0000-1500-000019000000}"/>
    <hyperlink ref="J128" r:id="rId27" xr:uid="{00000000-0004-0000-1500-00001A000000}"/>
    <hyperlink ref="I129" r:id="rId28" xr:uid="{00000000-0004-0000-1500-00001B000000}"/>
    <hyperlink ref="J129" r:id="rId29" location="page/annual_report" xr:uid="{00000000-0004-0000-1500-00001C000000}"/>
    <hyperlink ref="J130" r:id="rId30" xr:uid="{00000000-0004-0000-1500-00001D000000}"/>
    <hyperlink ref="J131" r:id="rId31" xr:uid="{00000000-0004-0000-1500-00001E000000}"/>
    <hyperlink ref="J141" r:id="rId32" xr:uid="{00000000-0004-0000-1500-00001F000000}"/>
    <hyperlink ref="J142" r:id="rId33" xr:uid="{00000000-0004-0000-1500-000020000000}"/>
    <hyperlink ref="J143" r:id="rId34" location="page/csr" xr:uid="{00000000-0004-0000-1500-000021000000}"/>
    <hyperlink ref="J144" r:id="rId35" xr:uid="{00000000-0004-0000-1500-000022000000}"/>
    <hyperlink ref="J177" r:id="rId36" xr:uid="{00000000-0004-0000-1500-000023000000}"/>
  </hyperlink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Y1000"/>
  <sheetViews>
    <sheetView workbookViewId="0"/>
  </sheetViews>
  <sheetFormatPr defaultColWidth="12.59765625" defaultRowHeight="15" customHeight="1"/>
  <cols>
    <col min="1" max="1" width="45" customWidth="1"/>
    <col min="2" max="2" width="9.46484375" customWidth="1"/>
    <col min="3" max="26" width="11.1328125" customWidth="1"/>
  </cols>
  <sheetData>
    <row r="1" spans="1:25" ht="52.5">
      <c r="A1" s="711"/>
      <c r="B1" s="712" t="s">
        <v>3241</v>
      </c>
      <c r="C1" s="711" t="s">
        <v>946</v>
      </c>
      <c r="D1" s="711"/>
      <c r="E1" s="711"/>
      <c r="F1" s="711"/>
      <c r="G1" s="711"/>
      <c r="H1" s="711"/>
      <c r="I1" s="711"/>
      <c r="J1" s="711"/>
      <c r="K1" s="711"/>
      <c r="L1" s="711"/>
      <c r="M1" s="711"/>
      <c r="N1" s="711"/>
      <c r="O1" s="711"/>
      <c r="P1" s="711"/>
      <c r="Q1" s="711"/>
      <c r="R1" s="711"/>
      <c r="S1" s="711"/>
      <c r="T1" s="711"/>
      <c r="U1" s="711"/>
      <c r="V1" s="711"/>
      <c r="W1" s="711"/>
      <c r="X1" s="711"/>
      <c r="Y1" s="711"/>
    </row>
    <row r="2" spans="1:25" ht="13.15">
      <c r="A2" s="713" t="s">
        <v>2</v>
      </c>
      <c r="B2" s="714">
        <v>4</v>
      </c>
      <c r="C2" s="715">
        <f>AVERAGE(Indicators_Georgia_2020!P2:P5)*25</f>
        <v>75</v>
      </c>
      <c r="D2" s="645" t="s">
        <v>3242</v>
      </c>
    </row>
    <row r="3" spans="1:25" ht="13.15">
      <c r="A3" s="477" t="s">
        <v>3243</v>
      </c>
      <c r="B3" s="249">
        <v>2</v>
      </c>
      <c r="C3" s="530">
        <f>AVERAGE(Indicators_Georgia_2020!P2:P3)*25</f>
        <v>75</v>
      </c>
      <c r="D3" s="645"/>
    </row>
    <row r="4" spans="1:25" ht="13.15">
      <c r="A4" s="477" t="s">
        <v>3244</v>
      </c>
      <c r="B4" s="249">
        <v>2</v>
      </c>
      <c r="C4" s="530">
        <f>AVERAGE(Indicators_Georgia_2020!P4:P5)*25</f>
        <v>75</v>
      </c>
      <c r="D4" s="645"/>
    </row>
    <row r="5" spans="1:25" ht="13.15">
      <c r="A5" s="713" t="s">
        <v>3245</v>
      </c>
      <c r="B5" s="714">
        <v>46</v>
      </c>
      <c r="C5" s="715">
        <f>AVERAGE(Indicators_Georgia_2020!P6:P51)*25</f>
        <v>74.671052631578945</v>
      </c>
      <c r="D5" s="645" t="s">
        <v>3242</v>
      </c>
    </row>
    <row r="6" spans="1:25" ht="12.75">
      <c r="A6" s="716" t="s">
        <v>26</v>
      </c>
      <c r="B6" s="249">
        <v>32</v>
      </c>
      <c r="C6" s="530">
        <f>AVERAGE(Indicators_Georgia_2020!P6:P37)*25</f>
        <v>90.5</v>
      </c>
      <c r="D6" s="497" t="s">
        <v>3246</v>
      </c>
    </row>
    <row r="7" spans="1:25" ht="12.75">
      <c r="A7" s="563" t="s">
        <v>143</v>
      </c>
      <c r="B7" s="249">
        <v>4</v>
      </c>
      <c r="C7" s="530">
        <f>AVERAGE(Indicators_Georgia_2020!P38:P41)*25</f>
        <v>0</v>
      </c>
      <c r="D7" s="497" t="s">
        <v>935</v>
      </c>
    </row>
    <row r="8" spans="1:25" ht="12.75">
      <c r="A8" s="716" t="s">
        <v>159</v>
      </c>
      <c r="B8" s="249">
        <v>4</v>
      </c>
      <c r="C8" s="530">
        <f>AVERAGE(Indicators_Georgia_2020!P42:P45)*25</f>
        <v>50</v>
      </c>
      <c r="D8" s="497" t="s">
        <v>3144</v>
      </c>
    </row>
    <row r="9" spans="1:25" ht="12.75">
      <c r="A9" s="563" t="s">
        <v>170</v>
      </c>
      <c r="B9" s="249">
        <v>6</v>
      </c>
      <c r="C9" s="530">
        <f>AVERAGE(Indicators_Georgia_2020!P46:P51)*25</f>
        <v>75</v>
      </c>
      <c r="D9" s="497" t="s">
        <v>3242</v>
      </c>
    </row>
    <row r="10" spans="1:25" ht="13.15">
      <c r="A10" s="713" t="s">
        <v>194</v>
      </c>
      <c r="B10" s="714">
        <v>18</v>
      </c>
      <c r="C10" s="715">
        <f>AVERAGE(Indicators_Georgia_2020!P52:P69)*25</f>
        <v>61.607142857142861</v>
      </c>
      <c r="D10" s="645" t="s">
        <v>2143</v>
      </c>
    </row>
    <row r="11" spans="1:25" ht="12.75">
      <c r="A11" s="716" t="s">
        <v>195</v>
      </c>
      <c r="B11" s="249">
        <v>4</v>
      </c>
      <c r="C11" s="530">
        <f>AVERAGE(Indicators_Georgia_2020!P52:P55)*25</f>
        <v>31.25</v>
      </c>
      <c r="D11" s="497" t="s">
        <v>935</v>
      </c>
    </row>
    <row r="12" spans="1:25" ht="12.75">
      <c r="A12" s="716" t="s">
        <v>218</v>
      </c>
      <c r="B12" s="249">
        <v>2</v>
      </c>
      <c r="C12" s="530">
        <f>AVERAGE(Indicators_Georgia_2020!P56:P57)*25</f>
        <v>50</v>
      </c>
      <c r="D12" s="497" t="s">
        <v>3144</v>
      </c>
    </row>
    <row r="13" spans="1:25" ht="12.75">
      <c r="A13" s="563" t="s">
        <v>230</v>
      </c>
      <c r="B13" s="249">
        <v>12</v>
      </c>
      <c r="C13" s="530">
        <f>AVERAGE(Indicators_Georgia_2020!P58:P69)*25</f>
        <v>70</v>
      </c>
      <c r="D13" s="497" t="s">
        <v>932</v>
      </c>
    </row>
    <row r="14" spans="1:25" ht="13.15">
      <c r="A14" s="713" t="s">
        <v>278</v>
      </c>
      <c r="B14" s="714">
        <v>7</v>
      </c>
      <c r="C14" s="715">
        <f>AVERAGE(Indicators_Georgia_2020!P70:P76)*25</f>
        <v>16.666666666666664</v>
      </c>
      <c r="D14" s="645" t="s">
        <v>935</v>
      </c>
    </row>
    <row r="15" spans="1:25" ht="12.75">
      <c r="A15" s="563" t="s">
        <v>279</v>
      </c>
      <c r="B15" s="249">
        <v>2</v>
      </c>
      <c r="C15" s="717">
        <f>AVERAGE(Indicators_Georgia_2020!P70:P71)*25</f>
        <v>100</v>
      </c>
      <c r="D15" s="497" t="s">
        <v>3247</v>
      </c>
    </row>
    <row r="16" spans="1:25" ht="12.75">
      <c r="A16" s="716" t="s">
        <v>288</v>
      </c>
      <c r="B16" s="249">
        <v>2</v>
      </c>
      <c r="C16" s="530">
        <f>AVERAGE(Indicators_Georgia_2020!P72:P73)*25</f>
        <v>0</v>
      </c>
      <c r="D16" s="497" t="s">
        <v>935</v>
      </c>
    </row>
    <row r="17" spans="1:4" ht="12.75">
      <c r="A17" s="563" t="s">
        <v>295</v>
      </c>
      <c r="B17" s="249">
        <v>3</v>
      </c>
      <c r="C17" s="530">
        <f>AVERAGE(Indicators_Georgia_2020!P74:P76)*25</f>
        <v>0</v>
      </c>
      <c r="D17" s="497" t="s">
        <v>935</v>
      </c>
    </row>
    <row r="18" spans="1:4" ht="13.15">
      <c r="A18" s="713" t="s">
        <v>309</v>
      </c>
      <c r="B18" s="714">
        <v>13</v>
      </c>
      <c r="C18" s="715">
        <f>AVERAGE(Indicators_Georgia_2020!P77:P89)*25</f>
        <v>65.384615384615387</v>
      </c>
      <c r="D18" s="645" t="s">
        <v>2145</v>
      </c>
    </row>
    <row r="19" spans="1:4" ht="12.75">
      <c r="A19" s="563" t="s">
        <v>310</v>
      </c>
      <c r="B19" s="249">
        <v>4</v>
      </c>
      <c r="C19" s="530">
        <f>AVERAGE(Indicators_Georgia_2020!P77:P80)*25</f>
        <v>25</v>
      </c>
      <c r="D19" s="497" t="s">
        <v>935</v>
      </c>
    </row>
    <row r="20" spans="1:4" ht="12.75">
      <c r="A20" s="563" t="s">
        <v>319</v>
      </c>
      <c r="B20" s="249">
        <v>2</v>
      </c>
      <c r="C20" s="530">
        <f>AVERAGE(Indicators_Georgia_2020!P81:P82)*25</f>
        <v>100</v>
      </c>
      <c r="D20" s="497" t="s">
        <v>3247</v>
      </c>
    </row>
    <row r="21" spans="1:4" ht="15.75" customHeight="1">
      <c r="A21" s="563" t="s">
        <v>330</v>
      </c>
      <c r="B21" s="249">
        <v>7</v>
      </c>
      <c r="C21" s="530">
        <f>AVERAGE(Indicators_Georgia_2020!P83:P89)*25</f>
        <v>78.571428571428569</v>
      </c>
      <c r="D21" s="497" t="s">
        <v>3242</v>
      </c>
    </row>
    <row r="22" spans="1:4" ht="15.75" customHeight="1">
      <c r="A22" s="713" t="s">
        <v>345</v>
      </c>
      <c r="B22" s="714">
        <v>7</v>
      </c>
      <c r="C22" s="715">
        <f>AVERAGE(Indicators_Georgia_2020!P90:P96)*25</f>
        <v>46.883267195767203</v>
      </c>
      <c r="D22" s="645" t="s">
        <v>3248</v>
      </c>
    </row>
    <row r="23" spans="1:4" ht="15.75" customHeight="1">
      <c r="A23" s="563" t="s">
        <v>346</v>
      </c>
      <c r="B23" s="249">
        <v>3</v>
      </c>
      <c r="C23" s="530">
        <f>AVERAGE(Indicators_Georgia_2020!P90:P92)*25</f>
        <v>60.532407407407405</v>
      </c>
      <c r="D23" s="497" t="s">
        <v>2143</v>
      </c>
    </row>
    <row r="24" spans="1:4" ht="15.75" customHeight="1">
      <c r="A24" s="563" t="s">
        <v>361</v>
      </c>
      <c r="B24" s="249">
        <v>3</v>
      </c>
      <c r="C24" s="530">
        <f>AVERAGE(Indicators_Georgia_2020!P93:P95)*25</f>
        <v>31.018518518518519</v>
      </c>
      <c r="D24" s="497" t="s">
        <v>935</v>
      </c>
    </row>
    <row r="25" spans="1:4" ht="15.75" customHeight="1">
      <c r="A25" s="563" t="s">
        <v>377</v>
      </c>
      <c r="B25" s="249">
        <v>1</v>
      </c>
      <c r="C25" s="530">
        <f>Indicators_Georgia_2020!P96*25</f>
        <v>53.530092592592602</v>
      </c>
      <c r="D25" s="497" t="s">
        <v>3144</v>
      </c>
    </row>
    <row r="26" spans="1:4" ht="15.75" customHeight="1">
      <c r="A26" s="713" t="s">
        <v>381</v>
      </c>
      <c r="B26" s="714">
        <v>11</v>
      </c>
      <c r="C26" s="715">
        <f>AVERAGE(Indicators_Georgia_2020!P97:P107)*25</f>
        <v>36.363636363636367</v>
      </c>
      <c r="D26" s="645" t="s">
        <v>935</v>
      </c>
    </row>
    <row r="27" spans="1:4" ht="15.75" customHeight="1">
      <c r="A27" s="563" t="s">
        <v>382</v>
      </c>
      <c r="B27" s="249">
        <v>2</v>
      </c>
      <c r="C27" s="530">
        <f>AVERAGE(Indicators_Georgia_2020!P97:P98)*25</f>
        <v>50</v>
      </c>
      <c r="D27" s="497" t="s">
        <v>3144</v>
      </c>
    </row>
    <row r="28" spans="1:4" ht="15.75" customHeight="1">
      <c r="A28" s="716" t="s">
        <v>392</v>
      </c>
      <c r="B28" s="249">
        <v>2</v>
      </c>
      <c r="C28" s="530">
        <f>AVERAGE(Indicators_Georgia_2020!P99:P100)*25</f>
        <v>50</v>
      </c>
      <c r="D28" s="497" t="s">
        <v>3144</v>
      </c>
    </row>
    <row r="29" spans="1:4" ht="15.75" customHeight="1">
      <c r="A29" s="563" t="s">
        <v>403</v>
      </c>
      <c r="B29" s="249">
        <v>5</v>
      </c>
      <c r="C29" s="530">
        <f>AVERAGE(Indicators_Georgia_2020!P101:P105)*25</f>
        <v>20</v>
      </c>
      <c r="D29" s="497" t="s">
        <v>935</v>
      </c>
    </row>
    <row r="30" spans="1:4" ht="15.75" customHeight="1">
      <c r="A30" s="716" t="s">
        <v>441</v>
      </c>
      <c r="B30" s="249">
        <v>2</v>
      </c>
      <c r="C30" s="530">
        <f>AVERAGE(Indicators_Georgia_2020!P106:P107)*25</f>
        <v>50</v>
      </c>
      <c r="D30" s="497" t="s">
        <v>3144</v>
      </c>
    </row>
    <row r="31" spans="1:4" ht="15.75" customHeight="1">
      <c r="A31" s="713" t="s">
        <v>450</v>
      </c>
      <c r="B31" s="714">
        <v>9</v>
      </c>
      <c r="C31" s="715">
        <f>AVERAGE(Indicators_Georgia_2020!P108:P116)*25</f>
        <v>27.494855967078191</v>
      </c>
      <c r="D31" s="645" t="s">
        <v>935</v>
      </c>
    </row>
    <row r="32" spans="1:4" ht="15.75" customHeight="1">
      <c r="A32" s="563" t="s">
        <v>451</v>
      </c>
      <c r="B32" s="249">
        <v>6</v>
      </c>
      <c r="C32" s="530">
        <f>AVERAGE(Indicators_Georgia_2020!P108:P113)*25</f>
        <v>15.625</v>
      </c>
      <c r="D32" s="497" t="s">
        <v>935</v>
      </c>
    </row>
    <row r="33" spans="1:4" ht="15.75" customHeight="1">
      <c r="A33" s="563" t="s">
        <v>481</v>
      </c>
      <c r="B33" s="249">
        <v>3</v>
      </c>
      <c r="C33" s="530">
        <f>AVERAGE(Indicators_Georgia_2020!P114:P116)*25</f>
        <v>51.234567901234563</v>
      </c>
      <c r="D33" s="497" t="s">
        <v>3144</v>
      </c>
    </row>
    <row r="34" spans="1:4" ht="15.75" customHeight="1">
      <c r="A34" s="477"/>
      <c r="B34" s="477"/>
      <c r="C34" s="477"/>
    </row>
    <row r="35" spans="1:4" ht="15.75" customHeight="1">
      <c r="A35" s="477"/>
      <c r="B35" s="477"/>
      <c r="C35" s="477"/>
    </row>
    <row r="36" spans="1:4" ht="15.75" customHeight="1">
      <c r="A36" s="477"/>
      <c r="B36" s="477"/>
      <c r="C36" s="477"/>
    </row>
    <row r="37" spans="1:4" ht="15.75" customHeight="1">
      <c r="A37" s="477"/>
      <c r="B37" s="477"/>
      <c r="C37" s="477"/>
    </row>
    <row r="38" spans="1:4" ht="15.75" customHeight="1">
      <c r="A38" s="477"/>
      <c r="B38" s="477"/>
      <c r="C38" s="477"/>
    </row>
    <row r="39" spans="1:4" ht="15.75" customHeight="1">
      <c r="A39" s="477"/>
      <c r="B39" s="477"/>
      <c r="C39" s="477"/>
    </row>
    <row r="40" spans="1:4" ht="15.75" customHeight="1">
      <c r="A40" s="477"/>
      <c r="B40" s="477"/>
      <c r="C40" s="477"/>
    </row>
    <row r="41" spans="1:4" ht="15.75" customHeight="1">
      <c r="A41" s="477"/>
      <c r="B41" s="477"/>
      <c r="C41" s="477"/>
    </row>
    <row r="42" spans="1:4" ht="15.75" customHeight="1">
      <c r="A42" s="477"/>
      <c r="B42" s="477"/>
      <c r="C42" s="477"/>
    </row>
    <row r="43" spans="1:4" ht="15.75" customHeight="1">
      <c r="A43" s="477"/>
      <c r="B43" s="477"/>
      <c r="C43" s="477"/>
    </row>
    <row r="44" spans="1:4" ht="15.75" customHeight="1">
      <c r="A44" s="477"/>
      <c r="B44" s="477"/>
      <c r="C44" s="477"/>
    </row>
    <row r="45" spans="1:4" ht="15.75" customHeight="1">
      <c r="A45" s="477"/>
      <c r="B45" s="477"/>
      <c r="C45" s="477"/>
    </row>
    <row r="46" spans="1:4" ht="15.75" customHeight="1">
      <c r="A46" s="477"/>
      <c r="B46" s="477"/>
      <c r="C46" s="477"/>
    </row>
    <row r="47" spans="1:4" ht="15.75" customHeight="1">
      <c r="A47" s="477"/>
      <c r="B47" s="477"/>
      <c r="C47" s="477"/>
    </row>
    <row r="48" spans="1:4" ht="15.75" customHeight="1">
      <c r="A48" s="477"/>
      <c r="B48" s="477"/>
      <c r="C48" s="477"/>
    </row>
    <row r="49" spans="1:3" ht="15.75" customHeight="1">
      <c r="A49" s="477"/>
      <c r="B49" s="477"/>
      <c r="C49" s="477"/>
    </row>
    <row r="50" spans="1:3" ht="15.75" customHeight="1">
      <c r="A50" s="477"/>
      <c r="B50" s="477"/>
      <c r="C50" s="477"/>
    </row>
    <row r="51" spans="1:3" ht="15.75" customHeight="1">
      <c r="A51" s="477"/>
      <c r="B51" s="477"/>
      <c r="C51" s="477"/>
    </row>
    <row r="52" spans="1:3" ht="15.75" customHeight="1">
      <c r="A52" s="477"/>
      <c r="B52" s="477"/>
      <c r="C52" s="477"/>
    </row>
    <row r="53" spans="1:3" ht="15.75" customHeight="1">
      <c r="A53" s="477"/>
      <c r="B53" s="477"/>
      <c r="C53" s="477"/>
    </row>
    <row r="54" spans="1:3" ht="15.75" customHeight="1">
      <c r="A54" s="477"/>
      <c r="B54" s="477"/>
      <c r="C54" s="477"/>
    </row>
    <row r="55" spans="1:3" ht="15.75" customHeight="1">
      <c r="A55" s="477"/>
      <c r="B55" s="477"/>
      <c r="C55" s="477"/>
    </row>
    <row r="56" spans="1:3" ht="15.75" customHeight="1">
      <c r="A56" s="477"/>
      <c r="B56" s="477"/>
      <c r="C56" s="477"/>
    </row>
    <row r="57" spans="1:3" ht="15.75" customHeight="1">
      <c r="A57" s="477"/>
      <c r="B57" s="477"/>
      <c r="C57" s="477"/>
    </row>
    <row r="58" spans="1:3" ht="15.75" customHeight="1">
      <c r="A58" s="477"/>
      <c r="B58" s="477"/>
      <c r="C58" s="477"/>
    </row>
    <row r="59" spans="1:3" ht="15.75" customHeight="1">
      <c r="A59" s="477"/>
      <c r="B59" s="477"/>
      <c r="C59" s="477"/>
    </row>
    <row r="60" spans="1:3" ht="15.75" customHeight="1">
      <c r="A60" s="477"/>
      <c r="B60" s="477"/>
      <c r="C60" s="477"/>
    </row>
    <row r="61" spans="1:3" ht="15.75" customHeight="1">
      <c r="A61" s="477"/>
      <c r="B61" s="477"/>
      <c r="C61" s="477"/>
    </row>
    <row r="62" spans="1:3" ht="15.75" customHeight="1">
      <c r="A62" s="477"/>
      <c r="B62" s="477"/>
      <c r="C62" s="477"/>
    </row>
    <row r="63" spans="1:3" ht="15.75" customHeight="1">
      <c r="A63" s="477"/>
      <c r="B63" s="477"/>
      <c r="C63" s="477"/>
    </row>
    <row r="64" spans="1:3" ht="15.75" customHeight="1">
      <c r="A64" s="477"/>
      <c r="B64" s="477"/>
      <c r="C64" s="477"/>
    </row>
    <row r="65" spans="1:3" ht="15.75" customHeight="1">
      <c r="A65" s="477"/>
      <c r="B65" s="477"/>
      <c r="C65" s="477"/>
    </row>
    <row r="66" spans="1:3" ht="15.75" customHeight="1">
      <c r="A66" s="477"/>
      <c r="B66" s="477"/>
      <c r="C66" s="477"/>
    </row>
    <row r="67" spans="1:3" ht="15.75" customHeight="1">
      <c r="A67" s="477"/>
      <c r="B67" s="477"/>
      <c r="C67" s="477"/>
    </row>
    <row r="68" spans="1:3" ht="15.75" customHeight="1">
      <c r="A68" s="477"/>
      <c r="B68" s="477"/>
      <c r="C68" s="477"/>
    </row>
    <row r="69" spans="1:3" ht="15.75" customHeight="1">
      <c r="A69" s="477"/>
      <c r="B69" s="477"/>
      <c r="C69" s="477"/>
    </row>
    <row r="70" spans="1:3" ht="15.75" customHeight="1">
      <c r="A70" s="477"/>
      <c r="B70" s="477"/>
      <c r="C70" s="477"/>
    </row>
    <row r="71" spans="1:3" ht="15.75" customHeight="1">
      <c r="A71" s="477"/>
      <c r="B71" s="477"/>
      <c r="C71" s="477"/>
    </row>
    <row r="72" spans="1:3" ht="15.75" customHeight="1">
      <c r="A72" s="477"/>
      <c r="B72" s="477"/>
      <c r="C72" s="477"/>
    </row>
    <row r="73" spans="1:3" ht="15.75" customHeight="1">
      <c r="A73" s="477"/>
      <c r="B73" s="477"/>
      <c r="C73" s="477"/>
    </row>
    <row r="74" spans="1:3" ht="15.75" customHeight="1">
      <c r="A74" s="477"/>
      <c r="B74" s="477"/>
      <c r="C74" s="477"/>
    </row>
    <row r="75" spans="1:3" ht="15.75" customHeight="1">
      <c r="A75" s="477"/>
      <c r="B75" s="477"/>
      <c r="C75" s="477"/>
    </row>
    <row r="76" spans="1:3" ht="15.75" customHeight="1">
      <c r="A76" s="477"/>
      <c r="B76" s="477"/>
      <c r="C76" s="477"/>
    </row>
    <row r="77" spans="1:3" ht="15.75" customHeight="1">
      <c r="A77" s="477"/>
      <c r="B77" s="477"/>
      <c r="C77" s="477"/>
    </row>
    <row r="78" spans="1:3" ht="15.75" customHeight="1">
      <c r="A78" s="477"/>
      <c r="B78" s="477"/>
      <c r="C78" s="477"/>
    </row>
    <row r="79" spans="1:3" ht="15.75" customHeight="1">
      <c r="A79" s="477"/>
      <c r="B79" s="477"/>
      <c r="C79" s="477"/>
    </row>
    <row r="80" spans="1:3" ht="15.75" customHeight="1">
      <c r="A80" s="477"/>
      <c r="B80" s="477"/>
      <c r="C80" s="477"/>
    </row>
    <row r="81" spans="1:3" ht="15.75" customHeight="1">
      <c r="A81" s="477"/>
      <c r="B81" s="477"/>
      <c r="C81" s="477"/>
    </row>
    <row r="82" spans="1:3" ht="15.75" customHeight="1">
      <c r="A82" s="477"/>
      <c r="B82" s="477"/>
      <c r="C82" s="477"/>
    </row>
    <row r="83" spans="1:3" ht="15.75" customHeight="1">
      <c r="A83" s="477"/>
      <c r="B83" s="477"/>
      <c r="C83" s="477"/>
    </row>
    <row r="84" spans="1:3" ht="15.75" customHeight="1">
      <c r="A84" s="477"/>
      <c r="B84" s="477"/>
      <c r="C84" s="477"/>
    </row>
    <row r="85" spans="1:3" ht="15.75" customHeight="1">
      <c r="A85" s="477"/>
      <c r="B85" s="477"/>
      <c r="C85" s="477"/>
    </row>
    <row r="86" spans="1:3" ht="15.75" customHeight="1">
      <c r="A86" s="477"/>
      <c r="B86" s="477"/>
      <c r="C86" s="477"/>
    </row>
    <row r="87" spans="1:3" ht="15.75" customHeight="1">
      <c r="A87" s="477"/>
      <c r="B87" s="477"/>
      <c r="C87" s="477"/>
    </row>
    <row r="88" spans="1:3" ht="15.75" customHeight="1">
      <c r="A88" s="477"/>
      <c r="B88" s="477"/>
      <c r="C88" s="477"/>
    </row>
    <row r="89" spans="1:3" ht="15.75" customHeight="1">
      <c r="A89" s="477"/>
      <c r="B89" s="477"/>
      <c r="C89" s="477"/>
    </row>
    <row r="90" spans="1:3" ht="15.75" customHeight="1">
      <c r="A90" s="477"/>
      <c r="B90" s="477"/>
      <c r="C90" s="477"/>
    </row>
    <row r="91" spans="1:3" ht="15.75" customHeight="1">
      <c r="A91" s="477"/>
      <c r="B91" s="477"/>
      <c r="C91" s="477"/>
    </row>
    <row r="92" spans="1:3" ht="15.75" customHeight="1">
      <c r="A92" s="477"/>
      <c r="B92" s="477"/>
      <c r="C92" s="477"/>
    </row>
    <row r="93" spans="1:3" ht="15.75" customHeight="1">
      <c r="A93" s="477"/>
      <c r="B93" s="477"/>
      <c r="C93" s="477"/>
    </row>
    <row r="94" spans="1:3" ht="15.75" customHeight="1">
      <c r="A94" s="477"/>
      <c r="B94" s="477"/>
      <c r="C94" s="477"/>
    </row>
    <row r="95" spans="1:3" ht="15.75" customHeight="1">
      <c r="A95" s="477"/>
      <c r="B95" s="477"/>
      <c r="C95" s="477"/>
    </row>
    <row r="96" spans="1:3" ht="15.75" customHeight="1">
      <c r="A96" s="477"/>
      <c r="B96" s="477"/>
      <c r="C96" s="477"/>
    </row>
    <row r="97" spans="1:3" ht="15.75" customHeight="1">
      <c r="A97" s="477"/>
      <c r="B97" s="477"/>
      <c r="C97" s="477"/>
    </row>
    <row r="98" spans="1:3" ht="15.75" customHeight="1">
      <c r="A98" s="477"/>
      <c r="B98" s="477"/>
      <c r="C98" s="477"/>
    </row>
    <row r="99" spans="1:3" ht="15.75" customHeight="1">
      <c r="A99" s="477"/>
      <c r="B99" s="477"/>
      <c r="C99" s="477"/>
    </row>
    <row r="100" spans="1:3" ht="15.75" customHeight="1">
      <c r="A100" s="477"/>
      <c r="B100" s="477"/>
      <c r="C100" s="477"/>
    </row>
    <row r="101" spans="1:3" ht="15.75" customHeight="1">
      <c r="A101" s="477"/>
      <c r="B101" s="477"/>
      <c r="C101" s="477"/>
    </row>
    <row r="102" spans="1:3" ht="15.75" customHeight="1">
      <c r="A102" s="477"/>
      <c r="B102" s="477"/>
      <c r="C102" s="477"/>
    </row>
    <row r="103" spans="1:3" ht="15.75" customHeight="1">
      <c r="A103" s="477"/>
      <c r="B103" s="477"/>
      <c r="C103" s="477"/>
    </row>
    <row r="104" spans="1:3" ht="15.75" customHeight="1">
      <c r="A104" s="477"/>
      <c r="B104" s="477"/>
      <c r="C104" s="477"/>
    </row>
    <row r="105" spans="1:3" ht="15.75" customHeight="1">
      <c r="A105" s="477"/>
      <c r="B105" s="477"/>
      <c r="C105" s="477"/>
    </row>
    <row r="106" spans="1:3" ht="15.75" customHeight="1">
      <c r="A106" s="477"/>
      <c r="B106" s="477"/>
      <c r="C106" s="477"/>
    </row>
    <row r="107" spans="1:3" ht="15.75" customHeight="1">
      <c r="A107" s="477"/>
      <c r="B107" s="477"/>
      <c r="C107" s="477"/>
    </row>
    <row r="108" spans="1:3" ht="15.75" customHeight="1">
      <c r="A108" s="477"/>
      <c r="B108" s="477"/>
      <c r="C108" s="477"/>
    </row>
    <row r="109" spans="1:3" ht="15.75" customHeight="1">
      <c r="A109" s="477"/>
      <c r="B109" s="477"/>
      <c r="C109" s="477"/>
    </row>
    <row r="110" spans="1:3" ht="15.75" customHeight="1">
      <c r="A110" s="477"/>
      <c r="B110" s="477"/>
      <c r="C110" s="477"/>
    </row>
    <row r="111" spans="1:3" ht="15.75" customHeight="1">
      <c r="A111" s="477"/>
      <c r="B111" s="477"/>
      <c r="C111" s="477"/>
    </row>
    <row r="112" spans="1:3" ht="15.75" customHeight="1">
      <c r="A112" s="477"/>
      <c r="B112" s="477"/>
      <c r="C112" s="477"/>
    </row>
    <row r="113" spans="1:3" ht="15.75" customHeight="1">
      <c r="A113" s="477"/>
      <c r="B113" s="477"/>
      <c r="C113" s="477"/>
    </row>
    <row r="114" spans="1:3" ht="15.75" customHeight="1">
      <c r="A114" s="477"/>
      <c r="B114" s="477"/>
      <c r="C114" s="477"/>
    </row>
    <row r="115" spans="1:3" ht="15.75" customHeight="1">
      <c r="A115" s="477"/>
      <c r="B115" s="477"/>
      <c r="C115" s="477"/>
    </row>
    <row r="116" spans="1:3" ht="15.75" customHeight="1">
      <c r="A116" s="477"/>
      <c r="B116" s="477"/>
      <c r="C116" s="477"/>
    </row>
    <row r="117" spans="1:3" ht="15.75" customHeight="1">
      <c r="A117" s="477"/>
      <c r="B117" s="477"/>
      <c r="C117" s="477"/>
    </row>
    <row r="118" spans="1:3" ht="15.75" customHeight="1">
      <c r="A118" s="477"/>
      <c r="B118" s="477"/>
      <c r="C118" s="477"/>
    </row>
    <row r="119" spans="1:3" ht="15.75" customHeight="1">
      <c r="A119" s="477"/>
      <c r="B119" s="477"/>
      <c r="C119" s="477"/>
    </row>
    <row r="120" spans="1:3" ht="15.75" customHeight="1">
      <c r="A120" s="477"/>
      <c r="B120" s="477"/>
      <c r="C120" s="477"/>
    </row>
    <row r="121" spans="1:3" ht="15.75" customHeight="1">
      <c r="A121" s="477"/>
      <c r="B121" s="477"/>
      <c r="C121" s="477"/>
    </row>
    <row r="122" spans="1:3" ht="15.75" customHeight="1">
      <c r="A122" s="477"/>
      <c r="B122" s="477"/>
      <c r="C122" s="477"/>
    </row>
    <row r="123" spans="1:3" ht="15.75" customHeight="1">
      <c r="A123" s="477"/>
      <c r="B123" s="477"/>
      <c r="C123" s="477"/>
    </row>
    <row r="124" spans="1:3" ht="15.75" customHeight="1">
      <c r="A124" s="477"/>
      <c r="B124" s="477"/>
      <c r="C124" s="477"/>
    </row>
    <row r="125" spans="1:3" ht="15.75" customHeight="1">
      <c r="A125" s="477"/>
      <c r="B125" s="477"/>
      <c r="C125" s="477"/>
    </row>
    <row r="126" spans="1:3" ht="15.75" customHeight="1">
      <c r="A126" s="477"/>
      <c r="B126" s="477"/>
      <c r="C126" s="477"/>
    </row>
    <row r="127" spans="1:3" ht="15.75" customHeight="1">
      <c r="A127" s="477"/>
      <c r="B127" s="477"/>
      <c r="C127" s="477"/>
    </row>
    <row r="128" spans="1:3" ht="15.75" customHeight="1">
      <c r="A128" s="477"/>
      <c r="B128" s="477"/>
      <c r="C128" s="477"/>
    </row>
    <row r="129" spans="1:3" ht="15.75" customHeight="1">
      <c r="A129" s="477"/>
      <c r="B129" s="477"/>
      <c r="C129" s="477"/>
    </row>
    <row r="130" spans="1:3" ht="15.75" customHeight="1">
      <c r="A130" s="477"/>
      <c r="B130" s="477"/>
      <c r="C130" s="477"/>
    </row>
    <row r="131" spans="1:3" ht="15.75" customHeight="1">
      <c r="A131" s="477"/>
      <c r="B131" s="477"/>
      <c r="C131" s="477"/>
    </row>
    <row r="132" spans="1:3" ht="15.75" customHeight="1">
      <c r="A132" s="477"/>
      <c r="B132" s="477"/>
      <c r="C132" s="477"/>
    </row>
    <row r="133" spans="1:3" ht="15.75" customHeight="1">
      <c r="A133" s="477"/>
      <c r="B133" s="477"/>
      <c r="C133" s="477"/>
    </row>
    <row r="134" spans="1:3" ht="15.75" customHeight="1">
      <c r="A134" s="477"/>
      <c r="B134" s="477"/>
      <c r="C134" s="477"/>
    </row>
    <row r="135" spans="1:3" ht="15.75" customHeight="1">
      <c r="A135" s="477"/>
      <c r="B135" s="477"/>
      <c r="C135" s="477"/>
    </row>
    <row r="136" spans="1:3" ht="15.75" customHeight="1">
      <c r="A136" s="477"/>
      <c r="B136" s="477"/>
      <c r="C136" s="477"/>
    </row>
    <row r="137" spans="1:3" ht="15.75" customHeight="1">
      <c r="A137" s="477"/>
      <c r="B137" s="477"/>
      <c r="C137" s="477"/>
    </row>
    <row r="138" spans="1:3" ht="15.75" customHeight="1">
      <c r="A138" s="477"/>
      <c r="B138" s="477"/>
      <c r="C138" s="477"/>
    </row>
    <row r="139" spans="1:3" ht="15.75" customHeight="1">
      <c r="A139" s="477"/>
      <c r="B139" s="477"/>
      <c r="C139" s="477"/>
    </row>
    <row r="140" spans="1:3" ht="15.75" customHeight="1">
      <c r="A140" s="477"/>
      <c r="B140" s="477"/>
      <c r="C140" s="477"/>
    </row>
    <row r="141" spans="1:3" ht="15.75" customHeight="1">
      <c r="A141" s="477"/>
      <c r="B141" s="477"/>
      <c r="C141" s="477"/>
    </row>
    <row r="142" spans="1:3" ht="15.75" customHeight="1">
      <c r="A142" s="477"/>
      <c r="B142" s="477"/>
      <c r="C142" s="477"/>
    </row>
    <row r="143" spans="1:3" ht="15.75" customHeight="1">
      <c r="A143" s="477"/>
      <c r="B143" s="477"/>
      <c r="C143" s="477"/>
    </row>
    <row r="144" spans="1:3" ht="15.75" customHeight="1">
      <c r="A144" s="477"/>
      <c r="B144" s="477"/>
      <c r="C144" s="477"/>
    </row>
    <row r="145" spans="1:3" ht="15.75" customHeight="1">
      <c r="A145" s="477"/>
      <c r="B145" s="477"/>
      <c r="C145" s="477"/>
    </row>
    <row r="146" spans="1:3" ht="15.75" customHeight="1">
      <c r="A146" s="477"/>
      <c r="B146" s="477"/>
      <c r="C146" s="477"/>
    </row>
    <row r="147" spans="1:3" ht="15.75" customHeight="1">
      <c r="A147" s="477"/>
      <c r="B147" s="477"/>
      <c r="C147" s="477"/>
    </row>
    <row r="148" spans="1:3" ht="15.75" customHeight="1">
      <c r="A148" s="477"/>
      <c r="B148" s="477"/>
      <c r="C148" s="477"/>
    </row>
    <row r="149" spans="1:3" ht="15.75" customHeight="1">
      <c r="A149" s="477"/>
      <c r="B149" s="477"/>
      <c r="C149" s="477"/>
    </row>
    <row r="150" spans="1:3" ht="15.75" customHeight="1">
      <c r="A150" s="477"/>
      <c r="B150" s="477"/>
      <c r="C150" s="477"/>
    </row>
    <row r="151" spans="1:3" ht="15.75" customHeight="1">
      <c r="A151" s="477"/>
      <c r="B151" s="477"/>
      <c r="C151" s="477"/>
    </row>
    <row r="152" spans="1:3" ht="15.75" customHeight="1">
      <c r="A152" s="477"/>
      <c r="B152" s="477"/>
      <c r="C152" s="477"/>
    </row>
    <row r="153" spans="1:3" ht="15.75" customHeight="1">
      <c r="A153" s="477"/>
      <c r="B153" s="477"/>
      <c r="C153" s="477"/>
    </row>
    <row r="154" spans="1:3" ht="15.75" customHeight="1">
      <c r="A154" s="477"/>
      <c r="B154" s="477"/>
      <c r="C154" s="477"/>
    </row>
    <row r="155" spans="1:3" ht="15.75" customHeight="1">
      <c r="A155" s="477"/>
      <c r="B155" s="477"/>
      <c r="C155" s="477"/>
    </row>
    <row r="156" spans="1:3" ht="15.75" customHeight="1">
      <c r="A156" s="477"/>
      <c r="B156" s="477"/>
      <c r="C156" s="477"/>
    </row>
    <row r="157" spans="1:3" ht="15.75" customHeight="1">
      <c r="A157" s="477"/>
      <c r="B157" s="477"/>
      <c r="C157" s="477"/>
    </row>
    <row r="158" spans="1:3" ht="15.75" customHeight="1">
      <c r="A158" s="477"/>
      <c r="B158" s="477"/>
      <c r="C158" s="477"/>
    </row>
    <row r="159" spans="1:3" ht="15.75" customHeight="1">
      <c r="A159" s="477"/>
      <c r="B159" s="477"/>
      <c r="C159" s="477"/>
    </row>
    <row r="160" spans="1:3" ht="15.75" customHeight="1">
      <c r="A160" s="477"/>
      <c r="B160" s="477"/>
      <c r="C160" s="477"/>
    </row>
    <row r="161" spans="1:3" ht="15.75" customHeight="1">
      <c r="A161" s="477"/>
      <c r="B161" s="477"/>
      <c r="C161" s="477"/>
    </row>
    <row r="162" spans="1:3" ht="15.75" customHeight="1">
      <c r="A162" s="477"/>
      <c r="B162" s="477"/>
      <c r="C162" s="477"/>
    </row>
    <row r="163" spans="1:3" ht="15.75" customHeight="1">
      <c r="A163" s="477"/>
      <c r="B163" s="477"/>
      <c r="C163" s="477"/>
    </row>
    <row r="164" spans="1:3" ht="15.75" customHeight="1">
      <c r="A164" s="477"/>
      <c r="B164" s="477"/>
      <c r="C164" s="477"/>
    </row>
    <row r="165" spans="1:3" ht="15.75" customHeight="1">
      <c r="A165" s="477"/>
      <c r="B165" s="477"/>
      <c r="C165" s="477"/>
    </row>
    <row r="166" spans="1:3" ht="15.75" customHeight="1">
      <c r="A166" s="477"/>
      <c r="B166" s="477"/>
      <c r="C166" s="477"/>
    </row>
    <row r="167" spans="1:3" ht="15.75" customHeight="1">
      <c r="A167" s="477"/>
      <c r="B167" s="477"/>
      <c r="C167" s="477"/>
    </row>
    <row r="168" spans="1:3" ht="15.75" customHeight="1">
      <c r="A168" s="477"/>
      <c r="B168" s="477"/>
      <c r="C168" s="477"/>
    </row>
    <row r="169" spans="1:3" ht="15.75" customHeight="1">
      <c r="A169" s="477"/>
      <c r="B169" s="477"/>
      <c r="C169" s="477"/>
    </row>
    <row r="170" spans="1:3" ht="15.75" customHeight="1">
      <c r="A170" s="477"/>
      <c r="B170" s="477"/>
      <c r="C170" s="477"/>
    </row>
    <row r="171" spans="1:3" ht="15.75" customHeight="1">
      <c r="A171" s="477"/>
      <c r="B171" s="477"/>
      <c r="C171" s="477"/>
    </row>
    <row r="172" spans="1:3" ht="15.75" customHeight="1">
      <c r="A172" s="477"/>
      <c r="B172" s="477"/>
      <c r="C172" s="477"/>
    </row>
    <row r="173" spans="1:3" ht="15.75" customHeight="1">
      <c r="A173" s="477"/>
      <c r="B173" s="477"/>
      <c r="C173" s="477"/>
    </row>
    <row r="174" spans="1:3" ht="15.75" customHeight="1">
      <c r="A174" s="477"/>
      <c r="B174" s="477"/>
      <c r="C174" s="477"/>
    </row>
    <row r="175" spans="1:3" ht="15.75" customHeight="1">
      <c r="A175" s="477"/>
      <c r="B175" s="477"/>
      <c r="C175" s="477"/>
    </row>
    <row r="176" spans="1:3" ht="15.75" customHeight="1">
      <c r="A176" s="477"/>
      <c r="B176" s="477"/>
      <c r="C176" s="477"/>
    </row>
    <row r="177" spans="1:3" ht="15.75" customHeight="1">
      <c r="A177" s="477"/>
      <c r="B177" s="477"/>
      <c r="C177" s="477"/>
    </row>
    <row r="178" spans="1:3" ht="15.75" customHeight="1">
      <c r="A178" s="477"/>
      <c r="B178" s="477"/>
      <c r="C178" s="477"/>
    </row>
    <row r="179" spans="1:3" ht="15.75" customHeight="1">
      <c r="A179" s="477"/>
      <c r="B179" s="477"/>
      <c r="C179" s="477"/>
    </row>
    <row r="180" spans="1:3" ht="15.75" customHeight="1">
      <c r="A180" s="477"/>
      <c r="B180" s="477"/>
      <c r="C180" s="477"/>
    </row>
    <row r="181" spans="1:3" ht="15.75" customHeight="1">
      <c r="A181" s="477"/>
      <c r="B181" s="477"/>
      <c r="C181" s="477"/>
    </row>
    <row r="182" spans="1:3" ht="15.75" customHeight="1">
      <c r="A182" s="477"/>
      <c r="B182" s="477"/>
      <c r="C182" s="477"/>
    </row>
    <row r="183" spans="1:3" ht="15.75" customHeight="1">
      <c r="A183" s="477"/>
      <c r="B183" s="477"/>
      <c r="C183" s="477"/>
    </row>
    <row r="184" spans="1:3" ht="15.75" customHeight="1">
      <c r="A184" s="477"/>
      <c r="B184" s="477"/>
      <c r="C184" s="477"/>
    </row>
    <row r="185" spans="1:3" ht="15.75" customHeight="1">
      <c r="A185" s="477"/>
      <c r="B185" s="477"/>
      <c r="C185" s="477"/>
    </row>
    <row r="186" spans="1:3" ht="15.75" customHeight="1">
      <c r="A186" s="477"/>
      <c r="B186" s="477"/>
      <c r="C186" s="477"/>
    </row>
    <row r="187" spans="1:3" ht="15.75" customHeight="1">
      <c r="A187" s="477"/>
      <c r="B187" s="477"/>
      <c r="C187" s="477"/>
    </row>
    <row r="188" spans="1:3" ht="15.75" customHeight="1">
      <c r="A188" s="477"/>
      <c r="B188" s="477"/>
      <c r="C188" s="477"/>
    </row>
    <row r="189" spans="1:3" ht="15.75" customHeight="1">
      <c r="A189" s="477"/>
      <c r="B189" s="477"/>
      <c r="C189" s="477"/>
    </row>
    <row r="190" spans="1:3" ht="15.75" customHeight="1">
      <c r="A190" s="477"/>
      <c r="B190" s="477"/>
      <c r="C190" s="477"/>
    </row>
    <row r="191" spans="1:3" ht="15.75" customHeight="1">
      <c r="A191" s="477"/>
      <c r="B191" s="477"/>
      <c r="C191" s="477"/>
    </row>
    <row r="192" spans="1:3" ht="15.75" customHeight="1">
      <c r="A192" s="477"/>
      <c r="B192" s="477"/>
      <c r="C192" s="477"/>
    </row>
    <row r="193" spans="1:3" ht="15.75" customHeight="1">
      <c r="A193" s="477"/>
      <c r="B193" s="477"/>
      <c r="C193" s="477"/>
    </row>
    <row r="194" spans="1:3" ht="15.75" customHeight="1">
      <c r="A194" s="477"/>
      <c r="B194" s="477"/>
      <c r="C194" s="477"/>
    </row>
    <row r="195" spans="1:3" ht="15.75" customHeight="1">
      <c r="A195" s="477"/>
      <c r="B195" s="477"/>
      <c r="C195" s="477"/>
    </row>
    <row r="196" spans="1:3" ht="15.75" customHeight="1">
      <c r="A196" s="477"/>
      <c r="B196" s="477"/>
      <c r="C196" s="477"/>
    </row>
    <row r="197" spans="1:3" ht="15.75" customHeight="1">
      <c r="A197" s="477"/>
      <c r="B197" s="477"/>
      <c r="C197" s="477"/>
    </row>
    <row r="198" spans="1:3" ht="15.75" customHeight="1">
      <c r="A198" s="477"/>
      <c r="B198" s="477"/>
      <c r="C198" s="477"/>
    </row>
    <row r="199" spans="1:3" ht="15.75" customHeight="1">
      <c r="A199" s="477"/>
      <c r="B199" s="477"/>
      <c r="C199" s="477"/>
    </row>
    <row r="200" spans="1:3" ht="15.75" customHeight="1">
      <c r="A200" s="477"/>
      <c r="B200" s="477"/>
      <c r="C200" s="477"/>
    </row>
    <row r="201" spans="1:3" ht="15.75" customHeight="1">
      <c r="A201" s="477"/>
      <c r="B201" s="477"/>
      <c r="C201" s="477"/>
    </row>
    <row r="202" spans="1:3" ht="15.75" customHeight="1">
      <c r="A202" s="477"/>
      <c r="B202" s="477"/>
      <c r="C202" s="477"/>
    </row>
    <row r="203" spans="1:3" ht="15.75" customHeight="1">
      <c r="A203" s="477"/>
      <c r="B203" s="477"/>
      <c r="C203" s="477"/>
    </row>
    <row r="204" spans="1:3" ht="15.75" customHeight="1">
      <c r="A204" s="477"/>
      <c r="B204" s="477"/>
      <c r="C204" s="477"/>
    </row>
    <row r="205" spans="1:3" ht="15.75" customHeight="1">
      <c r="A205" s="477"/>
      <c r="B205" s="477"/>
      <c r="C205" s="477"/>
    </row>
    <row r="206" spans="1:3" ht="15.75" customHeight="1">
      <c r="A206" s="477"/>
      <c r="B206" s="477"/>
      <c r="C206" s="477"/>
    </row>
    <row r="207" spans="1:3" ht="15.75" customHeight="1">
      <c r="A207" s="477"/>
      <c r="B207" s="477"/>
      <c r="C207" s="477"/>
    </row>
    <row r="208" spans="1:3" ht="15.75" customHeight="1">
      <c r="A208" s="477"/>
      <c r="B208" s="477"/>
      <c r="C208" s="477"/>
    </row>
    <row r="209" spans="1:3" ht="15.75" customHeight="1">
      <c r="A209" s="477"/>
      <c r="B209" s="477"/>
      <c r="C209" s="477"/>
    </row>
    <row r="210" spans="1:3" ht="15.75" customHeight="1">
      <c r="A210" s="477"/>
      <c r="B210" s="477"/>
      <c r="C210" s="477"/>
    </row>
    <row r="211" spans="1:3" ht="15.75" customHeight="1">
      <c r="A211" s="477"/>
      <c r="B211" s="477"/>
      <c r="C211" s="477"/>
    </row>
    <row r="212" spans="1:3" ht="15.75" customHeight="1">
      <c r="A212" s="477"/>
      <c r="B212" s="477"/>
      <c r="C212" s="477"/>
    </row>
    <row r="213" spans="1:3" ht="15.75" customHeight="1">
      <c r="A213" s="477"/>
      <c r="B213" s="477"/>
      <c r="C213" s="477"/>
    </row>
    <row r="214" spans="1:3" ht="15.75" customHeight="1">
      <c r="A214" s="477"/>
      <c r="B214" s="477"/>
      <c r="C214" s="477"/>
    </row>
    <row r="215" spans="1:3" ht="15.75" customHeight="1">
      <c r="A215" s="477"/>
      <c r="B215" s="477"/>
      <c r="C215" s="477"/>
    </row>
    <row r="216" spans="1:3" ht="15.75" customHeight="1">
      <c r="A216" s="477"/>
      <c r="B216" s="477"/>
      <c r="C216" s="477"/>
    </row>
    <row r="217" spans="1:3" ht="15.75" customHeight="1">
      <c r="A217" s="477"/>
      <c r="B217" s="477"/>
      <c r="C217" s="477"/>
    </row>
    <row r="218" spans="1:3" ht="15.75" customHeight="1">
      <c r="A218" s="477"/>
      <c r="B218" s="477"/>
      <c r="C218" s="477"/>
    </row>
    <row r="219" spans="1:3" ht="15.75" customHeight="1">
      <c r="A219" s="477"/>
      <c r="B219" s="477"/>
      <c r="C219" s="477"/>
    </row>
    <row r="220" spans="1:3" ht="15.75" customHeight="1">
      <c r="A220" s="477"/>
      <c r="B220" s="477"/>
      <c r="C220" s="477"/>
    </row>
    <row r="221" spans="1:3" ht="15.75" customHeight="1">
      <c r="A221" s="477"/>
      <c r="B221" s="477"/>
      <c r="C221" s="477"/>
    </row>
    <row r="222" spans="1:3" ht="15.75" customHeight="1">
      <c r="A222" s="477"/>
      <c r="B222" s="477"/>
      <c r="C222" s="477"/>
    </row>
    <row r="223" spans="1:3" ht="15.75" customHeight="1">
      <c r="A223" s="477"/>
      <c r="B223" s="477"/>
      <c r="C223" s="477"/>
    </row>
    <row r="224" spans="1:3" ht="15.75" customHeight="1">
      <c r="A224" s="477"/>
      <c r="B224" s="477"/>
      <c r="C224" s="477"/>
    </row>
    <row r="225" spans="1:3" ht="15.75" customHeight="1">
      <c r="A225" s="477"/>
      <c r="B225" s="477"/>
      <c r="C225" s="477"/>
    </row>
    <row r="226" spans="1:3" ht="15.75" customHeight="1">
      <c r="A226" s="477"/>
      <c r="B226" s="477"/>
      <c r="C226" s="477"/>
    </row>
    <row r="227" spans="1:3" ht="15.75" customHeight="1">
      <c r="A227" s="477"/>
      <c r="B227" s="477"/>
      <c r="C227" s="477"/>
    </row>
    <row r="228" spans="1:3" ht="15.75" customHeight="1">
      <c r="A228" s="477"/>
      <c r="B228" s="477"/>
      <c r="C228" s="477"/>
    </row>
    <row r="229" spans="1:3" ht="15.75" customHeight="1">
      <c r="A229" s="477"/>
      <c r="B229" s="477"/>
      <c r="C229" s="477"/>
    </row>
    <row r="230" spans="1:3" ht="15.75" customHeight="1">
      <c r="A230" s="477"/>
      <c r="B230" s="477"/>
      <c r="C230" s="477"/>
    </row>
    <row r="231" spans="1:3" ht="15.75" customHeight="1">
      <c r="A231" s="477"/>
      <c r="B231" s="477"/>
      <c r="C231" s="477"/>
    </row>
    <row r="232" spans="1:3" ht="15.75" customHeight="1">
      <c r="A232" s="477"/>
      <c r="B232" s="477"/>
      <c r="C232" s="477"/>
    </row>
    <row r="233" spans="1:3" ht="15.75" customHeight="1">
      <c r="A233" s="477"/>
      <c r="B233" s="477"/>
      <c r="C233" s="477"/>
    </row>
    <row r="234" spans="1:3" ht="15.75" customHeight="1"/>
    <row r="235" spans="1:3" ht="15.75" customHeight="1"/>
    <row r="236" spans="1:3" ht="15.75" customHeight="1"/>
    <row r="237" spans="1:3" ht="15.75" customHeight="1"/>
    <row r="238" spans="1:3" ht="15.75" customHeight="1"/>
    <row r="239" spans="1:3" ht="15.75" customHeight="1"/>
    <row r="240" spans="1: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J1000"/>
  <sheetViews>
    <sheetView workbookViewId="0"/>
  </sheetViews>
  <sheetFormatPr defaultColWidth="12.59765625" defaultRowHeight="15" customHeight="1"/>
  <cols>
    <col min="1" max="1" width="20.3984375" customWidth="1"/>
    <col min="2" max="2" width="7.59765625" customWidth="1"/>
    <col min="3" max="3" width="9" customWidth="1"/>
    <col min="4" max="4" width="7.86328125" customWidth="1"/>
    <col min="5" max="5" width="7.265625" customWidth="1"/>
    <col min="6" max="6" width="6.73046875" customWidth="1"/>
    <col min="7" max="8" width="9.1328125" customWidth="1"/>
    <col min="9" max="9" width="27.1328125" customWidth="1"/>
    <col min="10" max="10" width="24" customWidth="1"/>
    <col min="11" max="26" width="11.1328125" customWidth="1"/>
  </cols>
  <sheetData>
    <row r="1" spans="1:10" ht="12.75">
      <c r="A1" s="118"/>
      <c r="B1" s="118"/>
      <c r="C1" s="118"/>
      <c r="D1" s="118"/>
      <c r="E1" s="118"/>
      <c r="F1" s="118"/>
      <c r="G1" s="118"/>
      <c r="H1" s="118"/>
      <c r="I1" s="118"/>
      <c r="J1" s="118"/>
    </row>
    <row r="2" spans="1:10" ht="13.9">
      <c r="A2" s="875" t="s">
        <v>2390</v>
      </c>
      <c r="B2" s="837"/>
      <c r="C2" s="837"/>
      <c r="D2" s="837"/>
      <c r="E2" s="837"/>
      <c r="F2" s="837"/>
      <c r="G2" s="837"/>
      <c r="H2" s="118"/>
      <c r="I2" s="118"/>
      <c r="J2" s="118"/>
    </row>
    <row r="3" spans="1:10" ht="15" customHeight="1">
      <c r="A3" s="719" t="s">
        <v>2309</v>
      </c>
      <c r="B3" s="720" t="s">
        <v>992</v>
      </c>
      <c r="C3" s="720" t="s">
        <v>2310</v>
      </c>
      <c r="D3" s="720" t="s">
        <v>994</v>
      </c>
      <c r="E3" s="720" t="s">
        <v>995</v>
      </c>
      <c r="F3" s="720" t="s">
        <v>996</v>
      </c>
      <c r="G3" s="720" t="s">
        <v>997</v>
      </c>
      <c r="H3" s="720" t="s">
        <v>2311</v>
      </c>
      <c r="I3" s="720" t="s">
        <v>2312</v>
      </c>
      <c r="J3" s="720" t="s">
        <v>2313</v>
      </c>
    </row>
    <row r="4" spans="1:10" ht="12.75">
      <c r="A4" s="118" t="s">
        <v>2391</v>
      </c>
      <c r="B4" s="571">
        <v>1</v>
      </c>
      <c r="C4" s="571">
        <v>1</v>
      </c>
      <c r="D4" s="571">
        <v>1</v>
      </c>
      <c r="E4" s="571">
        <v>1</v>
      </c>
      <c r="F4" s="571">
        <v>1</v>
      </c>
      <c r="G4" s="571">
        <v>1</v>
      </c>
      <c r="H4" s="433">
        <f t="shared" ref="H4:H9" si="0">B4*(SUM(C4:F4)*G4)</f>
        <v>4</v>
      </c>
      <c r="I4" s="642" t="s">
        <v>3249</v>
      </c>
      <c r="J4" s="445" t="s">
        <v>3250</v>
      </c>
    </row>
    <row r="5" spans="1:10" ht="12.75">
      <c r="A5" s="118" t="s">
        <v>2394</v>
      </c>
      <c r="B5" s="571">
        <v>1</v>
      </c>
      <c r="C5" s="571">
        <v>1</v>
      </c>
      <c r="D5" s="571">
        <v>1</v>
      </c>
      <c r="E5" s="571">
        <v>1</v>
      </c>
      <c r="F5" s="571">
        <v>1</v>
      </c>
      <c r="G5" s="571">
        <v>1</v>
      </c>
      <c r="H5" s="433">
        <f t="shared" si="0"/>
        <v>4</v>
      </c>
      <c r="I5" s="642" t="s">
        <v>3251</v>
      </c>
      <c r="J5" s="445" t="s">
        <v>3252</v>
      </c>
    </row>
    <row r="6" spans="1:10" ht="12.75">
      <c r="A6" s="118" t="s">
        <v>2397</v>
      </c>
      <c r="B6" s="571">
        <v>1</v>
      </c>
      <c r="C6" s="571">
        <v>1</v>
      </c>
      <c r="D6" s="571">
        <v>1</v>
      </c>
      <c r="E6" s="571">
        <v>1</v>
      </c>
      <c r="F6" s="571">
        <v>1</v>
      </c>
      <c r="G6" s="571">
        <v>1</v>
      </c>
      <c r="H6" s="433">
        <f t="shared" si="0"/>
        <v>4</v>
      </c>
      <c r="I6" s="642" t="s">
        <v>3253</v>
      </c>
      <c r="J6" s="445" t="s">
        <v>2399</v>
      </c>
    </row>
    <row r="7" spans="1:10" ht="12.75">
      <c r="A7" s="118" t="s">
        <v>2400</v>
      </c>
      <c r="B7" s="571">
        <v>1</v>
      </c>
      <c r="C7" s="571">
        <v>1</v>
      </c>
      <c r="D7" s="571">
        <v>1</v>
      </c>
      <c r="E7" s="571">
        <v>1</v>
      </c>
      <c r="F7" s="571">
        <v>1</v>
      </c>
      <c r="G7" s="571">
        <v>1</v>
      </c>
      <c r="H7" s="433">
        <f t="shared" si="0"/>
        <v>4</v>
      </c>
      <c r="I7" s="642" t="s">
        <v>3254</v>
      </c>
      <c r="J7" s="445" t="s">
        <v>3255</v>
      </c>
    </row>
    <row r="8" spans="1:10" ht="12.75">
      <c r="A8" s="118" t="s">
        <v>3256</v>
      </c>
      <c r="B8" s="571">
        <v>1</v>
      </c>
      <c r="C8" s="571">
        <v>1</v>
      </c>
      <c r="D8" s="571">
        <v>1</v>
      </c>
      <c r="E8" s="571">
        <v>1</v>
      </c>
      <c r="F8" s="571">
        <v>1</v>
      </c>
      <c r="G8" s="571">
        <v>1</v>
      </c>
      <c r="H8" s="433">
        <f t="shared" si="0"/>
        <v>4</v>
      </c>
      <c r="I8" s="642" t="s">
        <v>3257</v>
      </c>
      <c r="J8" s="445" t="s">
        <v>3258</v>
      </c>
    </row>
    <row r="9" spans="1:10" ht="12.75">
      <c r="A9" s="118" t="s">
        <v>2317</v>
      </c>
      <c r="B9" s="571">
        <f t="shared" ref="B9:G9" si="1">AVERAGE(B4:B8)</f>
        <v>1</v>
      </c>
      <c r="C9" s="571">
        <f t="shared" si="1"/>
        <v>1</v>
      </c>
      <c r="D9" s="571">
        <f t="shared" si="1"/>
        <v>1</v>
      </c>
      <c r="E9" s="571">
        <f t="shared" si="1"/>
        <v>1</v>
      </c>
      <c r="F9" s="571">
        <f t="shared" si="1"/>
        <v>1</v>
      </c>
      <c r="G9" s="571">
        <f t="shared" si="1"/>
        <v>1</v>
      </c>
      <c r="H9" s="433">
        <f t="shared" si="0"/>
        <v>4</v>
      </c>
      <c r="I9" s="118" t="s">
        <v>3170</v>
      </c>
      <c r="J9" s="642" t="s">
        <v>2319</v>
      </c>
    </row>
    <row r="10" spans="1:10" ht="12.75">
      <c r="A10" s="118"/>
      <c r="B10" s="118"/>
      <c r="C10" s="118"/>
      <c r="D10" s="118"/>
      <c r="E10" s="118"/>
      <c r="F10" s="118"/>
      <c r="G10" s="118"/>
      <c r="H10" s="118"/>
      <c r="I10" s="118"/>
      <c r="J10" s="118"/>
    </row>
    <row r="11" spans="1:10" ht="13.9">
      <c r="A11" s="875" t="s">
        <v>2412</v>
      </c>
      <c r="B11" s="837"/>
      <c r="C11" s="837"/>
      <c r="D11" s="837"/>
      <c r="E11" s="837"/>
      <c r="F11" s="837"/>
      <c r="G11" s="118"/>
      <c r="H11" s="118"/>
      <c r="I11" s="118"/>
      <c r="J11" s="118"/>
    </row>
    <row r="12" spans="1:10" ht="15" customHeight="1">
      <c r="A12" s="719" t="s">
        <v>2309</v>
      </c>
      <c r="B12" s="720" t="s">
        <v>992</v>
      </c>
      <c r="C12" s="720" t="s">
        <v>2310</v>
      </c>
      <c r="D12" s="720" t="s">
        <v>994</v>
      </c>
      <c r="E12" s="720" t="s">
        <v>995</v>
      </c>
      <c r="F12" s="720" t="s">
        <v>996</v>
      </c>
      <c r="G12" s="720" t="s">
        <v>997</v>
      </c>
      <c r="H12" s="721" t="s">
        <v>2311</v>
      </c>
      <c r="I12" s="720" t="s">
        <v>2312</v>
      </c>
      <c r="J12" s="720" t="s">
        <v>2313</v>
      </c>
    </row>
    <row r="13" spans="1:10" ht="12.75">
      <c r="A13" s="443" t="s">
        <v>3259</v>
      </c>
      <c r="B13" s="571">
        <v>1</v>
      </c>
      <c r="C13" s="571">
        <v>1</v>
      </c>
      <c r="D13" s="571">
        <v>1</v>
      </c>
      <c r="E13" s="571">
        <v>1</v>
      </c>
      <c r="F13" s="571">
        <v>1</v>
      </c>
      <c r="G13" s="571">
        <v>1</v>
      </c>
      <c r="H13" s="433">
        <f t="shared" ref="H13:H15" si="2">B13*(SUM(C13:F13)*G13)</f>
        <v>4</v>
      </c>
      <c r="I13" s="642" t="s">
        <v>3260</v>
      </c>
      <c r="J13" s="445" t="s">
        <v>3261</v>
      </c>
    </row>
    <row r="14" spans="1:10" ht="12.75">
      <c r="A14" s="118" t="s">
        <v>3262</v>
      </c>
      <c r="B14" s="571">
        <v>1</v>
      </c>
      <c r="C14" s="571">
        <v>1</v>
      </c>
      <c r="D14" s="571">
        <v>1</v>
      </c>
      <c r="E14" s="571">
        <v>1</v>
      </c>
      <c r="F14" s="571">
        <v>1</v>
      </c>
      <c r="G14" s="571">
        <v>1</v>
      </c>
      <c r="H14" s="433">
        <f t="shared" si="2"/>
        <v>4</v>
      </c>
      <c r="I14" s="642" t="s">
        <v>3263</v>
      </c>
      <c r="J14" s="445" t="s">
        <v>3264</v>
      </c>
    </row>
    <row r="15" spans="1:10" ht="12.75">
      <c r="A15" s="118" t="s">
        <v>2317</v>
      </c>
      <c r="B15" s="571">
        <f t="shared" ref="B15:G15" si="3">AVERAGE(B13:B14)</f>
        <v>1</v>
      </c>
      <c r="C15" s="571">
        <f t="shared" si="3"/>
        <v>1</v>
      </c>
      <c r="D15" s="571">
        <f t="shared" si="3"/>
        <v>1</v>
      </c>
      <c r="E15" s="571">
        <f t="shared" si="3"/>
        <v>1</v>
      </c>
      <c r="F15" s="571">
        <f t="shared" si="3"/>
        <v>1</v>
      </c>
      <c r="G15" s="571">
        <f t="shared" si="3"/>
        <v>1</v>
      </c>
      <c r="H15" s="433">
        <f t="shared" si="2"/>
        <v>4</v>
      </c>
      <c r="I15" s="118" t="s">
        <v>3170</v>
      </c>
      <c r="J15" s="642" t="s">
        <v>2319</v>
      </c>
    </row>
    <row r="16" spans="1:10" ht="12.75">
      <c r="A16" s="118"/>
      <c r="B16" s="118"/>
      <c r="C16" s="118"/>
      <c r="D16" s="118"/>
      <c r="E16" s="118"/>
      <c r="F16" s="118"/>
      <c r="G16" s="118"/>
      <c r="H16" s="722"/>
      <c r="I16" s="118"/>
      <c r="J16" s="118"/>
    </row>
    <row r="17" spans="1:10" ht="13.9">
      <c r="A17" s="875" t="s">
        <v>2419</v>
      </c>
      <c r="B17" s="837"/>
      <c r="C17" s="837"/>
      <c r="D17" s="837"/>
      <c r="E17" s="837"/>
      <c r="F17" s="837"/>
      <c r="G17" s="837"/>
      <c r="H17" s="837"/>
      <c r="I17" s="118"/>
      <c r="J17" s="118"/>
    </row>
    <row r="18" spans="1:10" ht="15" customHeight="1">
      <c r="A18" s="719" t="s">
        <v>2309</v>
      </c>
      <c r="B18" s="720" t="s">
        <v>992</v>
      </c>
      <c r="C18" s="720" t="s">
        <v>2310</v>
      </c>
      <c r="D18" s="720" t="s">
        <v>994</v>
      </c>
      <c r="E18" s="720" t="s">
        <v>995</v>
      </c>
      <c r="F18" s="720" t="s">
        <v>996</v>
      </c>
      <c r="G18" s="720" t="s">
        <v>997</v>
      </c>
      <c r="H18" s="720" t="s">
        <v>2311</v>
      </c>
      <c r="I18" s="720" t="s">
        <v>2312</v>
      </c>
      <c r="J18" s="720" t="s">
        <v>2313</v>
      </c>
    </row>
    <row r="19" spans="1:10" ht="12.75">
      <c r="A19" s="118" t="s">
        <v>2391</v>
      </c>
      <c r="B19" s="571">
        <v>1</v>
      </c>
      <c r="C19" s="571">
        <v>1</v>
      </c>
      <c r="D19" s="571">
        <v>1</v>
      </c>
      <c r="E19" s="571">
        <v>1</v>
      </c>
      <c r="F19" s="571">
        <v>1</v>
      </c>
      <c r="G19" s="571">
        <v>1</v>
      </c>
      <c r="H19" s="433">
        <f t="shared" ref="H19:H24" si="4">B19*(SUM(C19:F19)*G19)</f>
        <v>4</v>
      </c>
      <c r="I19" s="642" t="s">
        <v>3249</v>
      </c>
      <c r="J19" s="445" t="s">
        <v>3265</v>
      </c>
    </row>
    <row r="20" spans="1:10" ht="12.75">
      <c r="A20" s="118" t="s">
        <v>2394</v>
      </c>
      <c r="B20" s="571">
        <v>1</v>
      </c>
      <c r="C20" s="571">
        <v>1</v>
      </c>
      <c r="D20" s="571">
        <v>1</v>
      </c>
      <c r="E20" s="571">
        <v>1</v>
      </c>
      <c r="F20" s="571">
        <v>1</v>
      </c>
      <c r="G20" s="571">
        <v>1</v>
      </c>
      <c r="H20" s="433">
        <f t="shared" si="4"/>
        <v>4</v>
      </c>
      <c r="I20" s="642" t="s">
        <v>3251</v>
      </c>
      <c r="J20" s="445" t="s">
        <v>3266</v>
      </c>
    </row>
    <row r="21" spans="1:10" ht="15.75" customHeight="1">
      <c r="A21" s="118" t="s">
        <v>2397</v>
      </c>
      <c r="B21" s="571">
        <v>1</v>
      </c>
      <c r="C21" s="571">
        <v>1</v>
      </c>
      <c r="D21" s="571">
        <v>1</v>
      </c>
      <c r="E21" s="571">
        <v>1</v>
      </c>
      <c r="F21" s="571">
        <v>1</v>
      </c>
      <c r="G21" s="571">
        <v>1</v>
      </c>
      <c r="H21" s="433">
        <f t="shared" si="4"/>
        <v>4</v>
      </c>
      <c r="I21" s="642" t="s">
        <v>3253</v>
      </c>
      <c r="J21" s="445" t="s">
        <v>3267</v>
      </c>
    </row>
    <row r="22" spans="1:10" ht="15.75" customHeight="1">
      <c r="A22" s="118" t="s">
        <v>2400</v>
      </c>
      <c r="B22" s="571">
        <v>1</v>
      </c>
      <c r="C22" s="571">
        <v>1</v>
      </c>
      <c r="D22" s="571">
        <v>1</v>
      </c>
      <c r="E22" s="571">
        <v>1</v>
      </c>
      <c r="F22" s="571">
        <v>1</v>
      </c>
      <c r="G22" s="571">
        <v>1</v>
      </c>
      <c r="H22" s="433">
        <f t="shared" si="4"/>
        <v>4</v>
      </c>
      <c r="I22" s="642" t="s">
        <v>3254</v>
      </c>
      <c r="J22" s="445" t="s">
        <v>3268</v>
      </c>
    </row>
    <row r="23" spans="1:10" ht="15.75" customHeight="1">
      <c r="A23" s="118" t="s">
        <v>3256</v>
      </c>
      <c r="B23" s="571">
        <v>1</v>
      </c>
      <c r="C23" s="571">
        <v>1</v>
      </c>
      <c r="D23" s="571">
        <v>1</v>
      </c>
      <c r="E23" s="571">
        <v>1</v>
      </c>
      <c r="F23" s="571">
        <v>1</v>
      </c>
      <c r="G23" s="571">
        <v>1</v>
      </c>
      <c r="H23" s="433">
        <f t="shared" si="4"/>
        <v>4</v>
      </c>
      <c r="I23" s="642" t="s">
        <v>3257</v>
      </c>
      <c r="J23" s="445" t="s">
        <v>3269</v>
      </c>
    </row>
    <row r="24" spans="1:10" ht="15.75" customHeight="1">
      <c r="A24" s="118" t="s">
        <v>2317</v>
      </c>
      <c r="B24" s="571">
        <f t="shared" ref="B24:G24" si="5">AVERAGE(B19:B23)</f>
        <v>1</v>
      </c>
      <c r="C24" s="571">
        <f t="shared" si="5"/>
        <v>1</v>
      </c>
      <c r="D24" s="571">
        <f t="shared" si="5"/>
        <v>1</v>
      </c>
      <c r="E24" s="571">
        <f t="shared" si="5"/>
        <v>1</v>
      </c>
      <c r="F24" s="571">
        <f t="shared" si="5"/>
        <v>1</v>
      </c>
      <c r="G24" s="571">
        <f t="shared" si="5"/>
        <v>1</v>
      </c>
      <c r="H24" s="433">
        <f t="shared" si="4"/>
        <v>4</v>
      </c>
      <c r="I24" s="118" t="s">
        <v>3170</v>
      </c>
      <c r="J24" s="642" t="s">
        <v>2319</v>
      </c>
    </row>
    <row r="25" spans="1:10" ht="15.75" customHeight="1">
      <c r="A25" s="118"/>
      <c r="B25" s="118"/>
      <c r="C25" s="118"/>
      <c r="D25" s="118"/>
      <c r="E25" s="118"/>
      <c r="F25" s="118"/>
      <c r="G25" s="118"/>
      <c r="H25" s="118"/>
      <c r="I25" s="118"/>
      <c r="J25" s="118"/>
    </row>
    <row r="26" spans="1:10" ht="15.75" customHeight="1">
      <c r="A26" s="875" t="s">
        <v>2429</v>
      </c>
      <c r="B26" s="837"/>
      <c r="C26" s="837"/>
      <c r="D26" s="837"/>
      <c r="E26" s="837"/>
      <c r="F26" s="837"/>
      <c r="G26" s="837"/>
      <c r="H26" s="118"/>
      <c r="I26" s="118"/>
      <c r="J26" s="118"/>
    </row>
    <row r="27" spans="1:10" ht="15.75" customHeight="1">
      <c r="A27" s="719" t="s">
        <v>2309</v>
      </c>
      <c r="B27" s="720" t="s">
        <v>992</v>
      </c>
      <c r="C27" s="720" t="s">
        <v>2310</v>
      </c>
      <c r="D27" s="720" t="s">
        <v>994</v>
      </c>
      <c r="E27" s="720" t="s">
        <v>995</v>
      </c>
      <c r="F27" s="720" t="s">
        <v>996</v>
      </c>
      <c r="G27" s="720" t="s">
        <v>997</v>
      </c>
      <c r="H27" s="720" t="s">
        <v>2311</v>
      </c>
      <c r="I27" s="720" t="s">
        <v>2312</v>
      </c>
      <c r="J27" s="720" t="s">
        <v>2313</v>
      </c>
    </row>
    <row r="28" spans="1:10" ht="15.75" customHeight="1">
      <c r="A28" s="443" t="s">
        <v>3259</v>
      </c>
      <c r="B28" s="571">
        <v>1</v>
      </c>
      <c r="C28" s="571">
        <v>1</v>
      </c>
      <c r="D28" s="571">
        <v>1</v>
      </c>
      <c r="E28" s="571">
        <v>1</v>
      </c>
      <c r="F28" s="571">
        <v>1</v>
      </c>
      <c r="G28" s="571">
        <v>1</v>
      </c>
      <c r="H28" s="433">
        <f t="shared" ref="H28:H30" si="6">B28*(SUM(C28:F28)*G28)</f>
        <v>4</v>
      </c>
      <c r="I28" s="642" t="s">
        <v>3260</v>
      </c>
      <c r="J28" s="445" t="s">
        <v>3270</v>
      </c>
    </row>
    <row r="29" spans="1:10" ht="15.75" customHeight="1">
      <c r="A29" s="118" t="s">
        <v>3262</v>
      </c>
      <c r="B29" s="571">
        <v>1</v>
      </c>
      <c r="C29" s="571">
        <v>1</v>
      </c>
      <c r="D29" s="571">
        <v>1</v>
      </c>
      <c r="E29" s="571">
        <v>1</v>
      </c>
      <c r="F29" s="571">
        <v>1</v>
      </c>
      <c r="G29" s="571">
        <v>1</v>
      </c>
      <c r="H29" s="433">
        <f t="shared" si="6"/>
        <v>4</v>
      </c>
      <c r="I29" s="642" t="s">
        <v>3263</v>
      </c>
      <c r="J29" s="445" t="s">
        <v>3271</v>
      </c>
    </row>
    <row r="30" spans="1:10" ht="15.75" customHeight="1">
      <c r="A30" s="118" t="s">
        <v>2317</v>
      </c>
      <c r="B30" s="571">
        <f t="shared" ref="B30:G30" si="7">AVERAGE(B28:B29)</f>
        <v>1</v>
      </c>
      <c r="C30" s="571">
        <f t="shared" si="7"/>
        <v>1</v>
      </c>
      <c r="D30" s="571">
        <f t="shared" si="7"/>
        <v>1</v>
      </c>
      <c r="E30" s="571">
        <f t="shared" si="7"/>
        <v>1</v>
      </c>
      <c r="F30" s="571">
        <f t="shared" si="7"/>
        <v>1</v>
      </c>
      <c r="G30" s="571">
        <f t="shared" si="7"/>
        <v>1</v>
      </c>
      <c r="H30" s="433">
        <f t="shared" si="6"/>
        <v>4</v>
      </c>
      <c r="I30" s="118" t="s">
        <v>3170</v>
      </c>
      <c r="J30" s="642" t="s">
        <v>2319</v>
      </c>
    </row>
    <row r="31" spans="1:10" ht="15.75" customHeight="1">
      <c r="A31" s="118"/>
      <c r="B31" s="118"/>
      <c r="C31" s="118"/>
      <c r="D31" s="118"/>
      <c r="E31" s="118"/>
      <c r="F31" s="118"/>
      <c r="G31" s="118"/>
      <c r="H31" s="722"/>
      <c r="I31" s="118"/>
      <c r="J31" s="118"/>
    </row>
    <row r="32" spans="1:10" ht="15.75" customHeight="1">
      <c r="A32" s="718" t="s">
        <v>3272</v>
      </c>
      <c r="B32" s="118"/>
      <c r="C32" s="118"/>
      <c r="D32" s="118"/>
      <c r="E32" s="723"/>
      <c r="F32" s="118"/>
      <c r="G32" s="118"/>
      <c r="H32" s="722"/>
      <c r="I32" s="118"/>
      <c r="J32" s="118"/>
    </row>
    <row r="33" spans="1:10" ht="15.75" customHeight="1">
      <c r="A33" s="719" t="s">
        <v>2309</v>
      </c>
      <c r="B33" s="720" t="s">
        <v>992</v>
      </c>
      <c r="C33" s="720" t="s">
        <v>2310</v>
      </c>
      <c r="D33" s="720" t="s">
        <v>994</v>
      </c>
      <c r="E33" s="720" t="s">
        <v>995</v>
      </c>
      <c r="F33" s="720" t="s">
        <v>996</v>
      </c>
      <c r="G33" s="720" t="s">
        <v>997</v>
      </c>
      <c r="H33" s="720" t="s">
        <v>2311</v>
      </c>
      <c r="I33" s="720" t="s">
        <v>2312</v>
      </c>
      <c r="J33" s="720" t="s">
        <v>2313</v>
      </c>
    </row>
    <row r="34" spans="1:10" ht="15.75" customHeight="1">
      <c r="A34" s="443" t="s">
        <v>2442</v>
      </c>
      <c r="B34" s="571">
        <v>1</v>
      </c>
      <c r="C34" s="571">
        <v>1</v>
      </c>
      <c r="D34" s="571">
        <v>1</v>
      </c>
      <c r="E34" s="571">
        <v>1</v>
      </c>
      <c r="F34" s="571">
        <v>1</v>
      </c>
      <c r="G34" s="571">
        <v>1</v>
      </c>
      <c r="H34" s="433">
        <f t="shared" ref="H34:H46" si="8">B34*(SUM(C34:F34)*G34)</f>
        <v>4</v>
      </c>
      <c r="I34" s="642"/>
      <c r="J34" s="445" t="s">
        <v>2443</v>
      </c>
    </row>
    <row r="35" spans="1:10" ht="15.75" customHeight="1">
      <c r="A35" s="118" t="s">
        <v>3273</v>
      </c>
      <c r="B35" s="571">
        <v>1</v>
      </c>
      <c r="C35" s="571">
        <v>1</v>
      </c>
      <c r="D35" s="571">
        <v>1</v>
      </c>
      <c r="E35" s="571">
        <v>1</v>
      </c>
      <c r="F35" s="571">
        <v>1</v>
      </c>
      <c r="G35" s="571">
        <v>0.5</v>
      </c>
      <c r="H35" s="433">
        <f t="shared" si="8"/>
        <v>2</v>
      </c>
      <c r="I35" s="118" t="s">
        <v>3274</v>
      </c>
      <c r="J35" s="445" t="s">
        <v>3275</v>
      </c>
    </row>
    <row r="36" spans="1:10" ht="15.75" customHeight="1">
      <c r="A36" s="118" t="s">
        <v>3276</v>
      </c>
      <c r="B36" s="571">
        <v>1</v>
      </c>
      <c r="C36" s="571">
        <v>1</v>
      </c>
      <c r="D36" s="571">
        <v>1</v>
      </c>
      <c r="E36" s="571">
        <v>1</v>
      </c>
      <c r="F36" s="571">
        <v>1</v>
      </c>
      <c r="G36" s="571">
        <v>0.5</v>
      </c>
      <c r="H36" s="433">
        <f t="shared" si="8"/>
        <v>2</v>
      </c>
      <c r="I36" s="118" t="s">
        <v>3277</v>
      </c>
      <c r="J36" s="445" t="s">
        <v>3278</v>
      </c>
    </row>
    <row r="37" spans="1:10" ht="15.75" customHeight="1">
      <c r="A37" s="118" t="s">
        <v>3279</v>
      </c>
      <c r="B37" s="571">
        <v>1</v>
      </c>
      <c r="C37" s="571">
        <v>1</v>
      </c>
      <c r="D37" s="571">
        <v>1</v>
      </c>
      <c r="E37" s="571">
        <v>1</v>
      </c>
      <c r="F37" s="571">
        <v>1</v>
      </c>
      <c r="G37" s="571">
        <v>1</v>
      </c>
      <c r="H37" s="433">
        <f t="shared" si="8"/>
        <v>4</v>
      </c>
      <c r="I37" s="118"/>
      <c r="J37" s="445" t="s">
        <v>3280</v>
      </c>
    </row>
    <row r="38" spans="1:10" ht="15.75" customHeight="1">
      <c r="A38" s="118" t="s">
        <v>2457</v>
      </c>
      <c r="B38" s="571">
        <v>1</v>
      </c>
      <c r="C38" s="571">
        <v>1</v>
      </c>
      <c r="D38" s="571">
        <v>1</v>
      </c>
      <c r="E38" s="571">
        <v>1</v>
      </c>
      <c r="F38" s="571">
        <v>1</v>
      </c>
      <c r="G38" s="571">
        <v>1</v>
      </c>
      <c r="H38" s="433">
        <f t="shared" si="8"/>
        <v>4</v>
      </c>
      <c r="I38" s="118"/>
      <c r="J38" s="445" t="s">
        <v>3281</v>
      </c>
    </row>
    <row r="39" spans="1:10" ht="15.75" customHeight="1">
      <c r="A39" s="118" t="s">
        <v>2459</v>
      </c>
      <c r="B39" s="571">
        <v>1</v>
      </c>
      <c r="C39" s="571">
        <v>1</v>
      </c>
      <c r="D39" s="571">
        <v>1</v>
      </c>
      <c r="E39" s="571">
        <v>1</v>
      </c>
      <c r="F39" s="571">
        <v>1</v>
      </c>
      <c r="G39" s="571">
        <v>1</v>
      </c>
      <c r="H39" s="433">
        <f t="shared" si="8"/>
        <v>4</v>
      </c>
      <c r="I39" s="118"/>
      <c r="J39" s="445" t="s">
        <v>3282</v>
      </c>
    </row>
    <row r="40" spans="1:10" ht="15.75" customHeight="1">
      <c r="A40" s="118" t="s">
        <v>3283</v>
      </c>
      <c r="B40" s="571">
        <v>1</v>
      </c>
      <c r="C40" s="571">
        <v>1</v>
      </c>
      <c r="D40" s="571">
        <v>1</v>
      </c>
      <c r="E40" s="571">
        <v>1</v>
      </c>
      <c r="F40" s="571">
        <v>1</v>
      </c>
      <c r="G40" s="571">
        <v>0.5</v>
      </c>
      <c r="H40" s="433">
        <f t="shared" si="8"/>
        <v>2</v>
      </c>
      <c r="I40" s="118" t="s">
        <v>3284</v>
      </c>
      <c r="J40" s="445" t="s">
        <v>3285</v>
      </c>
    </row>
    <row r="41" spans="1:10" ht="15.75" customHeight="1">
      <c r="A41" s="118" t="s">
        <v>3286</v>
      </c>
      <c r="B41" s="571">
        <v>1</v>
      </c>
      <c r="C41" s="571">
        <v>1</v>
      </c>
      <c r="D41" s="571">
        <v>1</v>
      </c>
      <c r="E41" s="571">
        <v>1</v>
      </c>
      <c r="F41" s="571">
        <v>1</v>
      </c>
      <c r="G41" s="571">
        <v>1</v>
      </c>
      <c r="H41" s="433">
        <f t="shared" si="8"/>
        <v>4</v>
      </c>
      <c r="I41" s="118"/>
      <c r="J41" s="445" t="s">
        <v>3287</v>
      </c>
    </row>
    <row r="42" spans="1:10" ht="15.75" customHeight="1">
      <c r="A42" s="118" t="s">
        <v>3288</v>
      </c>
      <c r="B42" s="571">
        <v>0</v>
      </c>
      <c r="C42" s="571">
        <v>0</v>
      </c>
      <c r="D42" s="571">
        <v>0</v>
      </c>
      <c r="E42" s="571">
        <v>0</v>
      </c>
      <c r="F42" s="571">
        <v>0</v>
      </c>
      <c r="G42" s="571">
        <v>0</v>
      </c>
      <c r="H42" s="433">
        <f t="shared" si="8"/>
        <v>0</v>
      </c>
      <c r="I42" s="118" t="s">
        <v>2486</v>
      </c>
      <c r="J42" s="118"/>
    </row>
    <row r="43" spans="1:10" ht="15.75" customHeight="1">
      <c r="A43" s="118" t="s">
        <v>2467</v>
      </c>
      <c r="B43" s="571">
        <v>1</v>
      </c>
      <c r="C43" s="571">
        <v>1</v>
      </c>
      <c r="D43" s="571">
        <v>1</v>
      </c>
      <c r="E43" s="571">
        <v>1</v>
      </c>
      <c r="F43" s="571">
        <v>1</v>
      </c>
      <c r="G43" s="571">
        <v>1</v>
      </c>
      <c r="H43" s="433">
        <f t="shared" si="8"/>
        <v>4</v>
      </c>
      <c r="I43" s="118"/>
      <c r="J43" s="633" t="s">
        <v>3289</v>
      </c>
    </row>
    <row r="44" spans="1:10" ht="15.75" customHeight="1">
      <c r="A44" s="118" t="s">
        <v>2469</v>
      </c>
      <c r="B44" s="571">
        <v>1</v>
      </c>
      <c r="C44" s="571">
        <v>1</v>
      </c>
      <c r="D44" s="571">
        <v>1</v>
      </c>
      <c r="E44" s="571">
        <v>1</v>
      </c>
      <c r="F44" s="571">
        <v>1</v>
      </c>
      <c r="G44" s="571">
        <v>1</v>
      </c>
      <c r="H44" s="433">
        <f t="shared" si="8"/>
        <v>4</v>
      </c>
      <c r="I44" s="118"/>
      <c r="J44" s="633" t="s">
        <v>3290</v>
      </c>
    </row>
    <row r="45" spans="1:10" ht="15.75" customHeight="1">
      <c r="A45" s="118" t="s">
        <v>2472</v>
      </c>
      <c r="B45" s="571">
        <v>1</v>
      </c>
      <c r="C45" s="571">
        <v>1</v>
      </c>
      <c r="D45" s="571">
        <v>1</v>
      </c>
      <c r="E45" s="571">
        <v>1</v>
      </c>
      <c r="F45" s="571">
        <v>1</v>
      </c>
      <c r="G45" s="571">
        <v>1</v>
      </c>
      <c r="H45" s="433">
        <f t="shared" si="8"/>
        <v>4</v>
      </c>
      <c r="I45" s="118"/>
      <c r="J45" s="633" t="s">
        <v>3291</v>
      </c>
    </row>
    <row r="46" spans="1:10" ht="15.75" customHeight="1">
      <c r="A46" s="724" t="s">
        <v>2317</v>
      </c>
      <c r="B46" s="725">
        <f t="shared" ref="B46:G46" si="9">AVERAGE(B34:B45)</f>
        <v>0.91666666666666663</v>
      </c>
      <c r="C46" s="725">
        <f t="shared" si="9"/>
        <v>0.91666666666666663</v>
      </c>
      <c r="D46" s="725">
        <f t="shared" si="9"/>
        <v>0.91666666666666663</v>
      </c>
      <c r="E46" s="725">
        <f t="shared" si="9"/>
        <v>0.91666666666666663</v>
      </c>
      <c r="F46" s="725">
        <f t="shared" si="9"/>
        <v>0.91666666666666663</v>
      </c>
      <c r="G46" s="725">
        <f t="shared" si="9"/>
        <v>0.79166666666666663</v>
      </c>
      <c r="H46" s="725">
        <f t="shared" si="8"/>
        <v>2.6608796296296293</v>
      </c>
      <c r="I46" s="724" t="s">
        <v>3292</v>
      </c>
      <c r="J46" s="581" t="s">
        <v>2319</v>
      </c>
    </row>
    <row r="47" spans="1:10" ht="15.75" customHeight="1">
      <c r="A47" s="118"/>
      <c r="B47" s="118"/>
      <c r="C47" s="118"/>
      <c r="D47" s="118"/>
      <c r="E47" s="118"/>
      <c r="F47" s="118"/>
      <c r="G47" s="118"/>
      <c r="H47" s="118"/>
      <c r="I47" s="118"/>
      <c r="J47" s="118"/>
    </row>
    <row r="48" spans="1:10" ht="15.75" customHeight="1">
      <c r="A48" s="118"/>
      <c r="B48" s="118"/>
      <c r="C48" s="118"/>
      <c r="D48" s="118"/>
      <c r="E48" s="118"/>
      <c r="F48" s="118"/>
      <c r="G48" s="118"/>
      <c r="H48" s="118"/>
      <c r="I48" s="118"/>
      <c r="J48" s="118"/>
    </row>
    <row r="49" spans="1:10" ht="15.75" customHeight="1">
      <c r="A49" s="875" t="s">
        <v>3293</v>
      </c>
      <c r="B49" s="837"/>
      <c r="C49" s="837"/>
      <c r="D49" s="118"/>
      <c r="E49" s="723"/>
      <c r="F49" s="118"/>
      <c r="G49" s="118"/>
      <c r="H49" s="118"/>
      <c r="I49" s="118"/>
      <c r="J49" s="118"/>
    </row>
    <row r="50" spans="1:10" ht="15.75" customHeight="1">
      <c r="A50" s="719" t="s">
        <v>2309</v>
      </c>
      <c r="B50" s="720" t="s">
        <v>992</v>
      </c>
      <c r="C50" s="720" t="s">
        <v>2310</v>
      </c>
      <c r="D50" s="720" t="s">
        <v>994</v>
      </c>
      <c r="E50" s="720" t="s">
        <v>995</v>
      </c>
      <c r="F50" s="720" t="s">
        <v>996</v>
      </c>
      <c r="G50" s="720" t="s">
        <v>997</v>
      </c>
      <c r="H50" s="720" t="s">
        <v>2311</v>
      </c>
      <c r="I50" s="720" t="s">
        <v>2312</v>
      </c>
      <c r="J50" s="720" t="s">
        <v>2313</v>
      </c>
    </row>
    <row r="51" spans="1:10" ht="15.75" customHeight="1">
      <c r="A51" s="443" t="s">
        <v>2442</v>
      </c>
      <c r="B51" s="571">
        <v>1</v>
      </c>
      <c r="C51" s="571">
        <v>1</v>
      </c>
      <c r="D51" s="571">
        <v>1</v>
      </c>
      <c r="E51" s="571">
        <v>1</v>
      </c>
      <c r="F51" s="571">
        <v>1</v>
      </c>
      <c r="G51" s="571">
        <v>1</v>
      </c>
      <c r="H51" s="433">
        <f t="shared" ref="H51:H63" si="10">B51*(SUM(C51:F51)*G51)</f>
        <v>4</v>
      </c>
      <c r="I51" s="642"/>
      <c r="J51" s="445" t="s">
        <v>2443</v>
      </c>
    </row>
    <row r="52" spans="1:10" ht="15.75" customHeight="1">
      <c r="A52" s="118" t="s">
        <v>3273</v>
      </c>
      <c r="B52" s="571">
        <v>1</v>
      </c>
      <c r="C52" s="571">
        <v>1</v>
      </c>
      <c r="D52" s="571">
        <v>1</v>
      </c>
      <c r="E52" s="571">
        <v>1</v>
      </c>
      <c r="F52" s="571">
        <v>1</v>
      </c>
      <c r="G52" s="571">
        <v>1</v>
      </c>
      <c r="H52" s="433">
        <f t="shared" si="10"/>
        <v>4</v>
      </c>
      <c r="I52" s="118"/>
      <c r="J52" s="445" t="s">
        <v>3275</v>
      </c>
    </row>
    <row r="53" spans="1:10" ht="15.75" customHeight="1">
      <c r="A53" s="118" t="s">
        <v>3276</v>
      </c>
      <c r="B53" s="571">
        <v>0</v>
      </c>
      <c r="C53" s="571">
        <v>0</v>
      </c>
      <c r="D53" s="571">
        <v>0</v>
      </c>
      <c r="E53" s="571">
        <v>0</v>
      </c>
      <c r="F53" s="571">
        <v>0</v>
      </c>
      <c r="G53" s="571">
        <v>0</v>
      </c>
      <c r="H53" s="433">
        <f t="shared" si="10"/>
        <v>0</v>
      </c>
      <c r="I53" s="118" t="s">
        <v>2486</v>
      </c>
      <c r="J53" s="118"/>
    </row>
    <row r="54" spans="1:10" ht="15.75" customHeight="1">
      <c r="A54" s="118" t="s">
        <v>3279</v>
      </c>
      <c r="B54" s="571">
        <v>1</v>
      </c>
      <c r="C54" s="571">
        <v>1</v>
      </c>
      <c r="D54" s="571">
        <v>1</v>
      </c>
      <c r="E54" s="571">
        <v>1</v>
      </c>
      <c r="F54" s="571">
        <v>1</v>
      </c>
      <c r="G54" s="571">
        <v>1</v>
      </c>
      <c r="H54" s="433">
        <f t="shared" si="10"/>
        <v>4</v>
      </c>
      <c r="I54" s="118"/>
      <c r="J54" s="445" t="s">
        <v>3280</v>
      </c>
    </row>
    <row r="55" spans="1:10" ht="15.75" customHeight="1">
      <c r="A55" s="118" t="s">
        <v>2457</v>
      </c>
      <c r="B55" s="571">
        <v>1</v>
      </c>
      <c r="C55" s="571">
        <v>1</v>
      </c>
      <c r="D55" s="571">
        <v>1</v>
      </c>
      <c r="E55" s="571">
        <v>1</v>
      </c>
      <c r="F55" s="571">
        <v>1</v>
      </c>
      <c r="G55" s="571">
        <v>1</v>
      </c>
      <c r="H55" s="433">
        <f t="shared" si="10"/>
        <v>4</v>
      </c>
      <c r="I55" s="118"/>
      <c r="J55" s="445" t="s">
        <v>3281</v>
      </c>
    </row>
    <row r="56" spans="1:10" ht="15.75" customHeight="1">
      <c r="A56" s="118" t="s">
        <v>2459</v>
      </c>
      <c r="B56" s="571">
        <v>0</v>
      </c>
      <c r="C56" s="571">
        <v>0</v>
      </c>
      <c r="D56" s="571">
        <v>0</v>
      </c>
      <c r="E56" s="571">
        <v>0</v>
      </c>
      <c r="F56" s="571">
        <v>0</v>
      </c>
      <c r="G56" s="571">
        <v>0</v>
      </c>
      <c r="H56" s="433">
        <f t="shared" si="10"/>
        <v>0</v>
      </c>
      <c r="I56" s="118" t="s">
        <v>2486</v>
      </c>
      <c r="J56" s="118"/>
    </row>
    <row r="57" spans="1:10" ht="15.75" customHeight="1">
      <c r="A57" s="118" t="s">
        <v>3283</v>
      </c>
      <c r="B57" s="571">
        <v>0</v>
      </c>
      <c r="C57" s="571">
        <v>0</v>
      </c>
      <c r="D57" s="571">
        <v>0</v>
      </c>
      <c r="E57" s="571">
        <v>0</v>
      </c>
      <c r="F57" s="571">
        <v>0</v>
      </c>
      <c r="G57" s="571">
        <v>0</v>
      </c>
      <c r="H57" s="433">
        <f t="shared" si="10"/>
        <v>0</v>
      </c>
      <c r="I57" s="118" t="s">
        <v>2486</v>
      </c>
      <c r="J57" s="118"/>
    </row>
    <row r="58" spans="1:10" ht="15.75" customHeight="1">
      <c r="A58" s="118" t="s">
        <v>3286</v>
      </c>
      <c r="B58" s="571">
        <v>1</v>
      </c>
      <c r="C58" s="571">
        <v>1</v>
      </c>
      <c r="D58" s="571">
        <v>1</v>
      </c>
      <c r="E58" s="571">
        <v>0</v>
      </c>
      <c r="F58" s="571">
        <v>1</v>
      </c>
      <c r="G58" s="571">
        <v>1</v>
      </c>
      <c r="H58" s="433">
        <f t="shared" si="10"/>
        <v>3</v>
      </c>
      <c r="I58" s="118" t="s">
        <v>3294</v>
      </c>
      <c r="J58" s="445" t="s">
        <v>3295</v>
      </c>
    </row>
    <row r="59" spans="1:10" ht="15.75" customHeight="1">
      <c r="A59" s="118" t="s">
        <v>3288</v>
      </c>
      <c r="B59" s="571">
        <v>0</v>
      </c>
      <c r="C59" s="571">
        <v>0</v>
      </c>
      <c r="D59" s="571">
        <v>0</v>
      </c>
      <c r="E59" s="571">
        <v>0</v>
      </c>
      <c r="F59" s="571">
        <v>0</v>
      </c>
      <c r="G59" s="571">
        <v>0</v>
      </c>
      <c r="H59" s="433">
        <f t="shared" si="10"/>
        <v>0</v>
      </c>
      <c r="I59" s="118" t="s">
        <v>2486</v>
      </c>
      <c r="J59" s="118"/>
    </row>
    <row r="60" spans="1:10" ht="15.75" customHeight="1">
      <c r="A60" s="118" t="s">
        <v>2467</v>
      </c>
      <c r="B60" s="571">
        <v>1</v>
      </c>
      <c r="C60" s="571">
        <v>1</v>
      </c>
      <c r="D60" s="571">
        <v>1</v>
      </c>
      <c r="E60" s="571">
        <v>0</v>
      </c>
      <c r="F60" s="571">
        <v>1</v>
      </c>
      <c r="G60" s="571">
        <v>1</v>
      </c>
      <c r="H60" s="433">
        <f t="shared" si="10"/>
        <v>3</v>
      </c>
      <c r="I60" s="118" t="s">
        <v>3294</v>
      </c>
      <c r="J60" s="445" t="s">
        <v>3296</v>
      </c>
    </row>
    <row r="61" spans="1:10" ht="15.75" customHeight="1">
      <c r="A61" s="118" t="s">
        <v>2469</v>
      </c>
      <c r="B61" s="571">
        <v>1</v>
      </c>
      <c r="C61" s="571">
        <v>1</v>
      </c>
      <c r="D61" s="571">
        <v>1</v>
      </c>
      <c r="E61" s="571">
        <v>1</v>
      </c>
      <c r="F61" s="571">
        <v>1</v>
      </c>
      <c r="G61" s="571">
        <v>1</v>
      </c>
      <c r="H61" s="433">
        <f t="shared" si="10"/>
        <v>4</v>
      </c>
      <c r="I61" s="118"/>
      <c r="J61" s="445" t="s">
        <v>3297</v>
      </c>
    </row>
    <row r="62" spans="1:10" ht="15.75" customHeight="1">
      <c r="A62" s="118" t="s">
        <v>2472</v>
      </c>
      <c r="B62" s="571">
        <v>1</v>
      </c>
      <c r="C62" s="571">
        <v>1</v>
      </c>
      <c r="D62" s="571">
        <v>1</v>
      </c>
      <c r="E62" s="571">
        <v>1</v>
      </c>
      <c r="F62" s="571">
        <v>1</v>
      </c>
      <c r="G62" s="571">
        <v>1</v>
      </c>
      <c r="H62" s="433">
        <f t="shared" si="10"/>
        <v>4</v>
      </c>
      <c r="I62" s="118"/>
      <c r="J62" s="633" t="s">
        <v>3298</v>
      </c>
    </row>
    <row r="63" spans="1:10" ht="15.75" customHeight="1">
      <c r="A63" s="724" t="s">
        <v>2317</v>
      </c>
      <c r="B63" s="725">
        <f t="shared" ref="B63:G63" si="11">AVERAGE(B51:B62)</f>
        <v>0.66666666666666663</v>
      </c>
      <c r="C63" s="725">
        <f t="shared" si="11"/>
        <v>0.66666666666666663</v>
      </c>
      <c r="D63" s="725">
        <f t="shared" si="11"/>
        <v>0.66666666666666663</v>
      </c>
      <c r="E63" s="725">
        <f t="shared" si="11"/>
        <v>0.5</v>
      </c>
      <c r="F63" s="725">
        <f t="shared" si="11"/>
        <v>0.66666666666666663</v>
      </c>
      <c r="G63" s="725">
        <f t="shared" si="11"/>
        <v>0.66666666666666663</v>
      </c>
      <c r="H63" s="725">
        <f t="shared" si="10"/>
        <v>1.1111111111111109</v>
      </c>
      <c r="I63" s="724"/>
      <c r="J63" s="581" t="s">
        <v>2319</v>
      </c>
    </row>
    <row r="64" spans="1:10" ht="15.75" customHeight="1">
      <c r="A64" s="118"/>
      <c r="B64" s="118"/>
      <c r="C64" s="118"/>
      <c r="D64" s="118"/>
      <c r="E64" s="118"/>
      <c r="F64" s="118"/>
      <c r="G64" s="118"/>
      <c r="H64" s="118"/>
      <c r="I64" s="118"/>
      <c r="J64" s="118"/>
    </row>
    <row r="65" spans="1:10" ht="15.75" customHeight="1">
      <c r="A65" s="718" t="s">
        <v>3299</v>
      </c>
      <c r="B65" s="118"/>
      <c r="C65" s="118"/>
      <c r="D65" s="118"/>
      <c r="E65" s="723"/>
      <c r="F65" s="118"/>
      <c r="G65" s="118"/>
      <c r="H65" s="118"/>
      <c r="I65" s="118"/>
      <c r="J65" s="118"/>
    </row>
    <row r="66" spans="1:10" ht="15.75" customHeight="1">
      <c r="A66" s="719" t="s">
        <v>2309</v>
      </c>
      <c r="B66" s="720" t="s">
        <v>992</v>
      </c>
      <c r="C66" s="720" t="s">
        <v>2310</v>
      </c>
      <c r="D66" s="720" t="s">
        <v>994</v>
      </c>
      <c r="E66" s="720" t="s">
        <v>995</v>
      </c>
      <c r="F66" s="720" t="s">
        <v>996</v>
      </c>
      <c r="G66" s="720" t="s">
        <v>997</v>
      </c>
      <c r="H66" s="720" t="s">
        <v>2311</v>
      </c>
      <c r="I66" s="720" t="s">
        <v>2312</v>
      </c>
      <c r="J66" s="720" t="s">
        <v>2313</v>
      </c>
    </row>
    <row r="67" spans="1:10" ht="15.75" customHeight="1">
      <c r="A67" s="443" t="s">
        <v>2442</v>
      </c>
      <c r="B67" s="571">
        <v>1</v>
      </c>
      <c r="C67" s="571">
        <v>1</v>
      </c>
      <c r="D67" s="571">
        <v>1</v>
      </c>
      <c r="E67" s="571">
        <v>1</v>
      </c>
      <c r="F67" s="571">
        <v>1</v>
      </c>
      <c r="G67" s="571">
        <v>1</v>
      </c>
      <c r="H67" s="433">
        <f t="shared" ref="H67:H79" si="12">B67*(SUM(C67:F67)*G67)</f>
        <v>4</v>
      </c>
      <c r="I67" s="642"/>
      <c r="J67" s="445" t="s">
        <v>3300</v>
      </c>
    </row>
    <row r="68" spans="1:10" ht="15.75" customHeight="1">
      <c r="A68" s="118" t="s">
        <v>3279</v>
      </c>
      <c r="B68" s="571">
        <v>1</v>
      </c>
      <c r="C68" s="571">
        <v>1</v>
      </c>
      <c r="D68" s="571">
        <v>1</v>
      </c>
      <c r="E68" s="571">
        <v>1</v>
      </c>
      <c r="F68" s="571">
        <v>1</v>
      </c>
      <c r="G68" s="571">
        <v>1</v>
      </c>
      <c r="H68" s="433">
        <f t="shared" si="12"/>
        <v>4</v>
      </c>
      <c r="I68" s="642"/>
      <c r="J68" s="445" t="s">
        <v>3301</v>
      </c>
    </row>
    <row r="69" spans="1:10" ht="15.75" customHeight="1">
      <c r="A69" s="118" t="s">
        <v>2457</v>
      </c>
      <c r="B69" s="571">
        <v>1</v>
      </c>
      <c r="C69" s="571">
        <v>1</v>
      </c>
      <c r="D69" s="571">
        <v>1</v>
      </c>
      <c r="E69" s="571">
        <v>1</v>
      </c>
      <c r="F69" s="571">
        <v>1</v>
      </c>
      <c r="G69" s="571">
        <v>1</v>
      </c>
      <c r="H69" s="433">
        <f t="shared" si="12"/>
        <v>4</v>
      </c>
      <c r="I69" s="642"/>
      <c r="J69" s="445" t="s">
        <v>3302</v>
      </c>
    </row>
    <row r="70" spans="1:10" ht="15.75" customHeight="1">
      <c r="A70" s="118" t="s">
        <v>2459</v>
      </c>
      <c r="B70" s="571">
        <v>0</v>
      </c>
      <c r="C70" s="571">
        <v>0</v>
      </c>
      <c r="D70" s="571">
        <v>0</v>
      </c>
      <c r="E70" s="571">
        <v>0</v>
      </c>
      <c r="F70" s="571">
        <v>0</v>
      </c>
      <c r="G70" s="571">
        <v>0</v>
      </c>
      <c r="H70" s="433">
        <f t="shared" si="12"/>
        <v>0</v>
      </c>
      <c r="I70" s="118" t="s">
        <v>2486</v>
      </c>
      <c r="J70" s="118"/>
    </row>
    <row r="71" spans="1:10" ht="15.75" customHeight="1">
      <c r="A71" s="118" t="s">
        <v>2467</v>
      </c>
      <c r="B71" s="571">
        <v>1</v>
      </c>
      <c r="C71" s="571">
        <v>1</v>
      </c>
      <c r="D71" s="571">
        <v>1</v>
      </c>
      <c r="E71" s="571">
        <v>1</v>
      </c>
      <c r="F71" s="571">
        <v>1</v>
      </c>
      <c r="G71" s="571">
        <v>1</v>
      </c>
      <c r="H71" s="433">
        <f t="shared" si="12"/>
        <v>4</v>
      </c>
      <c r="I71" s="642"/>
      <c r="J71" s="445" t="s">
        <v>3303</v>
      </c>
    </row>
    <row r="72" spans="1:10" ht="15.75" customHeight="1">
      <c r="A72" s="118" t="s">
        <v>2469</v>
      </c>
      <c r="B72" s="571">
        <v>1</v>
      </c>
      <c r="C72" s="571">
        <v>1</v>
      </c>
      <c r="D72" s="571">
        <v>1</v>
      </c>
      <c r="E72" s="571">
        <v>1</v>
      </c>
      <c r="F72" s="571">
        <v>1</v>
      </c>
      <c r="G72" s="571">
        <v>1</v>
      </c>
      <c r="H72" s="433">
        <f t="shared" si="12"/>
        <v>4</v>
      </c>
      <c r="I72" s="642"/>
      <c r="J72" s="445" t="s">
        <v>3304</v>
      </c>
    </row>
    <row r="73" spans="1:10" ht="15.75" customHeight="1">
      <c r="A73" s="118" t="s">
        <v>3273</v>
      </c>
      <c r="B73" s="571">
        <v>0</v>
      </c>
      <c r="C73" s="571">
        <v>0</v>
      </c>
      <c r="D73" s="571">
        <v>0</v>
      </c>
      <c r="E73" s="571">
        <v>0</v>
      </c>
      <c r="F73" s="571">
        <v>0</v>
      </c>
      <c r="G73" s="571">
        <v>0</v>
      </c>
      <c r="H73" s="433">
        <f t="shared" si="12"/>
        <v>0</v>
      </c>
      <c r="I73" s="118" t="s">
        <v>2486</v>
      </c>
      <c r="J73" s="118"/>
    </row>
    <row r="74" spans="1:10" ht="15.75" customHeight="1">
      <c r="A74" s="118" t="s">
        <v>3283</v>
      </c>
      <c r="B74" s="571">
        <v>0</v>
      </c>
      <c r="C74" s="571">
        <v>0</v>
      </c>
      <c r="D74" s="571">
        <v>0</v>
      </c>
      <c r="E74" s="571">
        <v>0</v>
      </c>
      <c r="F74" s="571">
        <v>0</v>
      </c>
      <c r="G74" s="571">
        <v>0</v>
      </c>
      <c r="H74" s="433">
        <f t="shared" si="12"/>
        <v>0</v>
      </c>
      <c r="I74" s="118" t="s">
        <v>2486</v>
      </c>
      <c r="J74" s="118"/>
    </row>
    <row r="75" spans="1:10" ht="15.75" customHeight="1">
      <c r="A75" s="118" t="s">
        <v>3286</v>
      </c>
      <c r="B75" s="571">
        <v>0</v>
      </c>
      <c r="C75" s="571">
        <v>0</v>
      </c>
      <c r="D75" s="571">
        <v>0</v>
      </c>
      <c r="E75" s="571">
        <v>0</v>
      </c>
      <c r="F75" s="571">
        <v>0</v>
      </c>
      <c r="G75" s="571">
        <v>0</v>
      </c>
      <c r="H75" s="433">
        <f t="shared" si="12"/>
        <v>0</v>
      </c>
      <c r="I75" s="118" t="s">
        <v>2486</v>
      </c>
      <c r="J75" s="118"/>
    </row>
    <row r="76" spans="1:10" ht="15.75" customHeight="1">
      <c r="A76" s="118" t="s">
        <v>3288</v>
      </c>
      <c r="B76" s="571">
        <v>0</v>
      </c>
      <c r="C76" s="571">
        <v>0</v>
      </c>
      <c r="D76" s="571">
        <v>0</v>
      </c>
      <c r="E76" s="571">
        <v>0</v>
      </c>
      <c r="F76" s="571">
        <v>0</v>
      </c>
      <c r="G76" s="571">
        <v>0</v>
      </c>
      <c r="H76" s="433">
        <f t="shared" si="12"/>
        <v>0</v>
      </c>
      <c r="I76" s="118" t="s">
        <v>2486</v>
      </c>
      <c r="J76" s="118"/>
    </row>
    <row r="77" spans="1:10" ht="15.75" customHeight="1">
      <c r="A77" s="118" t="s">
        <v>3276</v>
      </c>
      <c r="B77" s="571">
        <v>0</v>
      </c>
      <c r="C77" s="571">
        <v>0</v>
      </c>
      <c r="D77" s="571">
        <v>0</v>
      </c>
      <c r="E77" s="571">
        <v>0</v>
      </c>
      <c r="F77" s="571">
        <v>0</v>
      </c>
      <c r="G77" s="571">
        <v>0</v>
      </c>
      <c r="H77" s="433">
        <f t="shared" si="12"/>
        <v>0</v>
      </c>
      <c r="I77" s="118" t="s">
        <v>2486</v>
      </c>
      <c r="J77" s="445"/>
    </row>
    <row r="78" spans="1:10" ht="15.75" customHeight="1">
      <c r="A78" s="118" t="s">
        <v>2472</v>
      </c>
      <c r="B78" s="571">
        <v>0</v>
      </c>
      <c r="C78" s="571">
        <v>0</v>
      </c>
      <c r="D78" s="571">
        <v>0</v>
      </c>
      <c r="E78" s="571">
        <v>0</v>
      </c>
      <c r="F78" s="571">
        <v>0</v>
      </c>
      <c r="G78" s="571">
        <v>0</v>
      </c>
      <c r="H78" s="433">
        <f t="shared" si="12"/>
        <v>0</v>
      </c>
      <c r="I78" s="443" t="s">
        <v>2486</v>
      </c>
      <c r="J78" s="445"/>
    </row>
    <row r="79" spans="1:10" ht="15.75" customHeight="1">
      <c r="A79" s="724" t="s">
        <v>2317</v>
      </c>
      <c r="B79" s="725">
        <f t="shared" ref="B79:G79" si="13">AVERAGE(B67:B78)</f>
        <v>0.41666666666666669</v>
      </c>
      <c r="C79" s="725">
        <f t="shared" si="13"/>
        <v>0.41666666666666669</v>
      </c>
      <c r="D79" s="725">
        <f t="shared" si="13"/>
        <v>0.41666666666666669</v>
      </c>
      <c r="E79" s="725">
        <f t="shared" si="13"/>
        <v>0.41666666666666669</v>
      </c>
      <c r="F79" s="725">
        <f t="shared" si="13"/>
        <v>0.41666666666666669</v>
      </c>
      <c r="G79" s="725">
        <f t="shared" si="13"/>
        <v>0.41666666666666669</v>
      </c>
      <c r="H79" s="725">
        <f t="shared" si="12"/>
        <v>0.28935185185185192</v>
      </c>
      <c r="I79" s="724"/>
      <c r="J79" s="581" t="s">
        <v>2319</v>
      </c>
    </row>
    <row r="80" spans="1:10" ht="15.75" customHeight="1">
      <c r="A80" s="118"/>
      <c r="B80" s="118"/>
      <c r="C80" s="118"/>
      <c r="D80" s="118"/>
      <c r="E80" s="118"/>
      <c r="F80" s="118"/>
      <c r="G80" s="118"/>
      <c r="H80" s="118"/>
      <c r="I80" s="118"/>
      <c r="J80" s="118"/>
    </row>
    <row r="81" spans="1:10" ht="15.75" customHeight="1">
      <c r="A81" s="875" t="s">
        <v>3305</v>
      </c>
      <c r="B81" s="837"/>
      <c r="C81" s="837"/>
      <c r="D81" s="118"/>
      <c r="E81" s="723"/>
      <c r="F81" s="118"/>
      <c r="G81" s="118"/>
      <c r="H81" s="118"/>
      <c r="I81" s="118"/>
      <c r="J81" s="118"/>
    </row>
    <row r="82" spans="1:10" ht="15.75" customHeight="1">
      <c r="A82" s="719" t="s">
        <v>2309</v>
      </c>
      <c r="B82" s="720" t="s">
        <v>992</v>
      </c>
      <c r="C82" s="720" t="s">
        <v>2310</v>
      </c>
      <c r="D82" s="720" t="s">
        <v>994</v>
      </c>
      <c r="E82" s="720" t="s">
        <v>995</v>
      </c>
      <c r="F82" s="720" t="s">
        <v>996</v>
      </c>
      <c r="G82" s="720" t="s">
        <v>997</v>
      </c>
      <c r="H82" s="726" t="s">
        <v>2311</v>
      </c>
      <c r="I82" s="720" t="s">
        <v>2312</v>
      </c>
      <c r="J82" s="720" t="s">
        <v>2313</v>
      </c>
    </row>
    <row r="83" spans="1:10" ht="15.75" customHeight="1">
      <c r="A83" s="443" t="s">
        <v>2442</v>
      </c>
      <c r="B83" s="571">
        <v>0</v>
      </c>
      <c r="C83" s="571">
        <v>0</v>
      </c>
      <c r="D83" s="571">
        <v>0</v>
      </c>
      <c r="E83" s="571">
        <v>0</v>
      </c>
      <c r="F83" s="571">
        <v>0</v>
      </c>
      <c r="G83" s="571">
        <v>0</v>
      </c>
      <c r="H83" s="433">
        <f t="shared" ref="H83:H95" si="14">B83*(SUM(C83:F83)*G83)</f>
        <v>0</v>
      </c>
      <c r="I83" s="443" t="s">
        <v>3306</v>
      </c>
      <c r="J83" s="445" t="s">
        <v>2443</v>
      </c>
    </row>
    <row r="84" spans="1:10" ht="15.75" customHeight="1">
      <c r="A84" s="118" t="s">
        <v>3279</v>
      </c>
      <c r="B84" s="571">
        <v>1</v>
      </c>
      <c r="C84" s="571">
        <v>1</v>
      </c>
      <c r="D84" s="571">
        <v>1</v>
      </c>
      <c r="E84" s="571">
        <v>1</v>
      </c>
      <c r="F84" s="571">
        <v>1</v>
      </c>
      <c r="G84" s="571">
        <v>0.5</v>
      </c>
      <c r="H84" s="433">
        <f t="shared" si="14"/>
        <v>2</v>
      </c>
      <c r="I84" s="443" t="s">
        <v>3307</v>
      </c>
      <c r="J84" s="445" t="s">
        <v>3280</v>
      </c>
    </row>
    <row r="85" spans="1:10" ht="15.75" customHeight="1">
      <c r="A85" s="118" t="s">
        <v>2457</v>
      </c>
      <c r="B85" s="571">
        <v>0</v>
      </c>
      <c r="C85" s="571">
        <v>0</v>
      </c>
      <c r="D85" s="571">
        <v>0</v>
      </c>
      <c r="E85" s="571">
        <v>0</v>
      </c>
      <c r="F85" s="571">
        <v>0</v>
      </c>
      <c r="G85" s="571">
        <v>0</v>
      </c>
      <c r="H85" s="433">
        <f t="shared" si="14"/>
        <v>0</v>
      </c>
      <c r="I85" s="443" t="s">
        <v>3306</v>
      </c>
      <c r="J85" s="445" t="s">
        <v>3281</v>
      </c>
    </row>
    <row r="86" spans="1:10" ht="15.75" customHeight="1">
      <c r="A86" s="118" t="s">
        <v>2459</v>
      </c>
      <c r="B86" s="571">
        <v>0</v>
      </c>
      <c r="C86" s="571">
        <v>0</v>
      </c>
      <c r="D86" s="571">
        <v>0</v>
      </c>
      <c r="E86" s="571">
        <v>0</v>
      </c>
      <c r="F86" s="571">
        <v>0</v>
      </c>
      <c r="G86" s="571">
        <v>0</v>
      </c>
      <c r="H86" s="433">
        <f t="shared" si="14"/>
        <v>0</v>
      </c>
      <c r="I86" s="443" t="s">
        <v>3306</v>
      </c>
      <c r="J86" s="445" t="s">
        <v>3282</v>
      </c>
    </row>
    <row r="87" spans="1:10" ht="15.75" customHeight="1">
      <c r="A87" s="118" t="s">
        <v>2467</v>
      </c>
      <c r="B87" s="571">
        <v>0</v>
      </c>
      <c r="C87" s="571">
        <v>0</v>
      </c>
      <c r="D87" s="571">
        <v>0</v>
      </c>
      <c r="E87" s="571">
        <v>0</v>
      </c>
      <c r="F87" s="571">
        <v>0</v>
      </c>
      <c r="G87" s="571">
        <v>0</v>
      </c>
      <c r="H87" s="433">
        <f t="shared" si="14"/>
        <v>0</v>
      </c>
      <c r="I87" s="443" t="s">
        <v>3306</v>
      </c>
      <c r="J87" s="445" t="s">
        <v>3289</v>
      </c>
    </row>
    <row r="88" spans="1:10" ht="15.75" customHeight="1">
      <c r="A88" s="118" t="s">
        <v>2469</v>
      </c>
      <c r="B88" s="571">
        <v>0</v>
      </c>
      <c r="C88" s="571">
        <v>0</v>
      </c>
      <c r="D88" s="571">
        <v>0</v>
      </c>
      <c r="E88" s="571">
        <v>0</v>
      </c>
      <c r="F88" s="571">
        <v>0</v>
      </c>
      <c r="G88" s="571">
        <v>0</v>
      </c>
      <c r="H88" s="433">
        <f t="shared" si="14"/>
        <v>0</v>
      </c>
      <c r="I88" s="443" t="s">
        <v>3306</v>
      </c>
      <c r="J88" s="445" t="s">
        <v>3290</v>
      </c>
    </row>
    <row r="89" spans="1:10" ht="15.75" customHeight="1">
      <c r="A89" s="118" t="s">
        <v>3273</v>
      </c>
      <c r="B89" s="571">
        <v>0</v>
      </c>
      <c r="C89" s="571">
        <v>0</v>
      </c>
      <c r="D89" s="571">
        <v>0</v>
      </c>
      <c r="E89" s="571">
        <v>0</v>
      </c>
      <c r="F89" s="571">
        <v>0</v>
      </c>
      <c r="G89" s="571">
        <v>0</v>
      </c>
      <c r="H89" s="433">
        <f t="shared" si="14"/>
        <v>0</v>
      </c>
      <c r="I89" s="443" t="s">
        <v>3306</v>
      </c>
      <c r="J89" s="445" t="s">
        <v>3275</v>
      </c>
    </row>
    <row r="90" spans="1:10" ht="15.75" customHeight="1">
      <c r="A90" s="118" t="s">
        <v>3283</v>
      </c>
      <c r="B90" s="571">
        <v>0</v>
      </c>
      <c r="C90" s="571">
        <v>0</v>
      </c>
      <c r="D90" s="571">
        <v>0</v>
      </c>
      <c r="E90" s="571">
        <v>0</v>
      </c>
      <c r="F90" s="571">
        <v>0</v>
      </c>
      <c r="G90" s="571">
        <v>0</v>
      </c>
      <c r="H90" s="433">
        <f t="shared" si="14"/>
        <v>0</v>
      </c>
      <c r="I90" s="443" t="s">
        <v>3306</v>
      </c>
      <c r="J90" s="445" t="s">
        <v>3308</v>
      </c>
    </row>
    <row r="91" spans="1:10" ht="15.75" customHeight="1">
      <c r="A91" s="118" t="s">
        <v>3286</v>
      </c>
      <c r="B91" s="571">
        <v>0</v>
      </c>
      <c r="C91" s="571">
        <v>0</v>
      </c>
      <c r="D91" s="571">
        <v>0</v>
      </c>
      <c r="E91" s="571">
        <v>0</v>
      </c>
      <c r="F91" s="571">
        <v>0</v>
      </c>
      <c r="G91" s="571">
        <v>0</v>
      </c>
      <c r="H91" s="433">
        <f t="shared" si="14"/>
        <v>0</v>
      </c>
      <c r="I91" s="443" t="s">
        <v>3306</v>
      </c>
      <c r="J91" s="445" t="s">
        <v>3287</v>
      </c>
    </row>
    <row r="92" spans="1:10" ht="15.75" customHeight="1">
      <c r="A92" s="118" t="s">
        <v>3288</v>
      </c>
      <c r="B92" s="571">
        <v>0</v>
      </c>
      <c r="C92" s="571">
        <v>0</v>
      </c>
      <c r="D92" s="571">
        <v>0</v>
      </c>
      <c r="E92" s="571">
        <v>0</v>
      </c>
      <c r="F92" s="571">
        <v>0</v>
      </c>
      <c r="G92" s="571">
        <v>0</v>
      </c>
      <c r="H92" s="433">
        <f t="shared" si="14"/>
        <v>0</v>
      </c>
      <c r="I92" s="118" t="s">
        <v>2486</v>
      </c>
      <c r="J92" s="118"/>
    </row>
    <row r="93" spans="1:10" ht="15.75" customHeight="1">
      <c r="A93" s="118" t="s">
        <v>3276</v>
      </c>
      <c r="B93" s="571">
        <v>0</v>
      </c>
      <c r="C93" s="571">
        <v>0</v>
      </c>
      <c r="D93" s="571">
        <v>0</v>
      </c>
      <c r="E93" s="571">
        <v>0</v>
      </c>
      <c r="F93" s="571">
        <v>0</v>
      </c>
      <c r="G93" s="571">
        <v>0</v>
      </c>
      <c r="H93" s="433">
        <f t="shared" si="14"/>
        <v>0</v>
      </c>
      <c r="I93" s="443" t="s">
        <v>3306</v>
      </c>
      <c r="J93" s="445" t="s">
        <v>3278</v>
      </c>
    </row>
    <row r="94" spans="1:10" ht="15.75" customHeight="1">
      <c r="A94" s="118" t="s">
        <v>2472</v>
      </c>
      <c r="B94" s="571">
        <v>0</v>
      </c>
      <c r="C94" s="571">
        <v>0</v>
      </c>
      <c r="D94" s="571">
        <v>0</v>
      </c>
      <c r="E94" s="571">
        <v>0</v>
      </c>
      <c r="F94" s="571">
        <v>0</v>
      </c>
      <c r="G94" s="571">
        <v>0</v>
      </c>
      <c r="H94" s="433">
        <f t="shared" si="14"/>
        <v>0</v>
      </c>
      <c r="I94" s="443" t="s">
        <v>3306</v>
      </c>
      <c r="J94" s="445" t="s">
        <v>3291</v>
      </c>
    </row>
    <row r="95" spans="1:10" ht="15.75" customHeight="1">
      <c r="A95" s="724" t="s">
        <v>2317</v>
      </c>
      <c r="B95" s="725">
        <f t="shared" ref="B95:G95" si="15">AVERAGE(B83:B94)</f>
        <v>8.3333333333333329E-2</v>
      </c>
      <c r="C95" s="725">
        <f t="shared" si="15"/>
        <v>8.3333333333333329E-2</v>
      </c>
      <c r="D95" s="725">
        <f t="shared" si="15"/>
        <v>8.3333333333333329E-2</v>
      </c>
      <c r="E95" s="725">
        <f t="shared" si="15"/>
        <v>8.3333333333333329E-2</v>
      </c>
      <c r="F95" s="725">
        <f t="shared" si="15"/>
        <v>8.3333333333333329E-2</v>
      </c>
      <c r="G95" s="725">
        <f t="shared" si="15"/>
        <v>4.1666666666666664E-2</v>
      </c>
      <c r="H95" s="725">
        <f t="shared" si="14"/>
        <v>1.1574074074074073E-3</v>
      </c>
      <c r="I95" s="724"/>
      <c r="J95" s="581" t="s">
        <v>2319</v>
      </c>
    </row>
    <row r="96" spans="1:10" ht="15.75" customHeight="1">
      <c r="A96" s="718"/>
      <c r="B96" s="118"/>
      <c r="C96" s="118"/>
      <c r="D96" s="118"/>
      <c r="E96" s="723"/>
      <c r="F96" s="118"/>
      <c r="G96" s="118"/>
      <c r="H96" s="118"/>
      <c r="I96" s="118"/>
      <c r="J96" s="118"/>
    </row>
    <row r="97" spans="1:10" ht="15.75" customHeight="1">
      <c r="A97" s="875" t="s">
        <v>3309</v>
      </c>
      <c r="B97" s="837"/>
      <c r="C97" s="837"/>
      <c r="D97" s="118"/>
      <c r="E97" s="723"/>
      <c r="F97" s="118"/>
      <c r="G97" s="118"/>
      <c r="H97" s="118"/>
      <c r="I97" s="118"/>
      <c r="J97" s="118"/>
    </row>
    <row r="98" spans="1:10" ht="15.75" customHeight="1">
      <c r="A98" s="719" t="s">
        <v>2309</v>
      </c>
      <c r="B98" s="720" t="s">
        <v>992</v>
      </c>
      <c r="C98" s="720" t="s">
        <v>2310</v>
      </c>
      <c r="D98" s="720" t="s">
        <v>994</v>
      </c>
      <c r="E98" s="720" t="s">
        <v>995</v>
      </c>
      <c r="F98" s="720" t="s">
        <v>996</v>
      </c>
      <c r="G98" s="720" t="s">
        <v>997</v>
      </c>
      <c r="H98" s="720" t="s">
        <v>2311</v>
      </c>
      <c r="I98" s="720" t="s">
        <v>2312</v>
      </c>
      <c r="J98" s="720" t="s">
        <v>2313</v>
      </c>
    </row>
    <row r="99" spans="1:10" ht="15.75" customHeight="1">
      <c r="A99" s="443" t="s">
        <v>2442</v>
      </c>
      <c r="B99" s="571">
        <v>1</v>
      </c>
      <c r="C99" s="571">
        <v>1</v>
      </c>
      <c r="D99" s="571">
        <v>1</v>
      </c>
      <c r="E99" s="571">
        <v>1</v>
      </c>
      <c r="F99" s="571">
        <v>1</v>
      </c>
      <c r="G99" s="571">
        <v>1</v>
      </c>
      <c r="H99" s="433">
        <f t="shared" ref="H99:H111" si="16">B99*(SUM(C99:F99)*G99)</f>
        <v>4</v>
      </c>
      <c r="I99" s="443" t="s">
        <v>3310</v>
      </c>
      <c r="J99" s="445" t="s">
        <v>2443</v>
      </c>
    </row>
    <row r="100" spans="1:10" ht="15.75" customHeight="1">
      <c r="A100" s="118" t="s">
        <v>3279</v>
      </c>
      <c r="B100" s="571">
        <v>1</v>
      </c>
      <c r="C100" s="571">
        <v>1</v>
      </c>
      <c r="D100" s="571">
        <v>1</v>
      </c>
      <c r="E100" s="571">
        <v>1</v>
      </c>
      <c r="F100" s="571">
        <v>1</v>
      </c>
      <c r="G100" s="571">
        <v>1</v>
      </c>
      <c r="H100" s="433">
        <f t="shared" si="16"/>
        <v>4</v>
      </c>
      <c r="I100" s="642" t="s">
        <v>3311</v>
      </c>
      <c r="J100" s="445" t="s">
        <v>3280</v>
      </c>
    </row>
    <row r="101" spans="1:10" ht="15.75" customHeight="1">
      <c r="A101" s="118" t="s">
        <v>2457</v>
      </c>
      <c r="B101" s="571">
        <v>1</v>
      </c>
      <c r="C101" s="571">
        <v>1</v>
      </c>
      <c r="D101" s="571">
        <v>1</v>
      </c>
      <c r="E101" s="571">
        <v>1</v>
      </c>
      <c r="F101" s="571">
        <v>1</v>
      </c>
      <c r="G101" s="571">
        <v>1</v>
      </c>
      <c r="H101" s="433">
        <f t="shared" si="16"/>
        <v>4</v>
      </c>
      <c r="I101" s="443" t="s">
        <v>3310</v>
      </c>
      <c r="J101" s="445" t="s">
        <v>3281</v>
      </c>
    </row>
    <row r="102" spans="1:10" ht="15.75" customHeight="1">
      <c r="A102" s="118" t="s">
        <v>2459</v>
      </c>
      <c r="B102" s="571">
        <v>1</v>
      </c>
      <c r="C102" s="571">
        <v>1</v>
      </c>
      <c r="D102" s="571">
        <v>1</v>
      </c>
      <c r="E102" s="571">
        <v>1</v>
      </c>
      <c r="F102" s="571">
        <v>1</v>
      </c>
      <c r="G102" s="571">
        <v>1</v>
      </c>
      <c r="H102" s="433">
        <f t="shared" si="16"/>
        <v>4</v>
      </c>
      <c r="I102" s="443" t="s">
        <v>3310</v>
      </c>
      <c r="J102" s="445" t="s">
        <v>3282</v>
      </c>
    </row>
    <row r="103" spans="1:10" ht="15.75" customHeight="1">
      <c r="A103" s="118" t="s">
        <v>2467</v>
      </c>
      <c r="B103" s="571">
        <v>1</v>
      </c>
      <c r="C103" s="571">
        <v>1</v>
      </c>
      <c r="D103" s="571">
        <v>1</v>
      </c>
      <c r="E103" s="571">
        <v>1</v>
      </c>
      <c r="F103" s="571">
        <v>1</v>
      </c>
      <c r="G103" s="571">
        <v>1</v>
      </c>
      <c r="H103" s="433">
        <f t="shared" si="16"/>
        <v>4</v>
      </c>
      <c r="I103" s="443" t="s">
        <v>3310</v>
      </c>
      <c r="J103" s="445" t="s">
        <v>3289</v>
      </c>
    </row>
    <row r="104" spans="1:10" ht="15.75" customHeight="1">
      <c r="A104" s="118" t="s">
        <v>2469</v>
      </c>
      <c r="B104" s="571">
        <v>1</v>
      </c>
      <c r="C104" s="571">
        <v>1</v>
      </c>
      <c r="D104" s="571">
        <v>1</v>
      </c>
      <c r="E104" s="571">
        <v>1</v>
      </c>
      <c r="F104" s="571">
        <v>1</v>
      </c>
      <c r="G104" s="571">
        <v>1</v>
      </c>
      <c r="H104" s="433">
        <f t="shared" si="16"/>
        <v>4</v>
      </c>
      <c r="I104" s="443" t="s">
        <v>3310</v>
      </c>
      <c r="J104" s="445" t="s">
        <v>3290</v>
      </c>
    </row>
    <row r="105" spans="1:10" ht="15.75" customHeight="1">
      <c r="A105" s="118" t="s">
        <v>3273</v>
      </c>
      <c r="B105" s="571">
        <v>0</v>
      </c>
      <c r="C105" s="571">
        <v>0</v>
      </c>
      <c r="D105" s="571">
        <v>0</v>
      </c>
      <c r="E105" s="571">
        <v>0</v>
      </c>
      <c r="F105" s="571">
        <v>0</v>
      </c>
      <c r="G105" s="571">
        <v>0</v>
      </c>
      <c r="H105" s="433">
        <f t="shared" si="16"/>
        <v>0</v>
      </c>
      <c r="I105" s="118" t="s">
        <v>3312</v>
      </c>
      <c r="J105" s="118"/>
    </row>
    <row r="106" spans="1:10" ht="15.75" customHeight="1">
      <c r="A106" s="118" t="s">
        <v>3283</v>
      </c>
      <c r="B106" s="571">
        <v>0</v>
      </c>
      <c r="C106" s="571">
        <v>0</v>
      </c>
      <c r="D106" s="571">
        <v>0</v>
      </c>
      <c r="E106" s="571">
        <v>0</v>
      </c>
      <c r="F106" s="571">
        <v>0</v>
      </c>
      <c r="G106" s="571">
        <v>0</v>
      </c>
      <c r="H106" s="433">
        <f t="shared" si="16"/>
        <v>0</v>
      </c>
      <c r="I106" s="118" t="s">
        <v>3312</v>
      </c>
      <c r="J106" s="118"/>
    </row>
    <row r="107" spans="1:10" ht="15.75" customHeight="1">
      <c r="A107" s="118" t="s">
        <v>3286</v>
      </c>
      <c r="B107" s="571">
        <v>0</v>
      </c>
      <c r="C107" s="571">
        <v>0</v>
      </c>
      <c r="D107" s="571">
        <v>0</v>
      </c>
      <c r="E107" s="571">
        <v>0</v>
      </c>
      <c r="F107" s="571">
        <v>0</v>
      </c>
      <c r="G107" s="571">
        <v>0</v>
      </c>
      <c r="H107" s="433">
        <f t="shared" si="16"/>
        <v>0</v>
      </c>
      <c r="I107" s="118" t="s">
        <v>3312</v>
      </c>
      <c r="J107" s="118"/>
    </row>
    <row r="108" spans="1:10" ht="15.75" customHeight="1">
      <c r="A108" s="118" t="s">
        <v>3288</v>
      </c>
      <c r="B108" s="571">
        <v>0</v>
      </c>
      <c r="C108" s="571">
        <v>0</v>
      </c>
      <c r="D108" s="571">
        <v>0</v>
      </c>
      <c r="E108" s="571">
        <v>0</v>
      </c>
      <c r="F108" s="571">
        <v>0</v>
      </c>
      <c r="G108" s="571">
        <v>0</v>
      </c>
      <c r="H108" s="433">
        <f t="shared" si="16"/>
        <v>0</v>
      </c>
      <c r="I108" s="118" t="s">
        <v>3312</v>
      </c>
      <c r="J108" s="118"/>
    </row>
    <row r="109" spans="1:10" ht="15.75" customHeight="1">
      <c r="A109" s="118" t="s">
        <v>3276</v>
      </c>
      <c r="B109" s="571">
        <v>0</v>
      </c>
      <c r="C109" s="571">
        <v>0</v>
      </c>
      <c r="D109" s="571">
        <v>0</v>
      </c>
      <c r="E109" s="571">
        <v>0</v>
      </c>
      <c r="F109" s="571">
        <v>0</v>
      </c>
      <c r="G109" s="571">
        <v>0</v>
      </c>
      <c r="H109" s="433">
        <f t="shared" si="16"/>
        <v>0</v>
      </c>
      <c r="I109" s="118" t="s">
        <v>3312</v>
      </c>
      <c r="J109" s="445"/>
    </row>
    <row r="110" spans="1:10" ht="15.75" customHeight="1">
      <c r="A110" s="118" t="s">
        <v>2472</v>
      </c>
      <c r="B110" s="571">
        <v>1</v>
      </c>
      <c r="C110" s="571">
        <v>1</v>
      </c>
      <c r="D110" s="571">
        <v>1</v>
      </c>
      <c r="E110" s="571">
        <v>1</v>
      </c>
      <c r="F110" s="571">
        <v>1</v>
      </c>
      <c r="G110" s="571">
        <v>1</v>
      </c>
      <c r="H110" s="433">
        <f t="shared" si="16"/>
        <v>4</v>
      </c>
      <c r="I110" s="443" t="s">
        <v>3310</v>
      </c>
      <c r="J110" s="445" t="s">
        <v>3291</v>
      </c>
    </row>
    <row r="111" spans="1:10" ht="15.75" customHeight="1">
      <c r="A111" s="724" t="s">
        <v>2317</v>
      </c>
      <c r="B111" s="725">
        <f t="shared" ref="B111:G111" si="17">AVERAGE(B99:B110)</f>
        <v>0.58333333333333337</v>
      </c>
      <c r="C111" s="725">
        <f t="shared" si="17"/>
        <v>0.58333333333333337</v>
      </c>
      <c r="D111" s="725">
        <f t="shared" si="17"/>
        <v>0.58333333333333337</v>
      </c>
      <c r="E111" s="725">
        <f t="shared" si="17"/>
        <v>0.58333333333333337</v>
      </c>
      <c r="F111" s="725">
        <f t="shared" si="17"/>
        <v>0.58333333333333337</v>
      </c>
      <c r="G111" s="725">
        <f t="shared" si="17"/>
        <v>0.58333333333333337</v>
      </c>
      <c r="H111" s="725">
        <f t="shared" si="16"/>
        <v>0.79398148148148173</v>
      </c>
      <c r="I111" s="724"/>
      <c r="J111" s="581" t="s">
        <v>2319</v>
      </c>
    </row>
    <row r="112" spans="1:10" ht="15.75" customHeight="1">
      <c r="A112" s="718"/>
      <c r="B112" s="118"/>
      <c r="C112" s="118"/>
      <c r="D112" s="118"/>
      <c r="E112" s="723"/>
      <c r="F112" s="118"/>
      <c r="G112" s="118"/>
      <c r="H112" s="118"/>
      <c r="I112" s="118"/>
      <c r="J112" s="118"/>
    </row>
    <row r="113" spans="1:10" ht="15.75" customHeight="1">
      <c r="A113" s="718" t="s">
        <v>3313</v>
      </c>
      <c r="B113" s="118"/>
      <c r="C113" s="118"/>
      <c r="D113" s="118"/>
      <c r="E113" s="723"/>
      <c r="F113" s="118"/>
      <c r="G113" s="118"/>
      <c r="H113" s="118"/>
      <c r="I113" s="118"/>
      <c r="J113" s="118"/>
    </row>
    <row r="114" spans="1:10" ht="15.75" customHeight="1">
      <c r="A114" s="727" t="s">
        <v>2524</v>
      </c>
      <c r="B114" s="728" t="s">
        <v>992</v>
      </c>
      <c r="C114" s="728" t="s">
        <v>2310</v>
      </c>
      <c r="D114" s="728" t="s">
        <v>994</v>
      </c>
      <c r="E114" s="728" t="s">
        <v>995</v>
      </c>
      <c r="F114" s="728" t="s">
        <v>996</v>
      </c>
      <c r="G114" s="728" t="s">
        <v>997</v>
      </c>
      <c r="H114" s="728" t="s">
        <v>3182</v>
      </c>
      <c r="I114" s="728" t="s">
        <v>2312</v>
      </c>
      <c r="J114" s="728" t="s">
        <v>2313</v>
      </c>
    </row>
    <row r="115" spans="1:10" ht="15.75" customHeight="1">
      <c r="A115" s="118" t="s">
        <v>2525</v>
      </c>
      <c r="B115" s="571">
        <v>1</v>
      </c>
      <c r="C115" s="571">
        <v>1</v>
      </c>
      <c r="D115" s="571">
        <v>1</v>
      </c>
      <c r="E115" s="571">
        <v>1</v>
      </c>
      <c r="F115" s="571">
        <v>1</v>
      </c>
      <c r="G115" s="571">
        <v>1</v>
      </c>
      <c r="H115" s="433">
        <f t="shared" ref="H115:H120" si="18">B115*(SUM(C115:F115)*G115)</f>
        <v>4</v>
      </c>
      <c r="I115" s="443" t="s">
        <v>2526</v>
      </c>
      <c r="J115" s="633" t="s">
        <v>3314</v>
      </c>
    </row>
    <row r="116" spans="1:10" ht="15.75" customHeight="1">
      <c r="A116" s="118" t="s">
        <v>2525</v>
      </c>
      <c r="B116" s="571">
        <v>1</v>
      </c>
      <c r="C116" s="571">
        <v>1</v>
      </c>
      <c r="D116" s="571">
        <v>1</v>
      </c>
      <c r="E116" s="571">
        <v>1</v>
      </c>
      <c r="F116" s="571">
        <v>1</v>
      </c>
      <c r="G116" s="571">
        <v>1</v>
      </c>
      <c r="H116" s="433">
        <f t="shared" si="18"/>
        <v>4</v>
      </c>
      <c r="I116" s="443" t="s">
        <v>2528</v>
      </c>
      <c r="J116" s="445" t="s">
        <v>3315</v>
      </c>
    </row>
    <row r="117" spans="1:10" ht="15.75" customHeight="1">
      <c r="A117" s="118" t="s">
        <v>2925</v>
      </c>
      <c r="B117" s="571">
        <v>1</v>
      </c>
      <c r="C117" s="571">
        <v>1</v>
      </c>
      <c r="D117" s="571">
        <v>1</v>
      </c>
      <c r="E117" s="571">
        <v>1</v>
      </c>
      <c r="F117" s="571">
        <v>1</v>
      </c>
      <c r="G117" s="571">
        <v>1</v>
      </c>
      <c r="H117" s="433">
        <f t="shared" si="18"/>
        <v>4</v>
      </c>
      <c r="I117" s="443" t="s">
        <v>2526</v>
      </c>
      <c r="J117" s="633" t="s">
        <v>3316</v>
      </c>
    </row>
    <row r="118" spans="1:10" ht="15.75" customHeight="1">
      <c r="A118" s="118" t="s">
        <v>2958</v>
      </c>
      <c r="B118" s="571">
        <v>1</v>
      </c>
      <c r="C118" s="571">
        <v>1</v>
      </c>
      <c r="D118" s="571">
        <v>1</v>
      </c>
      <c r="E118" s="571">
        <v>1</v>
      </c>
      <c r="F118" s="571">
        <v>1</v>
      </c>
      <c r="G118" s="571">
        <v>1</v>
      </c>
      <c r="H118" s="433">
        <f t="shared" si="18"/>
        <v>4</v>
      </c>
      <c r="I118" s="443" t="s">
        <v>2526</v>
      </c>
      <c r="J118" s="633" t="s">
        <v>3317</v>
      </c>
    </row>
    <row r="119" spans="1:10" ht="15.75" customHeight="1">
      <c r="A119" s="118" t="s">
        <v>602</v>
      </c>
      <c r="B119" s="571">
        <v>1</v>
      </c>
      <c r="C119" s="571">
        <v>1</v>
      </c>
      <c r="D119" s="571">
        <v>1</v>
      </c>
      <c r="E119" s="571">
        <v>1</v>
      </c>
      <c r="F119" s="571">
        <v>1</v>
      </c>
      <c r="G119" s="571">
        <v>1</v>
      </c>
      <c r="H119" s="433">
        <f t="shared" si="18"/>
        <v>4</v>
      </c>
      <c r="I119" s="443" t="s">
        <v>2526</v>
      </c>
      <c r="J119" s="633" t="s">
        <v>3318</v>
      </c>
    </row>
    <row r="120" spans="1:10" ht="15.75" customHeight="1">
      <c r="A120" s="724" t="s">
        <v>2317</v>
      </c>
      <c r="B120" s="725">
        <f t="shared" ref="B120:G120" si="19">AVERAGE(B115:B119)</f>
        <v>1</v>
      </c>
      <c r="C120" s="725">
        <f t="shared" si="19"/>
        <v>1</v>
      </c>
      <c r="D120" s="725">
        <f t="shared" si="19"/>
        <v>1</v>
      </c>
      <c r="E120" s="725">
        <f t="shared" si="19"/>
        <v>1</v>
      </c>
      <c r="F120" s="725">
        <f t="shared" si="19"/>
        <v>1</v>
      </c>
      <c r="G120" s="725">
        <f t="shared" si="19"/>
        <v>1</v>
      </c>
      <c r="H120" s="725">
        <f t="shared" si="18"/>
        <v>4</v>
      </c>
      <c r="I120" s="724"/>
      <c r="J120" s="581" t="s">
        <v>2319</v>
      </c>
    </row>
    <row r="121" spans="1:10" ht="15.75" customHeight="1">
      <c r="A121" s="118"/>
      <c r="B121" s="118"/>
      <c r="C121" s="118"/>
      <c r="D121" s="118"/>
      <c r="E121" s="118"/>
      <c r="F121" s="118"/>
      <c r="G121" s="118"/>
      <c r="H121" s="118"/>
      <c r="I121" s="118"/>
      <c r="J121" s="118"/>
    </row>
    <row r="122" spans="1:10" ht="15.75" customHeight="1">
      <c r="A122" s="875" t="s">
        <v>3319</v>
      </c>
      <c r="B122" s="837"/>
      <c r="C122" s="118"/>
      <c r="D122" s="118"/>
      <c r="E122" s="723"/>
      <c r="F122" s="118"/>
      <c r="G122" s="118"/>
      <c r="H122" s="118"/>
      <c r="I122" s="118"/>
      <c r="J122" s="118"/>
    </row>
    <row r="123" spans="1:10" ht="15.75" customHeight="1">
      <c r="A123" s="727" t="s">
        <v>2524</v>
      </c>
      <c r="B123" s="728" t="s">
        <v>992</v>
      </c>
      <c r="C123" s="728" t="s">
        <v>2310</v>
      </c>
      <c r="D123" s="728" t="s">
        <v>994</v>
      </c>
      <c r="E123" s="728" t="s">
        <v>995</v>
      </c>
      <c r="F123" s="728" t="s">
        <v>996</v>
      </c>
      <c r="G123" s="728" t="s">
        <v>997</v>
      </c>
      <c r="H123" s="728" t="s">
        <v>3182</v>
      </c>
      <c r="I123" s="728" t="s">
        <v>2312</v>
      </c>
      <c r="J123" s="728" t="s">
        <v>2313</v>
      </c>
    </row>
    <row r="124" spans="1:10" ht="15.75" customHeight="1">
      <c r="A124" s="118" t="s">
        <v>2525</v>
      </c>
      <c r="B124" s="571">
        <v>1</v>
      </c>
      <c r="C124" s="571">
        <v>1</v>
      </c>
      <c r="D124" s="571">
        <v>1</v>
      </c>
      <c r="E124" s="571">
        <v>1</v>
      </c>
      <c r="F124" s="571">
        <v>1</v>
      </c>
      <c r="G124" s="571">
        <v>1</v>
      </c>
      <c r="H124" s="433">
        <f t="shared" ref="H124:H126" si="20">B124*(SUM(C124:F124)*G124)</f>
        <v>4</v>
      </c>
      <c r="I124" s="443" t="s">
        <v>3320</v>
      </c>
      <c r="J124" s="633" t="s">
        <v>3321</v>
      </c>
    </row>
    <row r="125" spans="1:10" ht="15.75" customHeight="1">
      <c r="A125" s="118" t="s">
        <v>2536</v>
      </c>
      <c r="B125" s="571">
        <v>1</v>
      </c>
      <c r="C125" s="571">
        <v>1</v>
      </c>
      <c r="D125" s="571">
        <v>1</v>
      </c>
      <c r="E125" s="571">
        <v>1</v>
      </c>
      <c r="F125" s="571">
        <v>1</v>
      </c>
      <c r="G125" s="571">
        <v>1</v>
      </c>
      <c r="H125" s="433">
        <f t="shared" si="20"/>
        <v>4</v>
      </c>
      <c r="I125" s="443" t="s">
        <v>3322</v>
      </c>
      <c r="J125" s="633" t="s">
        <v>2538</v>
      </c>
    </row>
    <row r="126" spans="1:10" ht="15.75" customHeight="1">
      <c r="A126" s="724" t="s">
        <v>2317</v>
      </c>
      <c r="B126" s="725">
        <f t="shared" ref="B126:G126" si="21">AVERAGE(B124:B125)</f>
        <v>1</v>
      </c>
      <c r="C126" s="725">
        <f t="shared" si="21"/>
        <v>1</v>
      </c>
      <c r="D126" s="725">
        <f t="shared" si="21"/>
        <v>1</v>
      </c>
      <c r="E126" s="725">
        <f t="shared" si="21"/>
        <v>1</v>
      </c>
      <c r="F126" s="725">
        <f t="shared" si="21"/>
        <v>1</v>
      </c>
      <c r="G126" s="725">
        <f t="shared" si="21"/>
        <v>1</v>
      </c>
      <c r="H126" s="725">
        <f t="shared" si="20"/>
        <v>4</v>
      </c>
      <c r="I126" s="724"/>
      <c r="J126" s="581" t="s">
        <v>2319</v>
      </c>
    </row>
    <row r="127" spans="1:10" ht="15.75" customHeight="1">
      <c r="A127" s="118"/>
      <c r="B127" s="118"/>
      <c r="C127" s="118"/>
      <c r="D127" s="118"/>
      <c r="E127" s="118"/>
      <c r="F127" s="118"/>
      <c r="G127" s="118"/>
      <c r="H127" s="118"/>
      <c r="I127" s="118"/>
      <c r="J127" s="118"/>
    </row>
    <row r="128" spans="1:10"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81:C81"/>
    <mergeCell ref="A97:C97"/>
    <mergeCell ref="A122:B122"/>
    <mergeCell ref="A2:G2"/>
    <mergeCell ref="A11:F11"/>
    <mergeCell ref="A17:H17"/>
    <mergeCell ref="A26:G26"/>
    <mergeCell ref="A49:C49"/>
  </mergeCells>
  <hyperlinks>
    <hyperlink ref="J4" r:id="rId1" xr:uid="{00000000-0004-0000-1700-000000000000}"/>
    <hyperlink ref="J5" r:id="rId2" xr:uid="{00000000-0004-0000-1700-000001000000}"/>
    <hyperlink ref="J6" r:id="rId3" xr:uid="{00000000-0004-0000-1700-000002000000}"/>
    <hyperlink ref="J7" r:id="rId4" xr:uid="{00000000-0004-0000-1700-000003000000}"/>
    <hyperlink ref="J8" r:id="rId5" xr:uid="{00000000-0004-0000-1700-000004000000}"/>
    <hyperlink ref="J13" r:id="rId6" xr:uid="{00000000-0004-0000-1700-000005000000}"/>
    <hyperlink ref="J14" r:id="rId7" xr:uid="{00000000-0004-0000-1700-000006000000}"/>
    <hyperlink ref="J19" r:id="rId8" xr:uid="{00000000-0004-0000-1700-000007000000}"/>
    <hyperlink ref="J20" r:id="rId9" xr:uid="{00000000-0004-0000-1700-000008000000}"/>
    <hyperlink ref="J21" r:id="rId10" xr:uid="{00000000-0004-0000-1700-000009000000}"/>
    <hyperlink ref="J22" r:id="rId11" xr:uid="{00000000-0004-0000-1700-00000A000000}"/>
    <hyperlink ref="J23" r:id="rId12" xr:uid="{00000000-0004-0000-1700-00000B000000}"/>
    <hyperlink ref="J28" r:id="rId13" xr:uid="{00000000-0004-0000-1700-00000C000000}"/>
    <hyperlink ref="J29" r:id="rId14" xr:uid="{00000000-0004-0000-1700-00000D000000}"/>
    <hyperlink ref="J34" r:id="rId15" xr:uid="{00000000-0004-0000-1700-00000E000000}"/>
    <hyperlink ref="J35" r:id="rId16" xr:uid="{00000000-0004-0000-1700-00000F000000}"/>
    <hyperlink ref="J36" r:id="rId17" xr:uid="{00000000-0004-0000-1700-000010000000}"/>
    <hyperlink ref="J37" r:id="rId18" xr:uid="{00000000-0004-0000-1700-000011000000}"/>
    <hyperlink ref="J38" r:id="rId19" xr:uid="{00000000-0004-0000-1700-000012000000}"/>
    <hyperlink ref="J39" r:id="rId20" xr:uid="{00000000-0004-0000-1700-000013000000}"/>
    <hyperlink ref="J40" r:id="rId21" xr:uid="{00000000-0004-0000-1700-000014000000}"/>
    <hyperlink ref="J41" r:id="rId22" xr:uid="{00000000-0004-0000-1700-000015000000}"/>
    <hyperlink ref="J43" r:id="rId23" xr:uid="{00000000-0004-0000-1700-000016000000}"/>
    <hyperlink ref="J44" r:id="rId24" xr:uid="{00000000-0004-0000-1700-000017000000}"/>
    <hyperlink ref="J45" r:id="rId25" xr:uid="{00000000-0004-0000-1700-000018000000}"/>
    <hyperlink ref="J51" r:id="rId26" xr:uid="{00000000-0004-0000-1700-000019000000}"/>
    <hyperlink ref="J52" r:id="rId27" xr:uid="{00000000-0004-0000-1700-00001A000000}"/>
    <hyperlink ref="J54" r:id="rId28" xr:uid="{00000000-0004-0000-1700-00001B000000}"/>
    <hyperlink ref="J55" r:id="rId29" xr:uid="{00000000-0004-0000-1700-00001C000000}"/>
    <hyperlink ref="J58" r:id="rId30" xr:uid="{00000000-0004-0000-1700-00001D000000}"/>
    <hyperlink ref="J60" r:id="rId31" xr:uid="{00000000-0004-0000-1700-00001E000000}"/>
    <hyperlink ref="J61" r:id="rId32" xr:uid="{00000000-0004-0000-1700-00001F000000}"/>
    <hyperlink ref="J62" r:id="rId33" xr:uid="{00000000-0004-0000-1700-000020000000}"/>
    <hyperlink ref="J67" r:id="rId34" xr:uid="{00000000-0004-0000-1700-000021000000}"/>
    <hyperlink ref="J68" r:id="rId35" xr:uid="{00000000-0004-0000-1700-000022000000}"/>
    <hyperlink ref="J69" r:id="rId36" xr:uid="{00000000-0004-0000-1700-000023000000}"/>
    <hyperlink ref="J71" r:id="rId37" xr:uid="{00000000-0004-0000-1700-000024000000}"/>
    <hyperlink ref="J72" r:id="rId38" xr:uid="{00000000-0004-0000-1700-000025000000}"/>
    <hyperlink ref="J83" r:id="rId39" xr:uid="{00000000-0004-0000-1700-000026000000}"/>
    <hyperlink ref="J84" r:id="rId40" xr:uid="{00000000-0004-0000-1700-000027000000}"/>
    <hyperlink ref="J85" r:id="rId41" xr:uid="{00000000-0004-0000-1700-000028000000}"/>
    <hyperlink ref="J86" r:id="rId42" xr:uid="{00000000-0004-0000-1700-000029000000}"/>
    <hyperlink ref="J87" r:id="rId43" xr:uid="{00000000-0004-0000-1700-00002A000000}"/>
    <hyperlink ref="J88" r:id="rId44" xr:uid="{00000000-0004-0000-1700-00002B000000}"/>
    <hyperlink ref="J89" r:id="rId45" xr:uid="{00000000-0004-0000-1700-00002C000000}"/>
    <hyperlink ref="J90" r:id="rId46" xr:uid="{00000000-0004-0000-1700-00002D000000}"/>
    <hyperlink ref="J91" r:id="rId47" xr:uid="{00000000-0004-0000-1700-00002E000000}"/>
    <hyperlink ref="J93" r:id="rId48" xr:uid="{00000000-0004-0000-1700-00002F000000}"/>
    <hyperlink ref="J94" r:id="rId49" xr:uid="{00000000-0004-0000-1700-000030000000}"/>
    <hyperlink ref="J99" r:id="rId50" xr:uid="{00000000-0004-0000-1700-000031000000}"/>
    <hyperlink ref="J100" r:id="rId51" xr:uid="{00000000-0004-0000-1700-000032000000}"/>
    <hyperlink ref="J101" r:id="rId52" xr:uid="{00000000-0004-0000-1700-000033000000}"/>
    <hyperlink ref="J102" r:id="rId53" xr:uid="{00000000-0004-0000-1700-000034000000}"/>
    <hyperlink ref="J103" r:id="rId54" xr:uid="{00000000-0004-0000-1700-000035000000}"/>
    <hyperlink ref="J104" r:id="rId55" xr:uid="{00000000-0004-0000-1700-000036000000}"/>
    <hyperlink ref="J110" r:id="rId56" xr:uid="{00000000-0004-0000-1700-000037000000}"/>
    <hyperlink ref="J115" r:id="rId57" xr:uid="{00000000-0004-0000-1700-000038000000}"/>
    <hyperlink ref="J116" r:id="rId58" xr:uid="{00000000-0004-0000-1700-000039000000}"/>
    <hyperlink ref="J117" r:id="rId59" xr:uid="{00000000-0004-0000-1700-00003A000000}"/>
    <hyperlink ref="J118" r:id="rId60" xr:uid="{00000000-0004-0000-1700-00003B000000}"/>
    <hyperlink ref="J119" r:id="rId61" xr:uid="{00000000-0004-0000-1700-00003C000000}"/>
    <hyperlink ref="J124" r:id="rId62" xr:uid="{00000000-0004-0000-1700-00003D000000}"/>
    <hyperlink ref="J125" r:id="rId63" xr:uid="{00000000-0004-0000-1700-00003E000000}"/>
  </hyperlink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F1000"/>
  <sheetViews>
    <sheetView workbookViewId="0"/>
  </sheetViews>
  <sheetFormatPr defaultColWidth="12.59765625" defaultRowHeight="15" customHeight="1"/>
  <cols>
    <col min="1" max="1" width="45" customWidth="1"/>
    <col min="2" max="3" width="11.1328125" customWidth="1"/>
    <col min="4" max="4" width="9.3984375" customWidth="1"/>
    <col min="5" max="5" width="8.265625" customWidth="1"/>
    <col min="6" max="26" width="11.1328125" customWidth="1"/>
  </cols>
  <sheetData>
    <row r="1" spans="1:6" ht="26.25">
      <c r="B1" s="712" t="s">
        <v>3241</v>
      </c>
      <c r="C1" s="711" t="s">
        <v>946</v>
      </c>
      <c r="E1" s="729" t="s">
        <v>3323</v>
      </c>
    </row>
    <row r="2" spans="1:6" ht="13.9">
      <c r="A2" s="730" t="s">
        <v>2</v>
      </c>
      <c r="B2" s="731">
        <f>SUM(B3:B4)</f>
        <v>4</v>
      </c>
      <c r="C2" s="731">
        <f>AVERAGE(Indicators_Moldova_2020!Q2:Q5)*25</f>
        <v>62.5</v>
      </c>
      <c r="D2" s="645" t="s">
        <v>2143</v>
      </c>
      <c r="E2" s="732">
        <v>75</v>
      </c>
      <c r="F2" s="290">
        <f t="shared" ref="F2:F34" si="0">E2-C2</f>
        <v>12.5</v>
      </c>
    </row>
    <row r="3" spans="1:6" ht="13.15">
      <c r="A3" s="477" t="s">
        <v>3</v>
      </c>
      <c r="B3" s="276">
        <v>2</v>
      </c>
      <c r="C3" s="276">
        <f>AVERAGE(Indicators_Moldova_2020!Q2:Q3)*25</f>
        <v>75</v>
      </c>
      <c r="D3" s="645"/>
      <c r="E3" s="733">
        <v>100</v>
      </c>
      <c r="F3" s="290">
        <f t="shared" si="0"/>
        <v>25</v>
      </c>
    </row>
    <row r="4" spans="1:6" ht="13.15">
      <c r="A4" s="477" t="s">
        <v>18</v>
      </c>
      <c r="B4" s="276">
        <v>2</v>
      </c>
      <c r="C4" s="276">
        <f>AVERAGE(Indicators_Moldova_2020!Q4:Q5)*25</f>
        <v>50</v>
      </c>
      <c r="D4" s="645"/>
      <c r="E4" s="733">
        <v>50</v>
      </c>
      <c r="F4" s="290">
        <f t="shared" si="0"/>
        <v>0</v>
      </c>
    </row>
    <row r="5" spans="1:6" ht="13.9">
      <c r="A5" s="734" t="s">
        <v>25</v>
      </c>
      <c r="B5" s="735">
        <f>SUM(B6:B9)</f>
        <v>45</v>
      </c>
      <c r="C5" s="736">
        <f>AVERAGE(Indicators_Moldova_2020!Q6:Q51)*25</f>
        <v>52.777777777777779</v>
      </c>
      <c r="D5" s="645" t="s">
        <v>3144</v>
      </c>
      <c r="E5" s="732">
        <v>54.891304347826086</v>
      </c>
      <c r="F5" s="290">
        <f t="shared" si="0"/>
        <v>2.1135265700483075</v>
      </c>
    </row>
    <row r="6" spans="1:6" ht="25.5">
      <c r="A6" s="268" t="s">
        <v>26</v>
      </c>
      <c r="B6" s="276">
        <v>31</v>
      </c>
      <c r="C6" s="290">
        <f>AVERAGE(Indicators_Moldova_2020!Q6:Q37)*25</f>
        <v>52.822580645161288</v>
      </c>
      <c r="D6" s="645"/>
      <c r="E6" s="733">
        <v>51.171875</v>
      </c>
      <c r="F6" s="290">
        <f t="shared" si="0"/>
        <v>-1.6507056451612883</v>
      </c>
    </row>
    <row r="7" spans="1:6" ht="25.5">
      <c r="A7" s="588" t="s">
        <v>143</v>
      </c>
      <c r="B7" s="276">
        <v>4</v>
      </c>
      <c r="C7" s="276">
        <f>AVERAGE(Indicators_Moldova_2020!Q38:Q41)*25</f>
        <v>75</v>
      </c>
      <c r="D7" s="645"/>
      <c r="E7" s="733">
        <v>75</v>
      </c>
      <c r="F7" s="290">
        <f t="shared" si="0"/>
        <v>0</v>
      </c>
    </row>
    <row r="8" spans="1:6" ht="25.5">
      <c r="A8" s="268" t="s">
        <v>159</v>
      </c>
      <c r="B8" s="276">
        <v>4</v>
      </c>
      <c r="C8" s="276">
        <f>AVERAGE(Indicators_Moldova_2020!Q42:Q45)*25</f>
        <v>62.5</v>
      </c>
      <c r="D8" s="645"/>
      <c r="E8" s="733">
        <v>100</v>
      </c>
      <c r="F8" s="290">
        <f t="shared" si="0"/>
        <v>37.5</v>
      </c>
    </row>
    <row r="9" spans="1:6" ht="13.15">
      <c r="A9" s="588" t="s">
        <v>170</v>
      </c>
      <c r="B9" s="276">
        <v>6</v>
      </c>
      <c r="C9" s="290">
        <f>AVERAGE(Indicators_Moldova_2020!Q46:Q51)*25</f>
        <v>31.25</v>
      </c>
      <c r="D9" s="645"/>
      <c r="E9" s="733">
        <v>31.25</v>
      </c>
      <c r="F9" s="290">
        <f t="shared" si="0"/>
        <v>0</v>
      </c>
    </row>
    <row r="10" spans="1:6" ht="13.9">
      <c r="A10" s="734" t="s">
        <v>194</v>
      </c>
      <c r="B10" s="735">
        <f>SUM(B11:B13)</f>
        <v>16</v>
      </c>
      <c r="C10" s="736">
        <f>AVERAGE(Indicators_Moldova_2020!Q52:Q69)*25</f>
        <v>62.5</v>
      </c>
      <c r="D10" s="645" t="s">
        <v>2143</v>
      </c>
      <c r="E10" s="732">
        <v>55.555555555555557</v>
      </c>
      <c r="F10" s="290">
        <f t="shared" si="0"/>
        <v>-6.9444444444444429</v>
      </c>
    </row>
    <row r="11" spans="1:6" ht="13.15">
      <c r="A11" s="268" t="s">
        <v>195</v>
      </c>
      <c r="B11" s="276">
        <v>4</v>
      </c>
      <c r="C11" s="276">
        <f>AVERAGE(Indicators_Moldova_2020!Q52:Q55)*25</f>
        <v>25</v>
      </c>
      <c r="D11" s="645"/>
      <c r="E11" s="733">
        <v>25</v>
      </c>
      <c r="F11" s="290">
        <f t="shared" si="0"/>
        <v>0</v>
      </c>
    </row>
    <row r="12" spans="1:6" ht="13.15">
      <c r="A12" s="268" t="s">
        <v>218</v>
      </c>
      <c r="B12" s="276">
        <v>2</v>
      </c>
      <c r="C12" s="276">
        <f>AVERAGE(Indicators_Moldova_2020!Q56:Q57)*25</f>
        <v>25</v>
      </c>
      <c r="D12" s="645"/>
      <c r="E12" s="733">
        <v>25</v>
      </c>
      <c r="F12" s="290">
        <f t="shared" si="0"/>
        <v>0</v>
      </c>
    </row>
    <row r="13" spans="1:6" ht="13.15">
      <c r="A13" s="588" t="s">
        <v>230</v>
      </c>
      <c r="B13" s="276">
        <v>10</v>
      </c>
      <c r="C13" s="290">
        <f>AVERAGE(Indicators_Moldova_2020!Q58:Q69)*25</f>
        <v>85</v>
      </c>
      <c r="D13" s="645"/>
      <c r="E13" s="733">
        <v>70.833333333333343</v>
      </c>
      <c r="F13" s="290">
        <f t="shared" si="0"/>
        <v>-14.166666666666657</v>
      </c>
    </row>
    <row r="14" spans="1:6" ht="13.9">
      <c r="A14" s="737" t="s">
        <v>278</v>
      </c>
      <c r="B14" s="735">
        <f>SUM(B15:B17)</f>
        <v>6</v>
      </c>
      <c r="C14" s="738">
        <f>AVERAGE(Indicators_Moldova_2020!Q71:Q76)*25</f>
        <v>91.666666666666657</v>
      </c>
      <c r="D14" s="645" t="s">
        <v>3246</v>
      </c>
      <c r="E14" s="732">
        <v>78.571428571428569</v>
      </c>
      <c r="F14" s="290">
        <f t="shared" si="0"/>
        <v>-13.095238095238088</v>
      </c>
    </row>
    <row r="15" spans="1:6" ht="13.15">
      <c r="A15" s="268" t="s">
        <v>279</v>
      </c>
      <c r="B15" s="276">
        <v>1</v>
      </c>
      <c r="C15" s="276">
        <f>AVERAGE(Indicators_Moldova_2020!Q71)*25</f>
        <v>50</v>
      </c>
      <c r="D15" s="645"/>
      <c r="E15" s="733">
        <v>25</v>
      </c>
      <c r="F15" s="290">
        <f t="shared" si="0"/>
        <v>-25</v>
      </c>
    </row>
    <row r="16" spans="1:6" ht="13.15">
      <c r="A16" s="268" t="s">
        <v>288</v>
      </c>
      <c r="B16" s="276">
        <v>2</v>
      </c>
      <c r="C16" s="276">
        <f>AVERAGE(Indicators_Moldova_2020!Q72:Q73)*25</f>
        <v>100</v>
      </c>
      <c r="D16" s="645"/>
      <c r="E16" s="733">
        <v>100</v>
      </c>
      <c r="F16" s="290">
        <f t="shared" si="0"/>
        <v>0</v>
      </c>
    </row>
    <row r="17" spans="1:6" ht="13.15">
      <c r="A17" s="588" t="s">
        <v>295</v>
      </c>
      <c r="B17" s="276">
        <v>3</v>
      </c>
      <c r="C17" s="276">
        <f>AVERAGE(Indicators_Moldova_2020!Q74:Q76)*25</f>
        <v>100</v>
      </c>
      <c r="D17" s="645"/>
      <c r="E17" s="733">
        <v>100</v>
      </c>
      <c r="F17" s="290">
        <f t="shared" si="0"/>
        <v>0</v>
      </c>
    </row>
    <row r="18" spans="1:6" ht="13.9">
      <c r="A18" s="737" t="s">
        <v>309</v>
      </c>
      <c r="B18" s="735">
        <f>SUM(B19:B21)</f>
        <v>11</v>
      </c>
      <c r="C18" s="738">
        <f>AVERAGE(Indicators_Moldova_2020!Q77:Q89)*25</f>
        <v>45.454545454545453</v>
      </c>
      <c r="D18" s="645" t="s">
        <v>3248</v>
      </c>
      <c r="E18" s="732">
        <v>38.461538461538467</v>
      </c>
      <c r="F18" s="290">
        <f t="shared" si="0"/>
        <v>-6.9930069930069862</v>
      </c>
    </row>
    <row r="19" spans="1:6" ht="13.15">
      <c r="A19" s="588" t="s">
        <v>310</v>
      </c>
      <c r="B19" s="276">
        <v>4</v>
      </c>
      <c r="C19" s="276">
        <f>AVERAGE(Indicators_Moldova_2020!Q77:Q80)*25</f>
        <v>25</v>
      </c>
      <c r="D19" s="645"/>
      <c r="E19" s="733">
        <v>25</v>
      </c>
      <c r="F19" s="290">
        <f t="shared" si="0"/>
        <v>0</v>
      </c>
    </row>
    <row r="20" spans="1:6" ht="13.15">
      <c r="A20" s="588" t="s">
        <v>319</v>
      </c>
      <c r="B20" s="276">
        <v>2</v>
      </c>
      <c r="C20" s="276">
        <f>AVERAGE(Indicators_Moldova_2020!Q81:Q82)*25</f>
        <v>100</v>
      </c>
      <c r="D20" s="645"/>
      <c r="E20" s="733">
        <v>100</v>
      </c>
      <c r="F20" s="290">
        <f t="shared" si="0"/>
        <v>0</v>
      </c>
    </row>
    <row r="21" spans="1:6" ht="15.75" customHeight="1">
      <c r="A21" s="588" t="s">
        <v>330</v>
      </c>
      <c r="B21" s="276">
        <v>5</v>
      </c>
      <c r="C21" s="276">
        <f>AVERAGE(Indicators_Moldova_2020!Q85:Q89)*25</f>
        <v>40</v>
      </c>
      <c r="D21" s="645"/>
      <c r="E21" s="733">
        <v>28.571428571428569</v>
      </c>
      <c r="F21" s="290">
        <f t="shared" si="0"/>
        <v>-11.428571428571431</v>
      </c>
    </row>
    <row r="22" spans="1:6" ht="15.75" customHeight="1">
      <c r="A22" s="737" t="s">
        <v>345</v>
      </c>
      <c r="B22" s="735">
        <f>SUM(B23:B25)</f>
        <v>6</v>
      </c>
      <c r="C22" s="738">
        <f>AVERAGE(Indicators_Moldova_2020!Q90:Q96)*25</f>
        <v>20.235339506172842</v>
      </c>
      <c r="D22" s="645" t="s">
        <v>935</v>
      </c>
      <c r="E22" s="732">
        <v>17.344576719576722</v>
      </c>
      <c r="F22" s="290">
        <f t="shared" si="0"/>
        <v>-2.8907627865961203</v>
      </c>
    </row>
    <row r="23" spans="1:6" ht="15.75" customHeight="1">
      <c r="A23" s="588" t="s">
        <v>346</v>
      </c>
      <c r="B23" s="276">
        <v>3</v>
      </c>
      <c r="C23" s="290">
        <f>AVERAGE(Indicators_Moldova_2020!Q90:Q92)*25</f>
        <v>33.844521604938272</v>
      </c>
      <c r="D23" s="645"/>
      <c r="E23" s="733">
        <v>33.844521604938272</v>
      </c>
      <c r="F23" s="290">
        <f t="shared" si="0"/>
        <v>0</v>
      </c>
    </row>
    <row r="24" spans="1:6" ht="15.75" customHeight="1">
      <c r="A24" s="588" t="s">
        <v>361</v>
      </c>
      <c r="B24" s="276">
        <v>2</v>
      </c>
      <c r="C24" s="290">
        <f>AVERAGE(Indicators_Moldova_2020!Q93:Q94)*25</f>
        <v>1.4467592592592591E-2</v>
      </c>
      <c r="D24" s="645"/>
      <c r="E24" s="733">
        <v>9.6450617283950612E-3</v>
      </c>
      <c r="F24" s="290">
        <f t="shared" si="0"/>
        <v>-4.8225308641975297E-3</v>
      </c>
    </row>
    <row r="25" spans="1:6" ht="15.75" customHeight="1">
      <c r="A25" s="588" t="s">
        <v>377</v>
      </c>
      <c r="B25" s="276">
        <v>1</v>
      </c>
      <c r="C25" s="290">
        <f>AVERAGE(Indicators_Moldova_2020!Q96)*25</f>
        <v>19.849537037037042</v>
      </c>
      <c r="D25" s="645"/>
      <c r="E25" s="733">
        <v>19.849537037037042</v>
      </c>
      <c r="F25" s="290">
        <f t="shared" si="0"/>
        <v>0</v>
      </c>
    </row>
    <row r="26" spans="1:6" ht="15.75" customHeight="1">
      <c r="A26" s="730" t="s">
        <v>381</v>
      </c>
      <c r="B26" s="735">
        <f>SUM(B27:B30)</f>
        <v>11</v>
      </c>
      <c r="C26" s="738">
        <f>AVERAGE(Indicators_Moldova_2020!Q97:Q107)*25</f>
        <v>70.454545454545453</v>
      </c>
      <c r="D26" s="645" t="s">
        <v>932</v>
      </c>
      <c r="E26" s="732">
        <v>70.454545454545453</v>
      </c>
      <c r="F26" s="290">
        <f t="shared" si="0"/>
        <v>0</v>
      </c>
    </row>
    <row r="27" spans="1:6" ht="15.75" customHeight="1">
      <c r="A27" s="588" t="s">
        <v>382</v>
      </c>
      <c r="B27" s="276">
        <v>2</v>
      </c>
      <c r="C27" s="290">
        <f>AVERAGE(Indicators_Moldova_2020!Q97:Q98)*25</f>
        <v>50</v>
      </c>
      <c r="D27" s="645"/>
      <c r="E27" s="733">
        <v>50</v>
      </c>
      <c r="F27" s="290">
        <f t="shared" si="0"/>
        <v>0</v>
      </c>
    </row>
    <row r="28" spans="1:6" ht="15.75" customHeight="1">
      <c r="A28" s="268" t="s">
        <v>392</v>
      </c>
      <c r="B28" s="276">
        <v>2</v>
      </c>
      <c r="C28" s="290">
        <f>AVERAGE(Indicators_Moldova_2020!Q99:Q100)*25</f>
        <v>93.75</v>
      </c>
      <c r="D28" s="645"/>
      <c r="E28" s="733">
        <v>93.75</v>
      </c>
      <c r="F28" s="290">
        <f t="shared" si="0"/>
        <v>0</v>
      </c>
    </row>
    <row r="29" spans="1:6" ht="15.75" customHeight="1">
      <c r="A29" s="588" t="s">
        <v>403</v>
      </c>
      <c r="B29" s="276">
        <v>5</v>
      </c>
      <c r="C29" s="276">
        <f>AVERAGE(Indicators_Moldova_2020!Q101:Q105)*25</f>
        <v>60</v>
      </c>
      <c r="D29" s="645"/>
      <c r="E29" s="733">
        <v>60</v>
      </c>
      <c r="F29" s="290">
        <f t="shared" si="0"/>
        <v>0</v>
      </c>
    </row>
    <row r="30" spans="1:6" ht="15.75" customHeight="1">
      <c r="A30" s="268" t="s">
        <v>441</v>
      </c>
      <c r="B30" s="276">
        <v>2</v>
      </c>
      <c r="C30" s="290">
        <f>AVERAGE(Indicators_Moldova_2020!Q106:Q107)*25</f>
        <v>93.75</v>
      </c>
      <c r="D30" s="645"/>
      <c r="E30" s="733">
        <v>93.75</v>
      </c>
      <c r="F30" s="290">
        <f t="shared" si="0"/>
        <v>0</v>
      </c>
    </row>
    <row r="31" spans="1:6" ht="15.75" customHeight="1">
      <c r="A31" s="737" t="s">
        <v>450</v>
      </c>
      <c r="B31" s="731">
        <f>SUM(B32:B33)</f>
        <v>9</v>
      </c>
      <c r="C31" s="738">
        <f>AVERAGE(Indicators_Moldova_2020!Q108:Q116)*25</f>
        <v>44.444444444444443</v>
      </c>
      <c r="D31" s="645" t="s">
        <v>3324</v>
      </c>
      <c r="E31" s="732">
        <v>44.444444444444443</v>
      </c>
      <c r="F31" s="290">
        <f t="shared" si="0"/>
        <v>0</v>
      </c>
    </row>
    <row r="32" spans="1:6" ht="15.75" customHeight="1">
      <c r="A32" s="588" t="s">
        <v>451</v>
      </c>
      <c r="B32" s="276">
        <v>6</v>
      </c>
      <c r="C32" s="290">
        <f>AVERAGE(Indicators_Moldova_2020!Q108:Q113)*25</f>
        <v>33.333333333333329</v>
      </c>
      <c r="D32" s="645"/>
      <c r="E32" s="733">
        <v>33.333333333333329</v>
      </c>
      <c r="F32" s="290">
        <f t="shared" si="0"/>
        <v>0</v>
      </c>
    </row>
    <row r="33" spans="1:6" ht="15.75" customHeight="1">
      <c r="A33" s="588" t="s">
        <v>481</v>
      </c>
      <c r="B33" s="276">
        <v>3</v>
      </c>
      <c r="C33" s="290">
        <f>AVERAGE(Indicators_Moldova_2020!Q114:Q116)*25</f>
        <v>66.666666666666657</v>
      </c>
      <c r="D33" s="645"/>
      <c r="E33" s="733">
        <v>66.666666666666657</v>
      </c>
      <c r="F33" s="290">
        <f t="shared" si="0"/>
        <v>0</v>
      </c>
    </row>
    <row r="34" spans="1:6" ht="15" customHeight="1">
      <c r="A34" s="481" t="s">
        <v>3143</v>
      </c>
      <c r="B34" s="739">
        <f>B2+B5+B10+B14+B18+B22+B26+B31</f>
        <v>108</v>
      </c>
      <c r="C34" s="740">
        <f ca="1">IFERROR(__xludf.DUMMYFUNCTION("average.weighted(B38:B45,C38:C45)"),53.3682309203142)</f>
        <v>53.368230920314197</v>
      </c>
      <c r="D34" s="645" t="s">
        <v>3144</v>
      </c>
      <c r="E34" s="741">
        <v>50.6</v>
      </c>
      <c r="F34" s="290">
        <f t="shared" ca="1" si="0"/>
        <v>-2.7682309203141955</v>
      </c>
    </row>
    <row r="35" spans="1:6" ht="15.75" customHeight="1"/>
    <row r="36" spans="1:6" ht="15.75" customHeight="1"/>
    <row r="37" spans="1:6" ht="15.75" customHeight="1">
      <c r="A37" s="742" t="s">
        <v>936</v>
      </c>
      <c r="B37" s="743" t="s">
        <v>946</v>
      </c>
      <c r="C37" s="743" t="s">
        <v>3325</v>
      </c>
      <c r="D37" s="743" t="s">
        <v>3326</v>
      </c>
    </row>
    <row r="38" spans="1:6" ht="15.75" customHeight="1">
      <c r="A38" s="744" t="s">
        <v>2</v>
      </c>
      <c r="B38" s="464">
        <f>C2</f>
        <v>62.5</v>
      </c>
      <c r="C38" s="685">
        <v>0.05</v>
      </c>
      <c r="D38" s="645" t="s">
        <v>3242</v>
      </c>
    </row>
    <row r="39" spans="1:6" ht="15.75" customHeight="1">
      <c r="A39" s="744" t="s">
        <v>25</v>
      </c>
      <c r="B39" s="745">
        <f>C5</f>
        <v>52.777777777777779</v>
      </c>
      <c r="C39" s="685">
        <v>0.2</v>
      </c>
      <c r="D39" s="645" t="s">
        <v>933</v>
      </c>
    </row>
    <row r="40" spans="1:6" ht="15.75" customHeight="1">
      <c r="A40" s="744" t="s">
        <v>194</v>
      </c>
      <c r="B40" s="745">
        <f>C10</f>
        <v>62.5</v>
      </c>
      <c r="C40" s="685">
        <v>0.2</v>
      </c>
      <c r="D40" s="645" t="s">
        <v>2143</v>
      </c>
    </row>
    <row r="41" spans="1:6" ht="15.75" customHeight="1">
      <c r="A41" s="746" t="s">
        <v>278</v>
      </c>
      <c r="B41" s="745">
        <f>C14</f>
        <v>91.666666666666657</v>
      </c>
      <c r="C41" s="685">
        <v>0.05</v>
      </c>
      <c r="D41" s="645" t="s">
        <v>3246</v>
      </c>
    </row>
    <row r="42" spans="1:6" ht="15.75" customHeight="1">
      <c r="A42" s="746" t="s">
        <v>309</v>
      </c>
      <c r="B42" s="745">
        <f>C18</f>
        <v>45.454545454545453</v>
      </c>
      <c r="C42" s="685">
        <v>0.2</v>
      </c>
      <c r="D42" s="645" t="s">
        <v>3248</v>
      </c>
    </row>
    <row r="43" spans="1:6" ht="15.75" customHeight="1">
      <c r="A43" s="746" t="s">
        <v>345</v>
      </c>
      <c r="B43" s="745">
        <f>C22</f>
        <v>20.235339506172842</v>
      </c>
      <c r="C43" s="685">
        <v>0.1</v>
      </c>
      <c r="D43" s="645" t="s">
        <v>935</v>
      </c>
    </row>
    <row r="44" spans="1:6" ht="15.75" customHeight="1">
      <c r="A44" s="744" t="s">
        <v>381</v>
      </c>
      <c r="B44" s="745">
        <f>C26</f>
        <v>70.454545454545453</v>
      </c>
      <c r="C44" s="685">
        <v>0.1</v>
      </c>
      <c r="D44" s="645" t="s">
        <v>932</v>
      </c>
    </row>
    <row r="45" spans="1:6" ht="15.75" customHeight="1">
      <c r="A45" s="746" t="s">
        <v>450</v>
      </c>
      <c r="B45" s="745">
        <f>C31</f>
        <v>44.444444444444443</v>
      </c>
      <c r="C45" s="685">
        <v>0.1</v>
      </c>
      <c r="D45" s="645" t="s">
        <v>3324</v>
      </c>
    </row>
    <row r="46" spans="1:6" ht="15.75" customHeight="1"/>
    <row r="47" spans="1:6" ht="15.75" customHeight="1">
      <c r="D47" s="645"/>
    </row>
    <row r="48" spans="1:6" ht="15.75" customHeight="1">
      <c r="D48" s="645"/>
    </row>
    <row r="49" spans="4:4" ht="15.75" customHeight="1">
      <c r="D49" s="645"/>
    </row>
    <row r="50" spans="4:4" ht="15.75" customHeight="1"/>
    <row r="51" spans="4:4" ht="15.75" customHeight="1">
      <c r="D51" s="645"/>
    </row>
    <row r="52" spans="4:4" ht="15.75" customHeight="1">
      <c r="D52" s="645"/>
    </row>
    <row r="53" spans="4:4" ht="15.75" customHeight="1">
      <c r="D53" s="645"/>
    </row>
    <row r="54" spans="4:4" ht="15.75" customHeight="1"/>
    <row r="55" spans="4:4" ht="15.75" customHeight="1">
      <c r="D55" s="645"/>
    </row>
    <row r="56" spans="4:4" ht="15.75" customHeight="1">
      <c r="D56" s="645"/>
    </row>
    <row r="57" spans="4:4" ht="15.75" customHeight="1">
      <c r="D57" s="645"/>
    </row>
    <row r="58" spans="4:4" ht="15.75" customHeight="1"/>
    <row r="59" spans="4:4" ht="15.75" customHeight="1">
      <c r="D59" s="645"/>
    </row>
    <row r="60" spans="4:4" ht="15.75" customHeight="1">
      <c r="D60" s="645"/>
    </row>
    <row r="61" spans="4:4" ht="15.75" customHeight="1">
      <c r="D61" s="645"/>
    </row>
    <row r="62" spans="4:4" ht="15.75" customHeight="1"/>
    <row r="63" spans="4:4" ht="15.75" customHeight="1">
      <c r="D63" s="645"/>
    </row>
    <row r="64" spans="4:4" ht="15.75" customHeight="1">
      <c r="D64" s="645"/>
    </row>
    <row r="65" spans="4:4" ht="15.75" customHeight="1">
      <c r="D65" s="645"/>
    </row>
    <row r="66" spans="4:4" ht="15.75" customHeight="1">
      <c r="D66" s="645"/>
    </row>
    <row r="67" spans="4:4" ht="15.75" customHeight="1"/>
    <row r="68" spans="4:4" ht="15.75" customHeight="1">
      <c r="D68" s="645"/>
    </row>
    <row r="69" spans="4:4" ht="15.75" customHeight="1">
      <c r="D69" s="645"/>
    </row>
    <row r="70" spans="4:4" ht="15.75" customHeight="1">
      <c r="D70" s="645"/>
    </row>
    <row r="71" spans="4:4" ht="15.75" customHeight="1"/>
    <row r="72" spans="4:4" ht="15.75" customHeight="1"/>
    <row r="73" spans="4:4" ht="15.75" customHeight="1"/>
    <row r="74" spans="4:4" ht="15.75" customHeight="1"/>
    <row r="75" spans="4:4" ht="15.75" customHeight="1"/>
    <row r="76" spans="4:4" ht="15.75" customHeight="1"/>
    <row r="77" spans="4:4" ht="15.75" customHeight="1"/>
    <row r="78" spans="4:4" ht="15.75" customHeight="1"/>
    <row r="79" spans="4:4" ht="15.75" customHeight="1"/>
    <row r="80" spans="4: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21:A1000"/>
  <sheetViews>
    <sheetView workbookViewId="0"/>
  </sheetViews>
  <sheetFormatPr defaultColWidth="12.59765625" defaultRowHeight="15" customHeight="1"/>
  <cols>
    <col min="1" max="26" width="11.13281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filterMode="1">
    <outlinePr summaryBelow="0" summaryRight="0"/>
  </sheetPr>
  <dimension ref="A1:AH1000"/>
  <sheetViews>
    <sheetView workbookViewId="0">
      <pane ySplit="1" topLeftCell="A2" activePane="bottomLeft" state="frozen"/>
      <selection pane="bottomLeft" activeCell="B3" sqref="B3"/>
    </sheetView>
  </sheetViews>
  <sheetFormatPr defaultColWidth="12.59765625" defaultRowHeight="15" customHeight="1"/>
  <cols>
    <col min="1" max="1" width="11.46484375" customWidth="1"/>
    <col min="2" max="2" width="18.73046875" customWidth="1"/>
    <col min="3" max="3" width="15.86328125" customWidth="1"/>
    <col min="4" max="4" width="12" customWidth="1"/>
    <col min="5" max="5" width="36.46484375" customWidth="1"/>
    <col min="6" max="6" width="34.73046875" customWidth="1"/>
    <col min="7" max="7" width="18.73046875" customWidth="1"/>
    <col min="8" max="8" width="38.86328125" hidden="1" customWidth="1"/>
    <col min="9" max="9" width="8.86328125" customWidth="1"/>
    <col min="10" max="10" width="10" customWidth="1"/>
    <col min="11" max="11" width="11.46484375" customWidth="1"/>
    <col min="12" max="12" width="9.46484375" customWidth="1"/>
    <col min="13" max="13" width="9.86328125" customWidth="1"/>
    <col min="14" max="14" width="8.73046875" customWidth="1"/>
    <col min="15" max="15" width="11.73046875" customWidth="1"/>
    <col min="16" max="16" width="10.59765625" customWidth="1"/>
    <col min="17" max="17" width="42.1328125" customWidth="1"/>
    <col min="18" max="18" width="22" hidden="1" customWidth="1"/>
    <col min="19" max="34" width="11.1328125" customWidth="1"/>
  </cols>
  <sheetData>
    <row r="1" spans="1:34" ht="38.25">
      <c r="A1" s="608" t="s">
        <v>952</v>
      </c>
      <c r="B1" s="608" t="s">
        <v>953</v>
      </c>
      <c r="C1" s="609" t="s">
        <v>954</v>
      </c>
      <c r="D1" s="609" t="s">
        <v>955</v>
      </c>
      <c r="E1" s="609" t="s">
        <v>956</v>
      </c>
      <c r="F1" s="609" t="s">
        <v>957</v>
      </c>
      <c r="G1" s="609" t="s">
        <v>958</v>
      </c>
      <c r="H1" s="609" t="s">
        <v>2626</v>
      </c>
      <c r="I1" s="610" t="s">
        <v>959</v>
      </c>
      <c r="J1" s="611" t="s">
        <v>992</v>
      </c>
      <c r="K1" s="611" t="s">
        <v>2310</v>
      </c>
      <c r="L1" s="611" t="s">
        <v>994</v>
      </c>
      <c r="M1" s="611" t="s">
        <v>995</v>
      </c>
      <c r="N1" s="611" t="s">
        <v>996</v>
      </c>
      <c r="O1" s="611" t="s">
        <v>997</v>
      </c>
      <c r="P1" s="611" t="s">
        <v>998</v>
      </c>
      <c r="Q1" s="609" t="s">
        <v>999</v>
      </c>
      <c r="R1" s="609" t="s">
        <v>1165</v>
      </c>
      <c r="S1" s="747"/>
      <c r="T1" s="537"/>
      <c r="U1" s="537"/>
      <c r="V1" s="537"/>
      <c r="W1" s="537"/>
      <c r="X1" s="537"/>
      <c r="Y1" s="537"/>
      <c r="Z1" s="537"/>
      <c r="AA1" s="537"/>
      <c r="AB1" s="537"/>
      <c r="AC1" s="537"/>
      <c r="AD1" s="537"/>
      <c r="AE1" s="537"/>
      <c r="AF1" s="537"/>
      <c r="AG1" s="537"/>
      <c r="AH1" s="537"/>
    </row>
    <row r="2" spans="1:34" ht="51" hidden="1">
      <c r="A2" s="748" t="s">
        <v>2</v>
      </c>
      <c r="B2" s="748" t="s">
        <v>3</v>
      </c>
      <c r="C2" s="748"/>
      <c r="D2" s="748" t="s">
        <v>3327</v>
      </c>
      <c r="E2" s="748" t="s">
        <v>13</v>
      </c>
      <c r="F2" s="748" t="s">
        <v>1166</v>
      </c>
      <c r="G2" s="748" t="s">
        <v>15</v>
      </c>
      <c r="H2" s="748" t="s">
        <v>15</v>
      </c>
      <c r="I2" s="749" t="s">
        <v>4</v>
      </c>
      <c r="J2" s="750">
        <v>1</v>
      </c>
      <c r="K2" s="750">
        <v>1</v>
      </c>
      <c r="L2" s="750">
        <v>0</v>
      </c>
      <c r="M2" s="750">
        <v>1</v>
      </c>
      <c r="N2" s="750">
        <v>1</v>
      </c>
      <c r="O2" s="750">
        <v>1</v>
      </c>
      <c r="P2" s="750">
        <f t="shared" ref="P2:P231" si="0">J2*(SUM(K2:N2)*O2)</f>
        <v>3</v>
      </c>
      <c r="Q2" s="748" t="s">
        <v>3328</v>
      </c>
      <c r="R2" s="751"/>
      <c r="S2" s="751"/>
      <c r="T2" s="751"/>
      <c r="U2" s="751"/>
      <c r="V2" s="751"/>
      <c r="W2" s="751"/>
      <c r="X2" s="751"/>
      <c r="Y2" s="751"/>
      <c r="Z2" s="751"/>
      <c r="AA2" s="751"/>
      <c r="AB2" s="751"/>
      <c r="AC2" s="751"/>
      <c r="AD2" s="751"/>
      <c r="AE2" s="751"/>
      <c r="AF2" s="751"/>
      <c r="AG2" s="751"/>
      <c r="AH2" s="751"/>
    </row>
    <row r="3" spans="1:34" ht="89.25">
      <c r="A3" s="2" t="s">
        <v>2</v>
      </c>
      <c r="B3" s="2" t="s">
        <v>3</v>
      </c>
      <c r="C3" s="2"/>
      <c r="D3" s="2" t="s">
        <v>12</v>
      </c>
      <c r="E3" s="2" t="s">
        <v>13</v>
      </c>
      <c r="F3" s="2" t="s">
        <v>1166</v>
      </c>
      <c r="G3" s="2" t="s">
        <v>15</v>
      </c>
      <c r="H3" s="2" t="s">
        <v>2627</v>
      </c>
      <c r="I3" s="3" t="s">
        <v>4</v>
      </c>
      <c r="J3" s="247">
        <v>1</v>
      </c>
      <c r="K3" s="247">
        <v>1</v>
      </c>
      <c r="L3" s="247">
        <v>0</v>
      </c>
      <c r="M3" s="247">
        <v>1</v>
      </c>
      <c r="N3" s="247">
        <v>1</v>
      </c>
      <c r="O3" s="247">
        <v>1</v>
      </c>
      <c r="P3" s="247">
        <f t="shared" si="0"/>
        <v>3</v>
      </c>
      <c r="Q3" s="2" t="s">
        <v>3328</v>
      </c>
      <c r="R3" s="249"/>
      <c r="S3" s="249"/>
      <c r="T3" s="249"/>
      <c r="U3" s="249"/>
      <c r="V3" s="249"/>
      <c r="W3" s="249"/>
      <c r="X3" s="249"/>
      <c r="Y3" s="249"/>
      <c r="Z3" s="249"/>
      <c r="AA3" s="249"/>
      <c r="AB3" s="249"/>
      <c r="AC3" s="249"/>
      <c r="AD3" s="249"/>
      <c r="AE3" s="249"/>
      <c r="AF3" s="249"/>
      <c r="AG3" s="249"/>
      <c r="AH3" s="249"/>
    </row>
    <row r="4" spans="1:34" ht="89.25">
      <c r="A4" s="2" t="s">
        <v>2</v>
      </c>
      <c r="B4" s="2" t="s">
        <v>3</v>
      </c>
      <c r="C4" s="2"/>
      <c r="D4" s="2" t="s">
        <v>19</v>
      </c>
      <c r="E4" s="2" t="s">
        <v>20</v>
      </c>
      <c r="F4" s="2" t="s">
        <v>1166</v>
      </c>
      <c r="G4" s="2" t="s">
        <v>15</v>
      </c>
      <c r="H4" s="2" t="s">
        <v>2627</v>
      </c>
      <c r="I4" s="3" t="s">
        <v>4</v>
      </c>
      <c r="J4" s="247">
        <v>1</v>
      </c>
      <c r="K4" s="247">
        <v>1</v>
      </c>
      <c r="L4" s="247">
        <v>0</v>
      </c>
      <c r="M4" s="247">
        <v>1</v>
      </c>
      <c r="N4" s="247">
        <v>1</v>
      </c>
      <c r="O4" s="247">
        <v>1</v>
      </c>
      <c r="P4" s="247">
        <f t="shared" si="0"/>
        <v>3</v>
      </c>
      <c r="Q4" s="2" t="s">
        <v>3328</v>
      </c>
      <c r="R4" s="249"/>
      <c r="S4" s="249"/>
      <c r="T4" s="249"/>
      <c r="U4" s="249"/>
      <c r="V4" s="249"/>
      <c r="W4" s="249"/>
      <c r="X4" s="249"/>
      <c r="Y4" s="249"/>
      <c r="Z4" s="249"/>
      <c r="AA4" s="249"/>
      <c r="AB4" s="249"/>
      <c r="AC4" s="249"/>
      <c r="AD4" s="249"/>
      <c r="AE4" s="249"/>
      <c r="AF4" s="249"/>
      <c r="AG4" s="249"/>
      <c r="AH4" s="249"/>
    </row>
    <row r="5" spans="1:34" ht="89.25" hidden="1">
      <c r="A5" s="752" t="s">
        <v>2</v>
      </c>
      <c r="B5" s="752" t="s">
        <v>3</v>
      </c>
      <c r="C5" s="752"/>
      <c r="D5" s="752" t="s">
        <v>3329</v>
      </c>
      <c r="E5" s="752" t="s">
        <v>20</v>
      </c>
      <c r="F5" s="752" t="s">
        <v>1166</v>
      </c>
      <c r="G5" s="752" t="s">
        <v>15</v>
      </c>
      <c r="H5" s="752" t="s">
        <v>2627</v>
      </c>
      <c r="I5" s="753" t="s">
        <v>4</v>
      </c>
      <c r="J5" s="754">
        <v>1</v>
      </c>
      <c r="K5" s="754">
        <v>1</v>
      </c>
      <c r="L5" s="754">
        <v>0</v>
      </c>
      <c r="M5" s="754">
        <v>1</v>
      </c>
      <c r="N5" s="754">
        <v>1</v>
      </c>
      <c r="O5" s="754">
        <v>1</v>
      </c>
      <c r="P5" s="754">
        <f t="shared" si="0"/>
        <v>3</v>
      </c>
      <c r="Q5" s="752" t="s">
        <v>3328</v>
      </c>
      <c r="R5" s="755"/>
      <c r="S5" s="755"/>
      <c r="T5" s="755"/>
      <c r="U5" s="755"/>
      <c r="V5" s="755"/>
      <c r="W5" s="755"/>
      <c r="X5" s="755"/>
      <c r="Y5" s="755"/>
      <c r="Z5" s="755"/>
      <c r="AA5" s="755"/>
      <c r="AB5" s="755"/>
      <c r="AC5" s="755"/>
      <c r="AD5" s="755"/>
      <c r="AE5" s="755"/>
      <c r="AF5" s="755"/>
      <c r="AG5" s="755"/>
      <c r="AH5" s="755"/>
    </row>
    <row r="6" spans="1:34" ht="89.25" hidden="1">
      <c r="A6" s="756" t="s">
        <v>2</v>
      </c>
      <c r="B6" s="756" t="s">
        <v>3</v>
      </c>
      <c r="C6" s="756"/>
      <c r="D6" s="756" t="s">
        <v>3330</v>
      </c>
      <c r="E6" s="756" t="s">
        <v>3331</v>
      </c>
      <c r="F6" s="756" t="s">
        <v>1168</v>
      </c>
      <c r="G6" s="756" t="s">
        <v>15</v>
      </c>
      <c r="H6" s="756" t="s">
        <v>2627</v>
      </c>
      <c r="I6" s="757" t="s">
        <v>4</v>
      </c>
      <c r="J6" s="758">
        <v>1</v>
      </c>
      <c r="K6" s="758">
        <v>1</v>
      </c>
      <c r="L6" s="758">
        <v>0</v>
      </c>
      <c r="M6" s="758">
        <v>1</v>
      </c>
      <c r="N6" s="758">
        <v>1</v>
      </c>
      <c r="O6" s="758">
        <v>1</v>
      </c>
      <c r="P6" s="758">
        <f t="shared" si="0"/>
        <v>3</v>
      </c>
      <c r="Q6" s="756" t="s">
        <v>3328</v>
      </c>
      <c r="R6" s="759"/>
      <c r="S6" s="759"/>
      <c r="T6" s="759"/>
      <c r="U6" s="759"/>
      <c r="V6" s="759"/>
      <c r="W6" s="759"/>
      <c r="X6" s="759"/>
      <c r="Y6" s="759"/>
      <c r="Z6" s="759"/>
      <c r="AA6" s="759"/>
      <c r="AB6" s="759"/>
      <c r="AC6" s="759"/>
      <c r="AD6" s="759"/>
      <c r="AE6" s="759"/>
      <c r="AF6" s="759"/>
      <c r="AG6" s="759"/>
      <c r="AH6" s="759"/>
    </row>
    <row r="7" spans="1:34" ht="63.75" hidden="1">
      <c r="A7" s="748" t="s">
        <v>2</v>
      </c>
      <c r="B7" s="748" t="s">
        <v>18</v>
      </c>
      <c r="C7" s="748"/>
      <c r="D7" s="748" t="s">
        <v>3327</v>
      </c>
      <c r="E7" s="748" t="s">
        <v>33</v>
      </c>
      <c r="F7" s="748" t="s">
        <v>1168</v>
      </c>
      <c r="G7" s="748" t="s">
        <v>15</v>
      </c>
      <c r="H7" s="748" t="s">
        <v>2630</v>
      </c>
      <c r="I7" s="749" t="s">
        <v>4</v>
      </c>
      <c r="J7" s="750">
        <v>1</v>
      </c>
      <c r="K7" s="750">
        <v>1</v>
      </c>
      <c r="L7" s="750">
        <v>1</v>
      </c>
      <c r="M7" s="750">
        <v>1</v>
      </c>
      <c r="N7" s="750">
        <v>1</v>
      </c>
      <c r="O7" s="750">
        <v>0.5</v>
      </c>
      <c r="P7" s="750">
        <f t="shared" si="0"/>
        <v>2</v>
      </c>
      <c r="Q7" s="748" t="s">
        <v>3332</v>
      </c>
      <c r="R7" s="751"/>
      <c r="S7" s="751"/>
      <c r="T7" s="751"/>
      <c r="U7" s="751"/>
      <c r="V7" s="751"/>
      <c r="W7" s="751"/>
      <c r="X7" s="751"/>
      <c r="Y7" s="751"/>
      <c r="Z7" s="751"/>
      <c r="AA7" s="751"/>
      <c r="AB7" s="751"/>
      <c r="AC7" s="751"/>
      <c r="AD7" s="751"/>
      <c r="AE7" s="751"/>
      <c r="AF7" s="751"/>
      <c r="AG7" s="751"/>
      <c r="AH7" s="751"/>
    </row>
    <row r="8" spans="1:34" ht="63.75">
      <c r="A8" s="2" t="s">
        <v>2</v>
      </c>
      <c r="B8" s="2" t="s">
        <v>18</v>
      </c>
      <c r="C8" s="2"/>
      <c r="D8" s="2" t="s">
        <v>12</v>
      </c>
      <c r="E8" s="2" t="s">
        <v>33</v>
      </c>
      <c r="F8" s="2" t="s">
        <v>1168</v>
      </c>
      <c r="G8" s="2" t="s">
        <v>15</v>
      </c>
      <c r="H8" s="2" t="s">
        <v>2630</v>
      </c>
      <c r="I8" s="3" t="s">
        <v>4</v>
      </c>
      <c r="J8" s="247">
        <v>1</v>
      </c>
      <c r="K8" s="247">
        <v>1</v>
      </c>
      <c r="L8" s="247">
        <v>1</v>
      </c>
      <c r="M8" s="247">
        <v>1</v>
      </c>
      <c r="N8" s="247">
        <v>1</v>
      </c>
      <c r="O8" s="247">
        <v>0.5</v>
      </c>
      <c r="P8" s="247">
        <f t="shared" si="0"/>
        <v>2</v>
      </c>
      <c r="Q8" s="2" t="s">
        <v>3333</v>
      </c>
      <c r="R8" s="249"/>
      <c r="S8" s="249"/>
      <c r="T8" s="249"/>
      <c r="U8" s="249"/>
      <c r="V8" s="249"/>
      <c r="W8" s="249"/>
      <c r="X8" s="249"/>
      <c r="Y8" s="249"/>
      <c r="Z8" s="249"/>
      <c r="AA8" s="249"/>
      <c r="AB8" s="249"/>
      <c r="AC8" s="249"/>
      <c r="AD8" s="249"/>
      <c r="AE8" s="249"/>
      <c r="AF8" s="249"/>
      <c r="AG8" s="249"/>
      <c r="AH8" s="249"/>
    </row>
    <row r="9" spans="1:34" ht="63.75">
      <c r="A9" s="2" t="s">
        <v>2</v>
      </c>
      <c r="B9" s="2" t="s">
        <v>18</v>
      </c>
      <c r="C9" s="2"/>
      <c r="D9" s="2" t="s">
        <v>19</v>
      </c>
      <c r="E9" s="2" t="s">
        <v>36</v>
      </c>
      <c r="F9" s="2" t="s">
        <v>1168</v>
      </c>
      <c r="G9" s="2" t="s">
        <v>15</v>
      </c>
      <c r="H9" s="2" t="s">
        <v>2630</v>
      </c>
      <c r="I9" s="3" t="s">
        <v>4</v>
      </c>
      <c r="J9" s="247">
        <v>0</v>
      </c>
      <c r="K9" s="247">
        <v>0</v>
      </c>
      <c r="L9" s="247">
        <v>0</v>
      </c>
      <c r="M9" s="247">
        <v>0</v>
      </c>
      <c r="N9" s="247">
        <v>0</v>
      </c>
      <c r="O9" s="247">
        <v>0</v>
      </c>
      <c r="P9" s="247">
        <f t="shared" si="0"/>
        <v>0</v>
      </c>
      <c r="Q9" s="760"/>
      <c r="R9" s="249"/>
      <c r="S9" s="249"/>
      <c r="T9" s="249"/>
      <c r="U9" s="249"/>
      <c r="V9" s="249"/>
      <c r="W9" s="249"/>
      <c r="X9" s="249"/>
      <c r="Y9" s="249"/>
      <c r="Z9" s="249"/>
      <c r="AA9" s="249"/>
      <c r="AB9" s="249"/>
      <c r="AC9" s="249"/>
      <c r="AD9" s="249"/>
      <c r="AE9" s="249"/>
      <c r="AF9" s="249"/>
      <c r="AG9" s="249"/>
      <c r="AH9" s="249"/>
    </row>
    <row r="10" spans="1:34" ht="63.75" hidden="1">
      <c r="A10" s="756" t="s">
        <v>2</v>
      </c>
      <c r="B10" s="756" t="s">
        <v>18</v>
      </c>
      <c r="C10" s="756"/>
      <c r="D10" s="756" t="s">
        <v>3330</v>
      </c>
      <c r="E10" s="756" t="s">
        <v>3334</v>
      </c>
      <c r="F10" s="756" t="s">
        <v>1168</v>
      </c>
      <c r="G10" s="756" t="s">
        <v>15</v>
      </c>
      <c r="H10" s="756" t="s">
        <v>2630</v>
      </c>
      <c r="I10" s="757" t="s">
        <v>4</v>
      </c>
      <c r="J10" s="758">
        <v>1</v>
      </c>
      <c r="K10" s="758">
        <v>1</v>
      </c>
      <c r="L10" s="758">
        <v>1</v>
      </c>
      <c r="M10" s="758">
        <v>1</v>
      </c>
      <c r="N10" s="758">
        <v>1</v>
      </c>
      <c r="O10" s="758">
        <v>0.5</v>
      </c>
      <c r="P10" s="758">
        <f t="shared" si="0"/>
        <v>2</v>
      </c>
      <c r="Q10" s="756" t="s">
        <v>3333</v>
      </c>
      <c r="R10" s="759"/>
      <c r="S10" s="759"/>
      <c r="T10" s="759"/>
      <c r="U10" s="759"/>
      <c r="V10" s="759"/>
      <c r="W10" s="759"/>
      <c r="X10" s="759"/>
      <c r="Y10" s="759"/>
      <c r="Z10" s="759"/>
      <c r="AA10" s="759"/>
      <c r="AB10" s="759"/>
      <c r="AC10" s="759"/>
      <c r="AD10" s="759"/>
      <c r="AE10" s="759"/>
      <c r="AF10" s="759"/>
      <c r="AG10" s="759"/>
      <c r="AH10" s="759"/>
    </row>
    <row r="11" spans="1:34" ht="165.75">
      <c r="A11" s="2" t="s">
        <v>25</v>
      </c>
      <c r="B11" s="2" t="s">
        <v>3335</v>
      </c>
      <c r="C11" s="2"/>
      <c r="D11" s="2" t="s">
        <v>12</v>
      </c>
      <c r="E11" s="2" t="s">
        <v>3336</v>
      </c>
      <c r="F11" s="2" t="s">
        <v>3337</v>
      </c>
      <c r="G11" s="2" t="s">
        <v>3338</v>
      </c>
      <c r="H11" s="2"/>
      <c r="I11" s="3" t="s">
        <v>27</v>
      </c>
      <c r="J11" s="247">
        <v>1</v>
      </c>
      <c r="K11" s="247">
        <v>1</v>
      </c>
      <c r="L11" s="247">
        <v>1</v>
      </c>
      <c r="M11" s="247">
        <v>1</v>
      </c>
      <c r="N11" s="247">
        <v>0.5</v>
      </c>
      <c r="O11" s="247">
        <v>1</v>
      </c>
      <c r="P11" s="247">
        <f t="shared" si="0"/>
        <v>3.5</v>
      </c>
      <c r="Q11" s="2" t="s">
        <v>3339</v>
      </c>
      <c r="R11" s="249"/>
      <c r="S11" s="249"/>
      <c r="T11" s="249"/>
      <c r="U11" s="249"/>
      <c r="V11" s="249"/>
      <c r="W11" s="249"/>
      <c r="X11" s="249"/>
      <c r="Y11" s="249"/>
      <c r="Z11" s="249"/>
      <c r="AA11" s="249"/>
      <c r="AB11" s="249"/>
      <c r="AC11" s="249"/>
      <c r="AD11" s="249"/>
      <c r="AE11" s="249"/>
      <c r="AF11" s="249"/>
      <c r="AG11" s="249"/>
      <c r="AH11" s="249"/>
    </row>
    <row r="12" spans="1:34" ht="114.75">
      <c r="A12" s="2" t="s">
        <v>25</v>
      </c>
      <c r="B12" s="2" t="s">
        <v>3335</v>
      </c>
      <c r="C12" s="2"/>
      <c r="D12" s="2" t="s">
        <v>12</v>
      </c>
      <c r="E12" s="2" t="s">
        <v>49</v>
      </c>
      <c r="F12" s="2" t="s">
        <v>50</v>
      </c>
      <c r="G12" s="2" t="s">
        <v>3340</v>
      </c>
      <c r="H12" s="2" t="s">
        <v>48</v>
      </c>
      <c r="I12" s="3" t="s">
        <v>27</v>
      </c>
      <c r="J12" s="247">
        <v>1</v>
      </c>
      <c r="K12" s="247">
        <v>1</v>
      </c>
      <c r="L12" s="247">
        <v>1</v>
      </c>
      <c r="M12" s="247">
        <v>1</v>
      </c>
      <c r="N12" s="247">
        <v>1</v>
      </c>
      <c r="O12" s="247">
        <v>1</v>
      </c>
      <c r="P12" s="247">
        <f t="shared" si="0"/>
        <v>4</v>
      </c>
      <c r="Q12" s="2" t="s">
        <v>3341</v>
      </c>
      <c r="R12" s="249"/>
      <c r="S12" s="249"/>
      <c r="T12" s="249"/>
      <c r="U12" s="249"/>
      <c r="V12" s="249"/>
      <c r="W12" s="249"/>
      <c r="X12" s="249"/>
      <c r="Y12" s="249"/>
      <c r="Z12" s="249"/>
      <c r="AA12" s="249"/>
      <c r="AB12" s="249"/>
      <c r="AC12" s="249"/>
      <c r="AD12" s="249"/>
      <c r="AE12" s="249"/>
      <c r="AF12" s="249"/>
      <c r="AG12" s="249"/>
      <c r="AH12" s="249"/>
    </row>
    <row r="13" spans="1:34" ht="140.25">
      <c r="A13" s="2" t="s">
        <v>25</v>
      </c>
      <c r="B13" s="2" t="s">
        <v>3335</v>
      </c>
      <c r="C13" s="2"/>
      <c r="D13" s="2" t="s">
        <v>12</v>
      </c>
      <c r="E13" s="2" t="s">
        <v>3342</v>
      </c>
      <c r="F13" s="2" t="s">
        <v>3343</v>
      </c>
      <c r="G13" s="2" t="s">
        <v>3338</v>
      </c>
      <c r="H13" s="2"/>
      <c r="I13" s="3" t="s">
        <v>27</v>
      </c>
      <c r="J13" s="247">
        <v>1</v>
      </c>
      <c r="K13" s="247">
        <v>1</v>
      </c>
      <c r="L13" s="247">
        <v>1</v>
      </c>
      <c r="M13" s="247">
        <v>1</v>
      </c>
      <c r="N13" s="247">
        <v>1</v>
      </c>
      <c r="O13" s="247">
        <v>1</v>
      </c>
      <c r="P13" s="247">
        <f t="shared" si="0"/>
        <v>4</v>
      </c>
      <c r="Q13" s="2" t="s">
        <v>3344</v>
      </c>
      <c r="R13" s="249"/>
      <c r="S13" s="249"/>
      <c r="T13" s="249"/>
      <c r="U13" s="249"/>
      <c r="V13" s="249"/>
      <c r="W13" s="249"/>
      <c r="X13" s="249"/>
      <c r="Y13" s="249"/>
      <c r="Z13" s="249"/>
      <c r="AA13" s="249"/>
      <c r="AB13" s="249"/>
      <c r="AC13" s="249"/>
      <c r="AD13" s="249"/>
      <c r="AE13" s="249"/>
      <c r="AF13" s="249"/>
      <c r="AG13" s="249"/>
      <c r="AH13" s="249"/>
    </row>
    <row r="14" spans="1:34" ht="76.5">
      <c r="A14" s="2" t="s">
        <v>25</v>
      </c>
      <c r="B14" s="2" t="s">
        <v>3335</v>
      </c>
      <c r="C14" s="2"/>
      <c r="D14" s="2" t="s">
        <v>12</v>
      </c>
      <c r="E14" s="2" t="s">
        <v>3345</v>
      </c>
      <c r="F14" s="2" t="s">
        <v>55</v>
      </c>
      <c r="G14" s="2" t="s">
        <v>3338</v>
      </c>
      <c r="H14" s="2"/>
      <c r="I14" s="3" t="s">
        <v>27</v>
      </c>
      <c r="J14" s="247">
        <v>1</v>
      </c>
      <c r="K14" s="247">
        <v>1</v>
      </c>
      <c r="L14" s="247">
        <v>1</v>
      </c>
      <c r="M14" s="247">
        <v>1</v>
      </c>
      <c r="N14" s="247">
        <v>1</v>
      </c>
      <c r="O14" s="247">
        <v>1</v>
      </c>
      <c r="P14" s="247">
        <f t="shared" si="0"/>
        <v>4</v>
      </c>
      <c r="Q14" s="2" t="s">
        <v>3346</v>
      </c>
      <c r="R14" s="249"/>
      <c r="S14" s="249"/>
      <c r="T14" s="249"/>
      <c r="U14" s="249"/>
      <c r="V14" s="249"/>
      <c r="W14" s="249"/>
      <c r="X14" s="249"/>
      <c r="Y14" s="249"/>
      <c r="Z14" s="249"/>
      <c r="AA14" s="249"/>
      <c r="AB14" s="249"/>
      <c r="AC14" s="249"/>
      <c r="AD14" s="249"/>
      <c r="AE14" s="249"/>
      <c r="AF14" s="249"/>
      <c r="AG14" s="249"/>
      <c r="AH14" s="249"/>
    </row>
    <row r="15" spans="1:34" ht="76.5">
      <c r="A15" s="2" t="s">
        <v>25</v>
      </c>
      <c r="B15" s="2" t="s">
        <v>3335</v>
      </c>
      <c r="C15" s="2"/>
      <c r="D15" s="2" t="s">
        <v>12</v>
      </c>
      <c r="E15" s="2" t="s">
        <v>2641</v>
      </c>
      <c r="F15" s="2" t="s">
        <v>60</v>
      </c>
      <c r="G15" s="2" t="s">
        <v>3338</v>
      </c>
      <c r="H15" s="2"/>
      <c r="I15" s="3" t="s">
        <v>27</v>
      </c>
      <c r="J15" s="247">
        <v>1</v>
      </c>
      <c r="K15" s="247">
        <v>1</v>
      </c>
      <c r="L15" s="247">
        <v>1</v>
      </c>
      <c r="M15" s="247">
        <v>1</v>
      </c>
      <c r="N15" s="247">
        <v>1</v>
      </c>
      <c r="O15" s="247">
        <v>1</v>
      </c>
      <c r="P15" s="247">
        <f t="shared" si="0"/>
        <v>4</v>
      </c>
      <c r="Q15" s="2" t="s">
        <v>3347</v>
      </c>
      <c r="R15" s="249"/>
      <c r="S15" s="249"/>
      <c r="T15" s="249"/>
      <c r="U15" s="249"/>
      <c r="V15" s="249"/>
      <c r="W15" s="249"/>
      <c r="X15" s="249"/>
      <c r="Y15" s="249"/>
      <c r="Z15" s="249"/>
      <c r="AA15" s="249"/>
      <c r="AB15" s="249"/>
      <c r="AC15" s="249"/>
      <c r="AD15" s="249"/>
      <c r="AE15" s="249"/>
      <c r="AF15" s="249"/>
      <c r="AG15" s="249"/>
      <c r="AH15" s="249"/>
    </row>
    <row r="16" spans="1:34" ht="51">
      <c r="A16" s="2" t="s">
        <v>25</v>
      </c>
      <c r="B16" s="2" t="s">
        <v>3335</v>
      </c>
      <c r="C16" s="2"/>
      <c r="D16" s="2" t="s">
        <v>12</v>
      </c>
      <c r="E16" s="2" t="s">
        <v>3348</v>
      </c>
      <c r="F16" s="2" t="s">
        <v>64</v>
      </c>
      <c r="G16" s="2" t="s">
        <v>3338</v>
      </c>
      <c r="H16" s="2"/>
      <c r="I16" s="3" t="s">
        <v>27</v>
      </c>
      <c r="J16" s="247">
        <v>1</v>
      </c>
      <c r="K16" s="247">
        <v>1</v>
      </c>
      <c r="L16" s="247">
        <v>1</v>
      </c>
      <c r="M16" s="247">
        <v>1</v>
      </c>
      <c r="N16" s="247">
        <v>1</v>
      </c>
      <c r="O16" s="247">
        <v>1</v>
      </c>
      <c r="P16" s="247">
        <f t="shared" si="0"/>
        <v>4</v>
      </c>
      <c r="Q16" s="2" t="s">
        <v>3349</v>
      </c>
      <c r="R16" s="249"/>
      <c r="S16" s="249"/>
      <c r="T16" s="249"/>
      <c r="U16" s="249"/>
      <c r="V16" s="249"/>
      <c r="W16" s="249"/>
      <c r="X16" s="249"/>
      <c r="Y16" s="249"/>
      <c r="Z16" s="249"/>
      <c r="AA16" s="249"/>
      <c r="AB16" s="249"/>
      <c r="AC16" s="249"/>
      <c r="AD16" s="249"/>
      <c r="AE16" s="249"/>
      <c r="AF16" s="249"/>
      <c r="AG16" s="249"/>
      <c r="AH16" s="249"/>
    </row>
    <row r="17" spans="1:34" ht="89.25">
      <c r="A17" s="752" t="s">
        <v>25</v>
      </c>
      <c r="B17" s="752" t="s">
        <v>3335</v>
      </c>
      <c r="C17" s="752"/>
      <c r="D17" s="752" t="s">
        <v>12</v>
      </c>
      <c r="E17" s="752" t="s">
        <v>3350</v>
      </c>
      <c r="F17" s="752" t="s">
        <v>3351</v>
      </c>
      <c r="G17" s="752" t="s">
        <v>3338</v>
      </c>
      <c r="H17" s="752"/>
      <c r="I17" s="753" t="s">
        <v>27</v>
      </c>
      <c r="J17" s="754">
        <v>1</v>
      </c>
      <c r="K17" s="754">
        <v>1</v>
      </c>
      <c r="L17" s="754">
        <v>1</v>
      </c>
      <c r="M17" s="754">
        <v>1</v>
      </c>
      <c r="N17" s="754">
        <v>0.5</v>
      </c>
      <c r="O17" s="754">
        <v>1</v>
      </c>
      <c r="P17" s="754">
        <f t="shared" si="0"/>
        <v>3.5</v>
      </c>
      <c r="Q17" s="752" t="s">
        <v>3352</v>
      </c>
      <c r="R17" s="755"/>
      <c r="S17" s="755"/>
      <c r="T17" s="755"/>
      <c r="U17" s="755"/>
      <c r="V17" s="755"/>
      <c r="W17" s="755"/>
      <c r="X17" s="755"/>
      <c r="Y17" s="755"/>
      <c r="Z17" s="755"/>
      <c r="AA17" s="755"/>
      <c r="AB17" s="755"/>
      <c r="AC17" s="755"/>
      <c r="AD17" s="755"/>
      <c r="AE17" s="755"/>
      <c r="AF17" s="755"/>
      <c r="AG17" s="755"/>
      <c r="AH17" s="755"/>
    </row>
    <row r="18" spans="1:34" ht="63.75">
      <c r="A18" s="2" t="s">
        <v>25</v>
      </c>
      <c r="B18" s="2" t="s">
        <v>3335</v>
      </c>
      <c r="C18" s="2"/>
      <c r="D18" s="2" t="s">
        <v>12</v>
      </c>
      <c r="E18" s="2" t="s">
        <v>3353</v>
      </c>
      <c r="F18" s="2" t="s">
        <v>3354</v>
      </c>
      <c r="G18" s="2" t="s">
        <v>56</v>
      </c>
      <c r="H18" s="2"/>
      <c r="I18" s="3" t="s">
        <v>27</v>
      </c>
      <c r="J18" s="247">
        <v>0</v>
      </c>
      <c r="K18" s="247">
        <v>0</v>
      </c>
      <c r="L18" s="247">
        <v>0</v>
      </c>
      <c r="M18" s="247">
        <v>0</v>
      </c>
      <c r="N18" s="247">
        <v>0</v>
      </c>
      <c r="O18" s="247">
        <v>0</v>
      </c>
      <c r="P18" s="247">
        <f t="shared" si="0"/>
        <v>0</v>
      </c>
      <c r="Q18" s="2" t="s">
        <v>3355</v>
      </c>
      <c r="R18" s="249"/>
      <c r="S18" s="249"/>
      <c r="T18" s="249"/>
      <c r="U18" s="249"/>
      <c r="V18" s="249"/>
      <c r="W18" s="249"/>
      <c r="X18" s="249"/>
      <c r="Y18" s="249"/>
      <c r="Z18" s="249"/>
      <c r="AA18" s="249"/>
      <c r="AB18" s="249"/>
      <c r="AC18" s="249"/>
      <c r="AD18" s="249"/>
      <c r="AE18" s="249"/>
      <c r="AF18" s="249"/>
      <c r="AG18" s="249"/>
      <c r="AH18" s="249"/>
    </row>
    <row r="19" spans="1:34" ht="114.75">
      <c r="A19" s="2" t="s">
        <v>25</v>
      </c>
      <c r="B19" s="2" t="s">
        <v>3335</v>
      </c>
      <c r="C19" s="2"/>
      <c r="D19" s="2" t="s">
        <v>12</v>
      </c>
      <c r="E19" s="2" t="s">
        <v>3356</v>
      </c>
      <c r="F19" s="2" t="s">
        <v>3357</v>
      </c>
      <c r="G19" s="2" t="s">
        <v>56</v>
      </c>
      <c r="H19" s="2"/>
      <c r="I19" s="3" t="s">
        <v>27</v>
      </c>
      <c r="J19" s="247">
        <v>1</v>
      </c>
      <c r="K19" s="247">
        <v>1</v>
      </c>
      <c r="L19" s="247">
        <v>1</v>
      </c>
      <c r="M19" s="247">
        <v>1</v>
      </c>
      <c r="N19" s="247">
        <v>0.5</v>
      </c>
      <c r="O19" s="247">
        <v>1</v>
      </c>
      <c r="P19" s="247">
        <f t="shared" si="0"/>
        <v>3.5</v>
      </c>
      <c r="Q19" s="2" t="s">
        <v>3358</v>
      </c>
      <c r="R19" s="249"/>
      <c r="S19" s="249"/>
      <c r="T19" s="249"/>
      <c r="U19" s="249"/>
      <c r="V19" s="249"/>
      <c r="W19" s="249"/>
      <c r="X19" s="249"/>
      <c r="Y19" s="249"/>
      <c r="Z19" s="249"/>
      <c r="AA19" s="249"/>
      <c r="AB19" s="249"/>
      <c r="AC19" s="249"/>
      <c r="AD19" s="249"/>
      <c r="AE19" s="249"/>
      <c r="AF19" s="249"/>
      <c r="AG19" s="249"/>
      <c r="AH19" s="249"/>
    </row>
    <row r="20" spans="1:34" ht="114.75">
      <c r="A20" s="2" t="s">
        <v>25</v>
      </c>
      <c r="B20" s="2" t="s">
        <v>3335</v>
      </c>
      <c r="C20" s="2"/>
      <c r="D20" s="2" t="s">
        <v>12</v>
      </c>
      <c r="E20" s="2" t="s">
        <v>3359</v>
      </c>
      <c r="F20" s="2" t="s">
        <v>3360</v>
      </c>
      <c r="G20" s="2" t="s">
        <v>56</v>
      </c>
      <c r="H20" s="2"/>
      <c r="I20" s="3" t="s">
        <v>27</v>
      </c>
      <c r="J20" s="247">
        <v>1</v>
      </c>
      <c r="K20" s="247">
        <v>1</v>
      </c>
      <c r="L20" s="247">
        <v>1</v>
      </c>
      <c r="M20" s="247">
        <v>1</v>
      </c>
      <c r="N20" s="247">
        <v>0.5</v>
      </c>
      <c r="O20" s="247">
        <v>0.5</v>
      </c>
      <c r="P20" s="247">
        <f t="shared" si="0"/>
        <v>1.75</v>
      </c>
      <c r="Q20" s="2" t="s">
        <v>3361</v>
      </c>
      <c r="R20" s="249"/>
      <c r="S20" s="249"/>
      <c r="T20" s="249"/>
      <c r="U20" s="249"/>
      <c r="V20" s="249"/>
      <c r="W20" s="249"/>
      <c r="X20" s="249"/>
      <c r="Y20" s="249"/>
      <c r="Z20" s="249"/>
      <c r="AA20" s="249"/>
      <c r="AB20" s="249"/>
      <c r="AC20" s="249"/>
      <c r="AD20" s="249"/>
      <c r="AE20" s="249"/>
      <c r="AF20" s="249"/>
      <c r="AG20" s="249"/>
      <c r="AH20" s="249"/>
    </row>
    <row r="21" spans="1:34" ht="15.75" customHeight="1">
      <c r="A21" s="752" t="s">
        <v>25</v>
      </c>
      <c r="B21" s="752" t="s">
        <v>3335</v>
      </c>
      <c r="C21" s="752"/>
      <c r="D21" s="752" t="s">
        <v>12</v>
      </c>
      <c r="E21" s="752" t="s">
        <v>3362</v>
      </c>
      <c r="F21" s="752" t="s">
        <v>3363</v>
      </c>
      <c r="G21" s="752" t="s">
        <v>3364</v>
      </c>
      <c r="H21" s="752"/>
      <c r="I21" s="753" t="s">
        <v>27</v>
      </c>
      <c r="J21" s="754">
        <v>1</v>
      </c>
      <c r="K21" s="754">
        <v>1</v>
      </c>
      <c r="L21" s="754">
        <v>1</v>
      </c>
      <c r="M21" s="754">
        <v>1</v>
      </c>
      <c r="N21" s="754">
        <v>0.5</v>
      </c>
      <c r="O21" s="754">
        <v>0.5</v>
      </c>
      <c r="P21" s="754">
        <f t="shared" si="0"/>
        <v>1.75</v>
      </c>
      <c r="Q21" s="752" t="s">
        <v>3365</v>
      </c>
      <c r="R21" s="755"/>
      <c r="S21" s="755"/>
      <c r="T21" s="755"/>
      <c r="U21" s="755"/>
      <c r="V21" s="755"/>
      <c r="W21" s="755"/>
      <c r="X21" s="755"/>
      <c r="Y21" s="755"/>
      <c r="Z21" s="755"/>
      <c r="AA21" s="755"/>
      <c r="AB21" s="755"/>
      <c r="AC21" s="755"/>
      <c r="AD21" s="755"/>
      <c r="AE21" s="755"/>
      <c r="AF21" s="755"/>
      <c r="AG21" s="755"/>
      <c r="AH21" s="755"/>
    </row>
    <row r="22" spans="1:34" ht="15.75" customHeight="1">
      <c r="A22" s="2" t="s">
        <v>25</v>
      </c>
      <c r="B22" s="2" t="s">
        <v>3335</v>
      </c>
      <c r="C22" s="2"/>
      <c r="D22" s="2" t="s">
        <v>12</v>
      </c>
      <c r="E22" s="2" t="s">
        <v>77</v>
      </c>
      <c r="F22" s="2" t="s">
        <v>78</v>
      </c>
      <c r="G22" s="2" t="s">
        <v>56</v>
      </c>
      <c r="H22" s="2"/>
      <c r="I22" s="3" t="s">
        <v>27</v>
      </c>
      <c r="J22" s="247">
        <v>1</v>
      </c>
      <c r="K22" s="247">
        <v>1</v>
      </c>
      <c r="L22" s="247">
        <v>1</v>
      </c>
      <c r="M22" s="247">
        <v>1</v>
      </c>
      <c r="N22" s="247">
        <v>0.5</v>
      </c>
      <c r="O22" s="247">
        <v>0.5</v>
      </c>
      <c r="P22" s="247">
        <f t="shared" si="0"/>
        <v>1.75</v>
      </c>
      <c r="Q22" s="2" t="s">
        <v>3366</v>
      </c>
      <c r="R22" s="249"/>
      <c r="S22" s="249"/>
      <c r="T22" s="249"/>
      <c r="U22" s="249"/>
      <c r="V22" s="249"/>
      <c r="W22" s="249"/>
      <c r="X22" s="249"/>
      <c r="Y22" s="249"/>
      <c r="Z22" s="249"/>
      <c r="AA22" s="249"/>
      <c r="AB22" s="249"/>
      <c r="AC22" s="249"/>
      <c r="AD22" s="249"/>
      <c r="AE22" s="249"/>
      <c r="AF22" s="249"/>
      <c r="AG22" s="249"/>
      <c r="AH22" s="249"/>
    </row>
    <row r="23" spans="1:34" ht="15.75" customHeight="1">
      <c r="A23" s="2" t="s">
        <v>25</v>
      </c>
      <c r="B23" s="2" t="s">
        <v>3335</v>
      </c>
      <c r="C23" s="2"/>
      <c r="D23" s="2" t="s">
        <v>12</v>
      </c>
      <c r="E23" s="2" t="s">
        <v>81</v>
      </c>
      <c r="F23" s="2" t="s">
        <v>82</v>
      </c>
      <c r="G23" s="2" t="s">
        <v>56</v>
      </c>
      <c r="H23" s="2"/>
      <c r="I23" s="3" t="s">
        <v>27</v>
      </c>
      <c r="J23" s="247">
        <v>1</v>
      </c>
      <c r="K23" s="247">
        <v>1</v>
      </c>
      <c r="L23" s="247">
        <v>1</v>
      </c>
      <c r="M23" s="247">
        <v>1</v>
      </c>
      <c r="N23" s="247">
        <v>0.5</v>
      </c>
      <c r="O23" s="247">
        <v>0.5</v>
      </c>
      <c r="P23" s="247">
        <f t="shared" si="0"/>
        <v>1.75</v>
      </c>
      <c r="Q23" s="2" t="s">
        <v>3367</v>
      </c>
      <c r="R23" s="249"/>
      <c r="S23" s="249"/>
      <c r="T23" s="249"/>
      <c r="U23" s="249"/>
      <c r="V23" s="249"/>
      <c r="W23" s="249"/>
      <c r="X23" s="249"/>
      <c r="Y23" s="249"/>
      <c r="Z23" s="249"/>
      <c r="AA23" s="249"/>
      <c r="AB23" s="249"/>
      <c r="AC23" s="249"/>
      <c r="AD23" s="249"/>
      <c r="AE23" s="249"/>
      <c r="AF23" s="249"/>
      <c r="AG23" s="249"/>
      <c r="AH23" s="249"/>
    </row>
    <row r="24" spans="1:34" ht="15.75" customHeight="1">
      <c r="A24" s="2" t="s">
        <v>25</v>
      </c>
      <c r="B24" s="2" t="s">
        <v>3335</v>
      </c>
      <c r="C24" s="2"/>
      <c r="D24" s="2" t="s">
        <v>12</v>
      </c>
      <c r="E24" s="2" t="s">
        <v>85</v>
      </c>
      <c r="F24" s="2" t="s">
        <v>86</v>
      </c>
      <c r="G24" s="2" t="s">
        <v>56</v>
      </c>
      <c r="H24" s="2" t="s">
        <v>89</v>
      </c>
      <c r="I24" s="3" t="s">
        <v>27</v>
      </c>
      <c r="J24" s="247">
        <v>0</v>
      </c>
      <c r="K24" s="247">
        <v>0</v>
      </c>
      <c r="L24" s="247">
        <v>0</v>
      </c>
      <c r="M24" s="247">
        <v>0</v>
      </c>
      <c r="N24" s="247">
        <v>0</v>
      </c>
      <c r="O24" s="247">
        <v>0</v>
      </c>
      <c r="P24" s="247">
        <f t="shared" si="0"/>
        <v>0</v>
      </c>
      <c r="Q24" s="2"/>
      <c r="R24" s="249"/>
      <c r="S24" s="249"/>
      <c r="T24" s="249"/>
      <c r="U24" s="249"/>
      <c r="V24" s="249"/>
      <c r="W24" s="249"/>
      <c r="X24" s="249"/>
      <c r="Y24" s="249"/>
      <c r="Z24" s="249"/>
      <c r="AA24" s="249"/>
      <c r="AB24" s="249"/>
      <c r="AC24" s="249"/>
      <c r="AD24" s="249"/>
      <c r="AE24" s="249"/>
      <c r="AF24" s="249"/>
      <c r="AG24" s="249"/>
      <c r="AH24" s="249"/>
    </row>
    <row r="25" spans="1:34" ht="15.75" customHeight="1">
      <c r="A25" s="2" t="s">
        <v>25</v>
      </c>
      <c r="B25" s="2" t="s">
        <v>3335</v>
      </c>
      <c r="C25" s="2"/>
      <c r="D25" s="2" t="s">
        <v>12</v>
      </c>
      <c r="E25" s="2" t="s">
        <v>90</v>
      </c>
      <c r="F25" s="2" t="s">
        <v>91</v>
      </c>
      <c r="G25" s="2" t="s">
        <v>56</v>
      </c>
      <c r="H25" s="2"/>
      <c r="I25" s="3" t="s">
        <v>27</v>
      </c>
      <c r="J25" s="247">
        <v>1</v>
      </c>
      <c r="K25" s="247">
        <v>1</v>
      </c>
      <c r="L25" s="247">
        <v>1</v>
      </c>
      <c r="M25" s="247">
        <v>1</v>
      </c>
      <c r="N25" s="247">
        <v>0.5</v>
      </c>
      <c r="O25" s="247">
        <v>0.5</v>
      </c>
      <c r="P25" s="247">
        <f t="shared" si="0"/>
        <v>1.75</v>
      </c>
      <c r="Q25" s="2" t="s">
        <v>3368</v>
      </c>
      <c r="R25" s="249"/>
      <c r="S25" s="249"/>
      <c r="T25" s="249"/>
      <c r="U25" s="249"/>
      <c r="V25" s="249"/>
      <c r="W25" s="249"/>
      <c r="X25" s="249"/>
      <c r="Y25" s="249"/>
      <c r="Z25" s="249"/>
      <c r="AA25" s="249"/>
      <c r="AB25" s="249"/>
      <c r="AC25" s="249"/>
      <c r="AD25" s="249"/>
      <c r="AE25" s="249"/>
      <c r="AF25" s="249"/>
      <c r="AG25" s="249"/>
      <c r="AH25" s="249"/>
    </row>
    <row r="26" spans="1:34" ht="15.75" customHeight="1">
      <c r="A26" s="2" t="s">
        <v>25</v>
      </c>
      <c r="B26" s="2" t="s">
        <v>3335</v>
      </c>
      <c r="C26" s="2"/>
      <c r="D26" s="2" t="s">
        <v>12</v>
      </c>
      <c r="E26" s="2" t="s">
        <v>3369</v>
      </c>
      <c r="F26" s="2" t="s">
        <v>3370</v>
      </c>
      <c r="G26" s="2" t="s">
        <v>56</v>
      </c>
      <c r="H26" s="2"/>
      <c r="I26" s="3" t="s">
        <v>27</v>
      </c>
      <c r="J26" s="247">
        <v>1</v>
      </c>
      <c r="K26" s="247">
        <v>1</v>
      </c>
      <c r="L26" s="247">
        <v>1</v>
      </c>
      <c r="M26" s="247">
        <v>0.5</v>
      </c>
      <c r="N26" s="247">
        <v>0.5</v>
      </c>
      <c r="O26" s="247">
        <v>1</v>
      </c>
      <c r="P26" s="247">
        <f t="shared" si="0"/>
        <v>3</v>
      </c>
      <c r="Q26" s="2" t="s">
        <v>3371</v>
      </c>
      <c r="R26" s="249"/>
      <c r="S26" s="249"/>
      <c r="T26" s="249"/>
      <c r="U26" s="249"/>
      <c r="V26" s="249"/>
      <c r="W26" s="249"/>
      <c r="X26" s="249"/>
      <c r="Y26" s="249"/>
      <c r="Z26" s="249"/>
      <c r="AA26" s="249"/>
      <c r="AB26" s="249"/>
      <c r="AC26" s="249"/>
      <c r="AD26" s="249"/>
      <c r="AE26" s="249"/>
      <c r="AF26" s="249"/>
      <c r="AG26" s="249"/>
      <c r="AH26" s="249"/>
    </row>
    <row r="27" spans="1:34" ht="15.75" customHeight="1">
      <c r="A27" s="2" t="s">
        <v>25</v>
      </c>
      <c r="B27" s="2" t="s">
        <v>3335</v>
      </c>
      <c r="C27" s="2"/>
      <c r="D27" s="2" t="s">
        <v>12</v>
      </c>
      <c r="E27" s="2" t="s">
        <v>94</v>
      </c>
      <c r="F27" s="2" t="s">
        <v>95</v>
      </c>
      <c r="G27" s="2" t="s">
        <v>56</v>
      </c>
      <c r="H27" s="2"/>
      <c r="I27" s="3" t="s">
        <v>27</v>
      </c>
      <c r="J27" s="247">
        <v>1</v>
      </c>
      <c r="K27" s="247">
        <v>1</v>
      </c>
      <c r="L27" s="247">
        <v>1</v>
      </c>
      <c r="M27" s="247">
        <v>1</v>
      </c>
      <c r="N27" s="247">
        <v>1</v>
      </c>
      <c r="O27" s="247">
        <v>1</v>
      </c>
      <c r="P27" s="247">
        <f t="shared" si="0"/>
        <v>4</v>
      </c>
      <c r="Q27" s="2" t="s">
        <v>3372</v>
      </c>
      <c r="R27" s="249"/>
      <c r="S27" s="249"/>
      <c r="T27" s="249"/>
      <c r="U27" s="249"/>
      <c r="V27" s="249"/>
      <c r="W27" s="249"/>
      <c r="X27" s="249"/>
      <c r="Y27" s="249"/>
      <c r="Z27" s="249"/>
      <c r="AA27" s="249"/>
      <c r="AB27" s="249"/>
      <c r="AC27" s="249"/>
      <c r="AD27" s="249"/>
      <c r="AE27" s="249"/>
      <c r="AF27" s="249"/>
      <c r="AG27" s="249"/>
      <c r="AH27" s="249"/>
    </row>
    <row r="28" spans="1:34" ht="15.75" customHeight="1">
      <c r="A28" s="2" t="s">
        <v>25</v>
      </c>
      <c r="B28" s="2" t="s">
        <v>3335</v>
      </c>
      <c r="C28" s="2"/>
      <c r="D28" s="2" t="s">
        <v>12</v>
      </c>
      <c r="E28" s="2" t="s">
        <v>98</v>
      </c>
      <c r="F28" s="2" t="s">
        <v>99</v>
      </c>
      <c r="G28" s="2" t="s">
        <v>56</v>
      </c>
      <c r="H28" s="2"/>
      <c r="I28" s="3" t="s">
        <v>27</v>
      </c>
      <c r="J28" s="247">
        <v>1</v>
      </c>
      <c r="K28" s="247">
        <v>1</v>
      </c>
      <c r="L28" s="247">
        <v>0</v>
      </c>
      <c r="M28" s="247">
        <v>0</v>
      </c>
      <c r="N28" s="247">
        <v>0</v>
      </c>
      <c r="O28" s="247">
        <v>0.5</v>
      </c>
      <c r="P28" s="247">
        <f t="shared" si="0"/>
        <v>0.5</v>
      </c>
      <c r="Q28" s="2" t="s">
        <v>3373</v>
      </c>
      <c r="R28" s="249"/>
      <c r="S28" s="249"/>
      <c r="T28" s="249"/>
      <c r="U28" s="249"/>
      <c r="V28" s="249"/>
      <c r="W28" s="249"/>
      <c r="X28" s="249"/>
      <c r="Y28" s="249"/>
      <c r="Z28" s="249"/>
      <c r="AA28" s="249"/>
      <c r="AB28" s="249"/>
      <c r="AC28" s="249"/>
      <c r="AD28" s="249"/>
      <c r="AE28" s="249"/>
      <c r="AF28" s="249"/>
      <c r="AG28" s="249"/>
      <c r="AH28" s="249"/>
    </row>
    <row r="29" spans="1:34" ht="15.75" customHeight="1">
      <c r="A29" s="2" t="s">
        <v>25</v>
      </c>
      <c r="B29" s="2" t="s">
        <v>3335</v>
      </c>
      <c r="C29" s="2"/>
      <c r="D29" s="2" t="s">
        <v>12</v>
      </c>
      <c r="E29" s="2" t="s">
        <v>102</v>
      </c>
      <c r="F29" s="2" t="s">
        <v>1174</v>
      </c>
      <c r="G29" s="2" t="s">
        <v>56</v>
      </c>
      <c r="H29" s="2"/>
      <c r="I29" s="3" t="s">
        <v>27</v>
      </c>
      <c r="J29" s="247">
        <v>1</v>
      </c>
      <c r="K29" s="247">
        <v>1</v>
      </c>
      <c r="L29" s="247">
        <v>1</v>
      </c>
      <c r="M29" s="247">
        <v>1</v>
      </c>
      <c r="N29" s="247">
        <v>0.5</v>
      </c>
      <c r="O29" s="247">
        <v>1</v>
      </c>
      <c r="P29" s="247">
        <f t="shared" si="0"/>
        <v>3.5</v>
      </c>
      <c r="Q29" s="2" t="s">
        <v>3374</v>
      </c>
      <c r="R29" s="249"/>
      <c r="S29" s="249"/>
      <c r="T29" s="249"/>
      <c r="U29" s="249"/>
      <c r="V29" s="249"/>
      <c r="W29" s="249"/>
      <c r="X29" s="249"/>
      <c r="Y29" s="249"/>
      <c r="Z29" s="249"/>
      <c r="AA29" s="249"/>
      <c r="AB29" s="249"/>
      <c r="AC29" s="249"/>
      <c r="AD29" s="249"/>
      <c r="AE29" s="249"/>
      <c r="AF29" s="249"/>
      <c r="AG29" s="249"/>
      <c r="AH29" s="249"/>
    </row>
    <row r="30" spans="1:34" ht="15.75" customHeight="1">
      <c r="A30" s="2" t="s">
        <v>25</v>
      </c>
      <c r="B30" s="2" t="s">
        <v>3335</v>
      </c>
      <c r="C30" s="2"/>
      <c r="D30" s="2" t="s">
        <v>12</v>
      </c>
      <c r="E30" s="2" t="s">
        <v>106</v>
      </c>
      <c r="F30" s="2" t="s">
        <v>3375</v>
      </c>
      <c r="G30" s="2" t="s">
        <v>56</v>
      </c>
      <c r="H30" s="2"/>
      <c r="I30" s="3" t="s">
        <v>27</v>
      </c>
      <c r="J30" s="247">
        <v>0</v>
      </c>
      <c r="K30" s="247">
        <v>0</v>
      </c>
      <c r="L30" s="247">
        <v>0</v>
      </c>
      <c r="M30" s="247">
        <v>0</v>
      </c>
      <c r="N30" s="247">
        <v>0</v>
      </c>
      <c r="O30" s="247">
        <v>0</v>
      </c>
      <c r="P30" s="247">
        <f t="shared" si="0"/>
        <v>0</v>
      </c>
      <c r="Q30" s="2"/>
      <c r="R30" s="249"/>
      <c r="S30" s="249"/>
      <c r="T30" s="249"/>
      <c r="U30" s="249"/>
      <c r="V30" s="249"/>
      <c r="W30" s="249"/>
      <c r="X30" s="249"/>
      <c r="Y30" s="249"/>
      <c r="Z30" s="249"/>
      <c r="AA30" s="249"/>
      <c r="AB30" s="249"/>
      <c r="AC30" s="249"/>
      <c r="AD30" s="249"/>
      <c r="AE30" s="249"/>
      <c r="AF30" s="249"/>
      <c r="AG30" s="249"/>
      <c r="AH30" s="249"/>
    </row>
    <row r="31" spans="1:34" ht="15.75" customHeight="1">
      <c r="A31" s="2" t="s">
        <v>25</v>
      </c>
      <c r="B31" s="2" t="s">
        <v>3335</v>
      </c>
      <c r="C31" s="2"/>
      <c r="D31" s="2" t="s">
        <v>12</v>
      </c>
      <c r="E31" s="2" t="s">
        <v>3376</v>
      </c>
      <c r="F31" s="2" t="s">
        <v>3377</v>
      </c>
      <c r="G31" s="2" t="s">
        <v>56</v>
      </c>
      <c r="H31" s="2"/>
      <c r="I31" s="3" t="s">
        <v>27</v>
      </c>
      <c r="J31" s="247">
        <v>0</v>
      </c>
      <c r="K31" s="247">
        <v>0</v>
      </c>
      <c r="L31" s="247">
        <v>0</v>
      </c>
      <c r="M31" s="247">
        <v>0</v>
      </c>
      <c r="N31" s="247">
        <v>0</v>
      </c>
      <c r="O31" s="247">
        <v>0</v>
      </c>
      <c r="P31" s="247">
        <f t="shared" si="0"/>
        <v>0</v>
      </c>
      <c r="Q31" s="2"/>
      <c r="R31" s="249"/>
      <c r="S31" s="249"/>
      <c r="T31" s="249"/>
      <c r="U31" s="249"/>
      <c r="V31" s="249"/>
      <c r="W31" s="249"/>
      <c r="X31" s="249"/>
      <c r="Y31" s="249"/>
      <c r="Z31" s="249"/>
      <c r="AA31" s="249"/>
      <c r="AB31" s="249"/>
      <c r="AC31" s="249"/>
      <c r="AD31" s="249"/>
      <c r="AE31" s="249"/>
      <c r="AF31" s="249"/>
      <c r="AG31" s="249"/>
      <c r="AH31" s="249"/>
    </row>
    <row r="32" spans="1:34" ht="15.75" customHeight="1">
      <c r="A32" s="2" t="s">
        <v>25</v>
      </c>
      <c r="B32" s="2" t="s">
        <v>3335</v>
      </c>
      <c r="C32" s="2"/>
      <c r="D32" s="2" t="s">
        <v>12</v>
      </c>
      <c r="E32" s="2" t="s">
        <v>112</v>
      </c>
      <c r="F32" s="2" t="s">
        <v>113</v>
      </c>
      <c r="G32" s="2" t="s">
        <v>56</v>
      </c>
      <c r="H32" s="2"/>
      <c r="I32" s="3" t="s">
        <v>4</v>
      </c>
      <c r="J32" s="247">
        <v>1</v>
      </c>
      <c r="K32" s="247">
        <v>1</v>
      </c>
      <c r="L32" s="247">
        <v>1</v>
      </c>
      <c r="M32" s="247">
        <v>1</v>
      </c>
      <c r="N32" s="247">
        <v>0.5</v>
      </c>
      <c r="O32" s="247">
        <v>0.5</v>
      </c>
      <c r="P32" s="247">
        <f t="shared" si="0"/>
        <v>1.75</v>
      </c>
      <c r="Q32" s="2" t="s">
        <v>3378</v>
      </c>
      <c r="R32" s="249"/>
      <c r="S32" s="249"/>
      <c r="T32" s="249"/>
      <c r="U32" s="249"/>
      <c r="V32" s="249"/>
      <c r="W32" s="249"/>
      <c r="X32" s="249"/>
      <c r="Y32" s="249"/>
      <c r="Z32" s="249"/>
      <c r="AA32" s="249"/>
      <c r="AB32" s="249"/>
      <c r="AC32" s="249"/>
      <c r="AD32" s="249"/>
      <c r="AE32" s="249"/>
      <c r="AF32" s="249"/>
      <c r="AG32" s="249"/>
      <c r="AH32" s="249"/>
    </row>
    <row r="33" spans="1:34" ht="15.75" customHeight="1">
      <c r="A33" s="2" t="s">
        <v>25</v>
      </c>
      <c r="B33" s="2" t="s">
        <v>3335</v>
      </c>
      <c r="C33" s="2"/>
      <c r="D33" s="2" t="s">
        <v>12</v>
      </c>
      <c r="E33" s="2" t="s">
        <v>116</v>
      </c>
      <c r="F33" s="2" t="s">
        <v>1178</v>
      </c>
      <c r="G33" s="2" t="s">
        <v>56</v>
      </c>
      <c r="H33" s="2"/>
      <c r="I33" s="3" t="s">
        <v>4</v>
      </c>
      <c r="J33" s="247">
        <v>1</v>
      </c>
      <c r="K33" s="247">
        <v>1</v>
      </c>
      <c r="L33" s="247">
        <v>1</v>
      </c>
      <c r="M33" s="247">
        <v>1</v>
      </c>
      <c r="N33" s="247">
        <v>0.5</v>
      </c>
      <c r="O33" s="247">
        <v>0.5</v>
      </c>
      <c r="P33" s="247">
        <f t="shared" si="0"/>
        <v>1.75</v>
      </c>
      <c r="Q33" s="2" t="s">
        <v>3379</v>
      </c>
      <c r="R33" s="249"/>
      <c r="S33" s="249"/>
      <c r="T33" s="249"/>
      <c r="U33" s="249"/>
      <c r="V33" s="249"/>
      <c r="W33" s="249"/>
      <c r="X33" s="249"/>
      <c r="Y33" s="249"/>
      <c r="Z33" s="249"/>
      <c r="AA33" s="249"/>
      <c r="AB33" s="249"/>
      <c r="AC33" s="249"/>
      <c r="AD33" s="249"/>
      <c r="AE33" s="249"/>
      <c r="AF33" s="249"/>
      <c r="AG33" s="249"/>
      <c r="AH33" s="249"/>
    </row>
    <row r="34" spans="1:34" ht="15.75" hidden="1" customHeight="1">
      <c r="A34" s="752" t="s">
        <v>25</v>
      </c>
      <c r="B34" s="752" t="s">
        <v>3335</v>
      </c>
      <c r="C34" s="752"/>
      <c r="D34" s="752" t="s">
        <v>3330</v>
      </c>
      <c r="E34" s="752" t="s">
        <v>3380</v>
      </c>
      <c r="F34" s="752" t="s">
        <v>3381</v>
      </c>
      <c r="G34" s="752" t="s">
        <v>56</v>
      </c>
      <c r="H34" s="752" t="s">
        <v>3382</v>
      </c>
      <c r="I34" s="753" t="s">
        <v>27</v>
      </c>
      <c r="J34" s="754">
        <v>0</v>
      </c>
      <c r="K34" s="754">
        <v>0</v>
      </c>
      <c r="L34" s="754">
        <v>0</v>
      </c>
      <c r="M34" s="754">
        <v>0</v>
      </c>
      <c r="N34" s="754">
        <v>0</v>
      </c>
      <c r="O34" s="754">
        <v>0</v>
      </c>
      <c r="P34" s="754">
        <f t="shared" si="0"/>
        <v>0</v>
      </c>
      <c r="Q34" s="752" t="s">
        <v>3383</v>
      </c>
      <c r="R34" s="755"/>
      <c r="S34" s="755"/>
      <c r="T34" s="755"/>
      <c r="U34" s="755"/>
      <c r="V34" s="755"/>
      <c r="W34" s="755"/>
      <c r="X34" s="755"/>
      <c r="Y34" s="755"/>
      <c r="Z34" s="755"/>
      <c r="AA34" s="755"/>
      <c r="AB34" s="755"/>
      <c r="AC34" s="755"/>
      <c r="AD34" s="755"/>
      <c r="AE34" s="755"/>
      <c r="AF34" s="755"/>
      <c r="AG34" s="755"/>
      <c r="AH34" s="755"/>
    </row>
    <row r="35" spans="1:34" ht="15.75" hidden="1" customHeight="1">
      <c r="A35" s="752" t="s">
        <v>25</v>
      </c>
      <c r="B35" s="752" t="s">
        <v>3335</v>
      </c>
      <c r="C35" s="752"/>
      <c r="D35" s="752" t="s">
        <v>3330</v>
      </c>
      <c r="E35" s="752" t="s">
        <v>3384</v>
      </c>
      <c r="F35" s="752" t="s">
        <v>3385</v>
      </c>
      <c r="G35" s="752" t="s">
        <v>56</v>
      </c>
      <c r="H35" s="761" t="s">
        <v>3386</v>
      </c>
      <c r="I35" s="753" t="s">
        <v>4</v>
      </c>
      <c r="J35" s="754">
        <v>0</v>
      </c>
      <c r="K35" s="754">
        <v>0</v>
      </c>
      <c r="L35" s="754">
        <v>0</v>
      </c>
      <c r="M35" s="754">
        <v>0</v>
      </c>
      <c r="N35" s="754">
        <v>0</v>
      </c>
      <c r="O35" s="754">
        <v>0</v>
      </c>
      <c r="P35" s="754">
        <f t="shared" si="0"/>
        <v>0</v>
      </c>
      <c r="Q35" s="752" t="s">
        <v>3387</v>
      </c>
      <c r="R35" s="755"/>
      <c r="S35" s="755"/>
      <c r="T35" s="755"/>
      <c r="U35" s="755"/>
      <c r="V35" s="755"/>
      <c r="W35" s="755"/>
      <c r="X35" s="755"/>
      <c r="Y35" s="755"/>
      <c r="Z35" s="755"/>
      <c r="AA35" s="755"/>
      <c r="AB35" s="755"/>
      <c r="AC35" s="755"/>
      <c r="AD35" s="755"/>
      <c r="AE35" s="755"/>
      <c r="AF35" s="755"/>
      <c r="AG35" s="755"/>
      <c r="AH35" s="755"/>
    </row>
    <row r="36" spans="1:34" ht="15.75" hidden="1" customHeight="1">
      <c r="A36" s="752" t="s">
        <v>25</v>
      </c>
      <c r="B36" s="752" t="s">
        <v>3335</v>
      </c>
      <c r="C36" s="752"/>
      <c r="D36" s="752" t="s">
        <v>3330</v>
      </c>
      <c r="E36" s="752" t="s">
        <v>3388</v>
      </c>
      <c r="F36" s="752" t="s">
        <v>3389</v>
      </c>
      <c r="G36" s="752" t="s">
        <v>56</v>
      </c>
      <c r="H36" s="761" t="s">
        <v>3386</v>
      </c>
      <c r="I36" s="753" t="s">
        <v>4</v>
      </c>
      <c r="J36" s="754">
        <v>0</v>
      </c>
      <c r="K36" s="754">
        <v>0</v>
      </c>
      <c r="L36" s="754">
        <v>0</v>
      </c>
      <c r="M36" s="754">
        <v>0</v>
      </c>
      <c r="N36" s="754">
        <v>0</v>
      </c>
      <c r="O36" s="754">
        <v>0</v>
      </c>
      <c r="P36" s="754">
        <f t="shared" si="0"/>
        <v>0</v>
      </c>
      <c r="Q36" s="752" t="s">
        <v>3390</v>
      </c>
      <c r="R36" s="755"/>
      <c r="S36" s="755"/>
      <c r="T36" s="755"/>
      <c r="U36" s="755"/>
      <c r="V36" s="755"/>
      <c r="W36" s="755"/>
      <c r="X36" s="755"/>
      <c r="Y36" s="755"/>
      <c r="Z36" s="755"/>
      <c r="AA36" s="755"/>
      <c r="AB36" s="755"/>
      <c r="AC36" s="755"/>
      <c r="AD36" s="755"/>
      <c r="AE36" s="755"/>
      <c r="AF36" s="755"/>
      <c r="AG36" s="755"/>
      <c r="AH36" s="755"/>
    </row>
    <row r="37" spans="1:34" ht="15.75" customHeight="1">
      <c r="A37" s="2" t="s">
        <v>25</v>
      </c>
      <c r="B37" s="2" t="s">
        <v>3335</v>
      </c>
      <c r="C37" s="2"/>
      <c r="D37" s="2" t="s">
        <v>19</v>
      </c>
      <c r="E37" s="2" t="s">
        <v>2661</v>
      </c>
      <c r="F37" s="2" t="s">
        <v>1179</v>
      </c>
      <c r="G37" s="2" t="s">
        <v>3338</v>
      </c>
      <c r="H37" s="2"/>
      <c r="I37" s="3" t="s">
        <v>4</v>
      </c>
      <c r="J37" s="247">
        <v>1</v>
      </c>
      <c r="K37" s="247">
        <v>1</v>
      </c>
      <c r="L37" s="247">
        <v>1</v>
      </c>
      <c r="M37" s="247">
        <v>1</v>
      </c>
      <c r="N37" s="247">
        <v>1</v>
      </c>
      <c r="O37" s="247">
        <v>1</v>
      </c>
      <c r="P37" s="247">
        <f t="shared" si="0"/>
        <v>4</v>
      </c>
      <c r="Q37" s="2" t="s">
        <v>3391</v>
      </c>
      <c r="R37" s="249"/>
      <c r="S37" s="249"/>
      <c r="T37" s="249"/>
      <c r="U37" s="249"/>
      <c r="V37" s="249"/>
      <c r="W37" s="249"/>
      <c r="X37" s="249"/>
      <c r="Y37" s="249"/>
      <c r="Z37" s="249"/>
      <c r="AA37" s="249"/>
      <c r="AB37" s="249"/>
      <c r="AC37" s="249"/>
      <c r="AD37" s="249"/>
      <c r="AE37" s="249"/>
      <c r="AF37" s="249"/>
      <c r="AG37" s="249"/>
      <c r="AH37" s="249"/>
    </row>
    <row r="38" spans="1:34" ht="15.75" customHeight="1">
      <c r="A38" s="2" t="s">
        <v>25</v>
      </c>
      <c r="B38" s="2" t="s">
        <v>3335</v>
      </c>
      <c r="C38" s="2"/>
      <c r="D38" s="2" t="s">
        <v>19</v>
      </c>
      <c r="E38" s="2" t="s">
        <v>3392</v>
      </c>
      <c r="F38" s="2" t="s">
        <v>136</v>
      </c>
      <c r="G38" s="2" t="s">
        <v>3340</v>
      </c>
      <c r="H38" s="2"/>
      <c r="I38" s="3" t="s">
        <v>4</v>
      </c>
      <c r="J38" s="247">
        <v>1</v>
      </c>
      <c r="K38" s="247">
        <v>1</v>
      </c>
      <c r="L38" s="247">
        <v>1</v>
      </c>
      <c r="M38" s="247">
        <v>1</v>
      </c>
      <c r="N38" s="247">
        <v>1</v>
      </c>
      <c r="O38" s="247">
        <v>1</v>
      </c>
      <c r="P38" s="247">
        <f t="shared" si="0"/>
        <v>4</v>
      </c>
      <c r="Q38" s="2" t="s">
        <v>3393</v>
      </c>
      <c r="R38" s="249"/>
      <c r="S38" s="249"/>
      <c r="T38" s="249"/>
      <c r="U38" s="249"/>
      <c r="V38" s="249"/>
      <c r="W38" s="249"/>
      <c r="X38" s="249"/>
      <c r="Y38" s="249"/>
      <c r="Z38" s="249"/>
      <c r="AA38" s="249"/>
      <c r="AB38" s="249"/>
      <c r="AC38" s="249"/>
      <c r="AD38" s="249"/>
      <c r="AE38" s="249"/>
      <c r="AF38" s="249"/>
      <c r="AG38" s="249"/>
      <c r="AH38" s="249"/>
    </row>
    <row r="39" spans="1:34" ht="15.75" customHeight="1">
      <c r="A39" s="2" t="s">
        <v>25</v>
      </c>
      <c r="B39" s="2" t="s">
        <v>3335</v>
      </c>
      <c r="C39" s="2"/>
      <c r="D39" s="2" t="s">
        <v>19</v>
      </c>
      <c r="E39" s="2" t="s">
        <v>138</v>
      </c>
      <c r="F39" s="2" t="s">
        <v>1183</v>
      </c>
      <c r="G39" s="2" t="s">
        <v>3338</v>
      </c>
      <c r="H39" s="2"/>
      <c r="I39" s="3" t="s">
        <v>27</v>
      </c>
      <c r="J39" s="247">
        <v>1</v>
      </c>
      <c r="K39" s="247">
        <v>1</v>
      </c>
      <c r="L39" s="247">
        <v>1</v>
      </c>
      <c r="M39" s="247">
        <v>1</v>
      </c>
      <c r="N39" s="247">
        <v>1</v>
      </c>
      <c r="O39" s="247">
        <v>1</v>
      </c>
      <c r="P39" s="247">
        <f t="shared" si="0"/>
        <v>4</v>
      </c>
      <c r="Q39" s="2" t="s">
        <v>3394</v>
      </c>
      <c r="R39" s="249"/>
      <c r="S39" s="249"/>
      <c r="T39" s="249"/>
      <c r="U39" s="249"/>
      <c r="V39" s="249"/>
      <c r="W39" s="249"/>
      <c r="X39" s="249"/>
      <c r="Y39" s="249"/>
      <c r="Z39" s="249"/>
      <c r="AA39" s="249"/>
      <c r="AB39" s="249"/>
      <c r="AC39" s="249"/>
      <c r="AD39" s="249"/>
      <c r="AE39" s="249"/>
      <c r="AF39" s="249"/>
      <c r="AG39" s="249"/>
      <c r="AH39" s="249"/>
    </row>
    <row r="40" spans="1:34" ht="15.75" customHeight="1">
      <c r="A40" s="2" t="s">
        <v>25</v>
      </c>
      <c r="B40" s="2" t="s">
        <v>3335</v>
      </c>
      <c r="C40" s="2"/>
      <c r="D40" s="2" t="s">
        <v>19</v>
      </c>
      <c r="E40" s="2" t="s">
        <v>144</v>
      </c>
      <c r="F40" s="2" t="s">
        <v>3395</v>
      </c>
      <c r="G40" s="2" t="s">
        <v>56</v>
      </c>
      <c r="H40" s="2"/>
      <c r="I40" s="3" t="s">
        <v>27</v>
      </c>
      <c r="J40" s="247">
        <v>1</v>
      </c>
      <c r="K40" s="247">
        <v>1</v>
      </c>
      <c r="L40" s="247">
        <v>1</v>
      </c>
      <c r="M40" s="247">
        <v>1</v>
      </c>
      <c r="N40" s="247">
        <v>1</v>
      </c>
      <c r="O40" s="247">
        <v>1</v>
      </c>
      <c r="P40" s="247">
        <f t="shared" si="0"/>
        <v>4</v>
      </c>
      <c r="Q40" s="2" t="s">
        <v>3396</v>
      </c>
      <c r="R40" s="249"/>
      <c r="S40" s="249"/>
      <c r="T40" s="249"/>
      <c r="U40" s="249"/>
      <c r="V40" s="249"/>
      <c r="W40" s="249"/>
      <c r="X40" s="249"/>
      <c r="Y40" s="249"/>
      <c r="Z40" s="249"/>
      <c r="AA40" s="249"/>
      <c r="AB40" s="249"/>
      <c r="AC40" s="249"/>
      <c r="AD40" s="249"/>
      <c r="AE40" s="249"/>
      <c r="AF40" s="249"/>
      <c r="AG40" s="249"/>
      <c r="AH40" s="249"/>
    </row>
    <row r="41" spans="1:34" ht="15.75" customHeight="1">
      <c r="A41" s="2" t="s">
        <v>25</v>
      </c>
      <c r="B41" s="2" t="s">
        <v>3335</v>
      </c>
      <c r="C41" s="2"/>
      <c r="D41" s="2" t="s">
        <v>19</v>
      </c>
      <c r="E41" s="2" t="s">
        <v>3397</v>
      </c>
      <c r="F41" s="2" t="s">
        <v>3398</v>
      </c>
      <c r="G41" s="2" t="s">
        <v>3338</v>
      </c>
      <c r="H41" s="2"/>
      <c r="I41" s="3" t="s">
        <v>27</v>
      </c>
      <c r="J41" s="247">
        <v>1</v>
      </c>
      <c r="K41" s="247">
        <v>1</v>
      </c>
      <c r="L41" s="247">
        <v>1</v>
      </c>
      <c r="M41" s="247">
        <v>1</v>
      </c>
      <c r="N41" s="247">
        <v>1</v>
      </c>
      <c r="O41" s="247">
        <v>1</v>
      </c>
      <c r="P41" s="247">
        <f t="shared" si="0"/>
        <v>4</v>
      </c>
      <c r="Q41" s="2" t="s">
        <v>3399</v>
      </c>
      <c r="R41" s="249"/>
      <c r="S41" s="249"/>
      <c r="T41" s="249"/>
      <c r="U41" s="249"/>
      <c r="V41" s="249"/>
      <c r="W41" s="249"/>
      <c r="X41" s="249"/>
      <c r="Y41" s="249"/>
      <c r="Z41" s="249"/>
      <c r="AA41" s="249"/>
      <c r="AB41" s="249"/>
      <c r="AC41" s="249"/>
      <c r="AD41" s="249"/>
      <c r="AE41" s="249"/>
      <c r="AF41" s="249"/>
      <c r="AG41" s="249"/>
      <c r="AH41" s="249"/>
    </row>
    <row r="42" spans="1:34" ht="15.75" customHeight="1">
      <c r="A42" s="752" t="s">
        <v>25</v>
      </c>
      <c r="B42" s="752" t="s">
        <v>3335</v>
      </c>
      <c r="C42" s="752"/>
      <c r="D42" s="752" t="s">
        <v>19</v>
      </c>
      <c r="E42" s="752" t="s">
        <v>3400</v>
      </c>
      <c r="F42" s="752" t="s">
        <v>3401</v>
      </c>
      <c r="G42" s="752" t="s">
        <v>3338</v>
      </c>
      <c r="H42" s="752"/>
      <c r="I42" s="753" t="s">
        <v>27</v>
      </c>
      <c r="J42" s="754">
        <v>0</v>
      </c>
      <c r="K42" s="754">
        <v>0</v>
      </c>
      <c r="L42" s="754">
        <v>0</v>
      </c>
      <c r="M42" s="754">
        <v>0</v>
      </c>
      <c r="N42" s="754">
        <v>0</v>
      </c>
      <c r="O42" s="754">
        <v>0</v>
      </c>
      <c r="P42" s="754">
        <f t="shared" si="0"/>
        <v>0</v>
      </c>
      <c r="Q42" s="752" t="s">
        <v>3402</v>
      </c>
      <c r="R42" s="755"/>
      <c r="S42" s="755"/>
      <c r="T42" s="755"/>
      <c r="U42" s="755"/>
      <c r="V42" s="755"/>
      <c r="W42" s="755"/>
      <c r="X42" s="755"/>
      <c r="Y42" s="755"/>
      <c r="Z42" s="755"/>
      <c r="AA42" s="755"/>
      <c r="AB42" s="755"/>
      <c r="AC42" s="755"/>
      <c r="AD42" s="755"/>
      <c r="AE42" s="755"/>
      <c r="AF42" s="755"/>
      <c r="AG42" s="755"/>
      <c r="AH42" s="755"/>
    </row>
    <row r="43" spans="1:34" ht="15.75" customHeight="1">
      <c r="A43" s="2" t="s">
        <v>25</v>
      </c>
      <c r="B43" s="2" t="s">
        <v>3335</v>
      </c>
      <c r="C43" s="2"/>
      <c r="D43" s="2" t="s">
        <v>19</v>
      </c>
      <c r="E43" s="2" t="s">
        <v>3403</v>
      </c>
      <c r="F43" s="2" t="s">
        <v>3404</v>
      </c>
      <c r="G43" s="2" t="s">
        <v>3340</v>
      </c>
      <c r="H43" s="2" t="s">
        <v>3405</v>
      </c>
      <c r="I43" s="3" t="s">
        <v>27</v>
      </c>
      <c r="J43" s="247">
        <v>1</v>
      </c>
      <c r="K43" s="247">
        <v>1</v>
      </c>
      <c r="L43" s="247">
        <v>1</v>
      </c>
      <c r="M43" s="247">
        <v>1</v>
      </c>
      <c r="N43" s="247">
        <v>1</v>
      </c>
      <c r="O43" s="247">
        <v>1</v>
      </c>
      <c r="P43" s="247">
        <f t="shared" si="0"/>
        <v>4</v>
      </c>
      <c r="Q43" s="2" t="s">
        <v>3406</v>
      </c>
      <c r="R43" s="249"/>
      <c r="S43" s="249"/>
      <c r="T43" s="249"/>
      <c r="U43" s="249"/>
      <c r="V43" s="249"/>
      <c r="W43" s="249"/>
      <c r="X43" s="249"/>
      <c r="Y43" s="249"/>
      <c r="Z43" s="249"/>
      <c r="AA43" s="249"/>
      <c r="AB43" s="249"/>
      <c r="AC43" s="249"/>
      <c r="AD43" s="249"/>
      <c r="AE43" s="249"/>
      <c r="AF43" s="249"/>
      <c r="AG43" s="249"/>
      <c r="AH43" s="249"/>
    </row>
    <row r="44" spans="1:34" ht="15.75" customHeight="1">
      <c r="A44" s="752" t="s">
        <v>25</v>
      </c>
      <c r="B44" s="752" t="s">
        <v>3335</v>
      </c>
      <c r="C44" s="752"/>
      <c r="D44" s="752" t="s">
        <v>19</v>
      </c>
      <c r="E44" s="762" t="s">
        <v>3407</v>
      </c>
      <c r="F44" s="752" t="s">
        <v>3401</v>
      </c>
      <c r="G44" s="752" t="s">
        <v>3340</v>
      </c>
      <c r="H44" s="752"/>
      <c r="I44" s="753" t="s">
        <v>27</v>
      </c>
      <c r="J44" s="754">
        <v>1</v>
      </c>
      <c r="K44" s="754">
        <v>1</v>
      </c>
      <c r="L44" s="754">
        <v>1</v>
      </c>
      <c r="M44" s="754">
        <v>1</v>
      </c>
      <c r="N44" s="754">
        <v>1</v>
      </c>
      <c r="O44" s="754">
        <v>1</v>
      </c>
      <c r="P44" s="754">
        <f t="shared" si="0"/>
        <v>4</v>
      </c>
      <c r="Q44" s="752" t="s">
        <v>3408</v>
      </c>
      <c r="R44" s="755"/>
      <c r="S44" s="755"/>
      <c r="T44" s="755"/>
      <c r="U44" s="755"/>
      <c r="V44" s="755"/>
      <c r="W44" s="755"/>
      <c r="X44" s="755"/>
      <c r="Y44" s="755"/>
      <c r="Z44" s="755"/>
      <c r="AA44" s="755"/>
      <c r="AB44" s="755"/>
      <c r="AC44" s="755"/>
      <c r="AD44" s="755"/>
      <c r="AE44" s="755"/>
      <c r="AF44" s="755"/>
      <c r="AG44" s="755"/>
      <c r="AH44" s="755"/>
    </row>
    <row r="45" spans="1:34" ht="15.75" customHeight="1">
      <c r="A45" s="2" t="s">
        <v>25</v>
      </c>
      <c r="B45" s="2" t="s">
        <v>3335</v>
      </c>
      <c r="C45" s="2"/>
      <c r="D45" s="2" t="s">
        <v>19</v>
      </c>
      <c r="E45" s="2" t="s">
        <v>3409</v>
      </c>
      <c r="F45" s="2" t="s">
        <v>3410</v>
      </c>
      <c r="G45" s="2" t="s">
        <v>56</v>
      </c>
      <c r="H45" s="2"/>
      <c r="I45" s="3" t="s">
        <v>27</v>
      </c>
      <c r="J45" s="247">
        <v>0</v>
      </c>
      <c r="K45" s="247">
        <v>0</v>
      </c>
      <c r="L45" s="247">
        <v>0</v>
      </c>
      <c r="M45" s="247">
        <v>0</v>
      </c>
      <c r="N45" s="247">
        <v>0</v>
      </c>
      <c r="O45" s="247">
        <v>0</v>
      </c>
      <c r="P45" s="247">
        <f t="shared" si="0"/>
        <v>0</v>
      </c>
      <c r="Q45" s="2" t="s">
        <v>3411</v>
      </c>
      <c r="R45" s="249"/>
      <c r="S45" s="249"/>
      <c r="T45" s="249"/>
      <c r="U45" s="249"/>
      <c r="V45" s="249"/>
      <c r="W45" s="249"/>
      <c r="X45" s="249"/>
      <c r="Y45" s="249"/>
      <c r="Z45" s="249"/>
      <c r="AA45" s="249"/>
      <c r="AB45" s="249"/>
      <c r="AC45" s="249"/>
      <c r="AD45" s="249"/>
      <c r="AE45" s="249"/>
      <c r="AF45" s="249"/>
      <c r="AG45" s="249"/>
      <c r="AH45" s="249"/>
    </row>
    <row r="46" spans="1:34" ht="15.75" customHeight="1">
      <c r="A46" s="2" t="s">
        <v>25</v>
      </c>
      <c r="B46" s="2" t="s">
        <v>3335</v>
      </c>
      <c r="C46" s="2"/>
      <c r="D46" s="2" t="s">
        <v>19</v>
      </c>
      <c r="E46" s="2" t="s">
        <v>3412</v>
      </c>
      <c r="F46" s="2" t="s">
        <v>3413</v>
      </c>
      <c r="G46" s="2" t="s">
        <v>56</v>
      </c>
      <c r="H46" s="2"/>
      <c r="I46" s="3" t="s">
        <v>27</v>
      </c>
      <c r="J46" s="247">
        <v>0</v>
      </c>
      <c r="K46" s="247">
        <v>0</v>
      </c>
      <c r="L46" s="247">
        <v>0</v>
      </c>
      <c r="M46" s="247">
        <v>0</v>
      </c>
      <c r="N46" s="247">
        <v>0</v>
      </c>
      <c r="O46" s="247">
        <v>0</v>
      </c>
      <c r="P46" s="247">
        <f t="shared" si="0"/>
        <v>0</v>
      </c>
      <c r="Q46" s="2" t="s">
        <v>3414</v>
      </c>
      <c r="R46" s="249"/>
      <c r="S46" s="249"/>
      <c r="T46" s="249"/>
      <c r="U46" s="249"/>
      <c r="V46" s="249"/>
      <c r="W46" s="249"/>
      <c r="X46" s="249"/>
      <c r="Y46" s="249"/>
      <c r="Z46" s="249"/>
      <c r="AA46" s="249"/>
      <c r="AB46" s="249"/>
      <c r="AC46" s="249"/>
      <c r="AD46" s="249"/>
      <c r="AE46" s="249"/>
      <c r="AF46" s="249"/>
      <c r="AG46" s="249"/>
      <c r="AH46" s="249"/>
    </row>
    <row r="47" spans="1:34" ht="15.75" customHeight="1">
      <c r="A47" s="2" t="s">
        <v>25</v>
      </c>
      <c r="B47" s="2" t="s">
        <v>3335</v>
      </c>
      <c r="C47" s="2"/>
      <c r="D47" s="2" t="s">
        <v>19</v>
      </c>
      <c r="E47" s="2" t="s">
        <v>3415</v>
      </c>
      <c r="F47" s="2" t="s">
        <v>3416</v>
      </c>
      <c r="G47" s="2" t="s">
        <v>56</v>
      </c>
      <c r="H47" s="2"/>
      <c r="I47" s="3" t="s">
        <v>27</v>
      </c>
      <c r="J47" s="247">
        <v>0</v>
      </c>
      <c r="K47" s="247">
        <v>0</v>
      </c>
      <c r="L47" s="247">
        <v>0</v>
      </c>
      <c r="M47" s="247">
        <v>0</v>
      </c>
      <c r="N47" s="247">
        <v>0</v>
      </c>
      <c r="O47" s="247">
        <v>0</v>
      </c>
      <c r="P47" s="247">
        <f t="shared" si="0"/>
        <v>0</v>
      </c>
      <c r="Q47" s="2" t="s">
        <v>3414</v>
      </c>
      <c r="R47" s="249"/>
      <c r="S47" s="249"/>
      <c r="T47" s="249"/>
      <c r="U47" s="249"/>
      <c r="V47" s="249"/>
      <c r="W47" s="249"/>
      <c r="X47" s="249"/>
      <c r="Y47" s="249"/>
      <c r="Z47" s="249"/>
      <c r="AA47" s="249"/>
      <c r="AB47" s="249"/>
      <c r="AC47" s="249"/>
      <c r="AD47" s="249"/>
      <c r="AE47" s="249"/>
      <c r="AF47" s="249"/>
      <c r="AG47" s="249"/>
      <c r="AH47" s="249"/>
    </row>
    <row r="48" spans="1:34" ht="15.75" customHeight="1">
      <c r="A48" s="2" t="s">
        <v>25</v>
      </c>
      <c r="B48" s="2" t="s">
        <v>3335</v>
      </c>
      <c r="C48" s="2"/>
      <c r="D48" s="2" t="s">
        <v>19</v>
      </c>
      <c r="E48" s="2" t="s">
        <v>3417</v>
      </c>
      <c r="F48" s="2" t="s">
        <v>3418</v>
      </c>
      <c r="G48" s="2" t="s">
        <v>56</v>
      </c>
      <c r="H48" s="2"/>
      <c r="I48" s="3" t="s">
        <v>27</v>
      </c>
      <c r="J48" s="247">
        <v>1</v>
      </c>
      <c r="K48" s="247">
        <v>1</v>
      </c>
      <c r="L48" s="247">
        <v>1</v>
      </c>
      <c r="M48" s="247">
        <v>1</v>
      </c>
      <c r="N48" s="247">
        <v>1</v>
      </c>
      <c r="O48" s="247">
        <v>0.5</v>
      </c>
      <c r="P48" s="247">
        <f t="shared" si="0"/>
        <v>2</v>
      </c>
      <c r="Q48" s="2" t="s">
        <v>3419</v>
      </c>
      <c r="R48" s="249"/>
      <c r="S48" s="249"/>
      <c r="T48" s="249"/>
      <c r="U48" s="249"/>
      <c r="V48" s="249"/>
      <c r="W48" s="249"/>
      <c r="X48" s="249"/>
      <c r="Y48" s="249"/>
      <c r="Z48" s="249"/>
      <c r="AA48" s="249"/>
      <c r="AB48" s="249"/>
      <c r="AC48" s="249"/>
      <c r="AD48" s="249"/>
      <c r="AE48" s="249"/>
      <c r="AF48" s="249"/>
      <c r="AG48" s="249"/>
      <c r="AH48" s="249"/>
    </row>
    <row r="49" spans="1:34" ht="15.75" customHeight="1">
      <c r="A49" s="2" t="s">
        <v>25</v>
      </c>
      <c r="B49" s="2" t="s">
        <v>3335</v>
      </c>
      <c r="C49" s="2"/>
      <c r="D49" s="2" t="s">
        <v>19</v>
      </c>
      <c r="E49" s="2" t="s">
        <v>3420</v>
      </c>
      <c r="F49" s="2" t="s">
        <v>3421</v>
      </c>
      <c r="G49" s="2" t="s">
        <v>56</v>
      </c>
      <c r="H49" s="2"/>
      <c r="I49" s="3" t="s">
        <v>27</v>
      </c>
      <c r="J49" s="247">
        <v>0</v>
      </c>
      <c r="K49" s="247">
        <v>0</v>
      </c>
      <c r="L49" s="247">
        <v>0</v>
      </c>
      <c r="M49" s="247">
        <v>0</v>
      </c>
      <c r="N49" s="247">
        <v>0</v>
      </c>
      <c r="O49" s="247">
        <v>0</v>
      </c>
      <c r="P49" s="247">
        <f t="shared" si="0"/>
        <v>0</v>
      </c>
      <c r="Q49" s="2" t="s">
        <v>3422</v>
      </c>
      <c r="R49" s="249"/>
      <c r="S49" s="249"/>
      <c r="T49" s="249"/>
      <c r="U49" s="249"/>
      <c r="V49" s="249"/>
      <c r="W49" s="249"/>
      <c r="X49" s="249"/>
      <c r="Y49" s="249"/>
      <c r="Z49" s="249"/>
      <c r="AA49" s="249"/>
      <c r="AB49" s="249"/>
      <c r="AC49" s="249"/>
      <c r="AD49" s="249"/>
      <c r="AE49" s="249"/>
      <c r="AF49" s="249"/>
      <c r="AG49" s="249"/>
      <c r="AH49" s="249"/>
    </row>
    <row r="50" spans="1:34" ht="15.75" customHeight="1">
      <c r="A50" s="2" t="s">
        <v>25</v>
      </c>
      <c r="B50" s="2" t="s">
        <v>3335</v>
      </c>
      <c r="C50" s="2"/>
      <c r="D50" s="2" t="s">
        <v>19</v>
      </c>
      <c r="E50" s="2" t="s">
        <v>178</v>
      </c>
      <c r="F50" s="2" t="s">
        <v>179</v>
      </c>
      <c r="G50" s="2" t="s">
        <v>56</v>
      </c>
      <c r="H50" s="2" t="s">
        <v>2671</v>
      </c>
      <c r="I50" s="3" t="s">
        <v>27</v>
      </c>
      <c r="J50" s="247">
        <v>1</v>
      </c>
      <c r="K50" s="247">
        <v>1</v>
      </c>
      <c r="L50" s="247">
        <v>1</v>
      </c>
      <c r="M50" s="247">
        <v>1</v>
      </c>
      <c r="N50" s="247">
        <v>1</v>
      </c>
      <c r="O50" s="247">
        <v>1</v>
      </c>
      <c r="P50" s="247">
        <f t="shared" si="0"/>
        <v>4</v>
      </c>
      <c r="Q50" s="2" t="s">
        <v>3423</v>
      </c>
      <c r="R50" s="249"/>
      <c r="S50" s="249"/>
      <c r="T50" s="249"/>
      <c r="U50" s="249"/>
      <c r="V50" s="249"/>
      <c r="W50" s="249"/>
      <c r="X50" s="249"/>
      <c r="Y50" s="249"/>
      <c r="Z50" s="249"/>
      <c r="AA50" s="249"/>
      <c r="AB50" s="249"/>
      <c r="AC50" s="249"/>
      <c r="AD50" s="249"/>
      <c r="AE50" s="249"/>
      <c r="AF50" s="249"/>
      <c r="AG50" s="249"/>
      <c r="AH50" s="249"/>
    </row>
    <row r="51" spans="1:34" ht="15.75" customHeight="1">
      <c r="A51" s="2" t="s">
        <v>25</v>
      </c>
      <c r="B51" s="2" t="s">
        <v>3335</v>
      </c>
      <c r="C51" s="2"/>
      <c r="D51" s="2" t="s">
        <v>19</v>
      </c>
      <c r="E51" s="2" t="s">
        <v>182</v>
      </c>
      <c r="F51" s="2" t="s">
        <v>183</v>
      </c>
      <c r="G51" s="2" t="s">
        <v>56</v>
      </c>
      <c r="H51" s="2" t="s">
        <v>2671</v>
      </c>
      <c r="I51" s="3" t="s">
        <v>27</v>
      </c>
      <c r="J51" s="247">
        <v>1</v>
      </c>
      <c r="K51" s="247">
        <v>1</v>
      </c>
      <c r="L51" s="247">
        <v>1</v>
      </c>
      <c r="M51" s="247">
        <v>1</v>
      </c>
      <c r="N51" s="247">
        <v>1</v>
      </c>
      <c r="O51" s="247">
        <v>0.5</v>
      </c>
      <c r="P51" s="247">
        <f t="shared" si="0"/>
        <v>2</v>
      </c>
      <c r="Q51" s="2" t="s">
        <v>3424</v>
      </c>
      <c r="R51" s="249"/>
      <c r="S51" s="249"/>
      <c r="T51" s="249"/>
      <c r="U51" s="249"/>
      <c r="V51" s="249"/>
      <c r="W51" s="249"/>
      <c r="X51" s="249"/>
      <c r="Y51" s="249"/>
      <c r="Z51" s="249"/>
      <c r="AA51" s="249"/>
      <c r="AB51" s="249"/>
      <c r="AC51" s="249"/>
      <c r="AD51" s="249"/>
      <c r="AE51" s="249"/>
      <c r="AF51" s="249"/>
      <c r="AG51" s="249"/>
      <c r="AH51" s="249"/>
    </row>
    <row r="52" spans="1:34" ht="15.75" customHeight="1">
      <c r="A52" s="2" t="s">
        <v>25</v>
      </c>
      <c r="B52" s="2" t="s">
        <v>3335</v>
      </c>
      <c r="C52" s="2"/>
      <c r="D52" s="2" t="s">
        <v>19</v>
      </c>
      <c r="E52" s="2" t="s">
        <v>186</v>
      </c>
      <c r="F52" s="2" t="s">
        <v>187</v>
      </c>
      <c r="G52" s="2" t="s">
        <v>56</v>
      </c>
      <c r="H52" s="2" t="s">
        <v>2671</v>
      </c>
      <c r="I52" s="3" t="s">
        <v>27</v>
      </c>
      <c r="J52" s="247">
        <v>0</v>
      </c>
      <c r="K52" s="247">
        <v>1</v>
      </c>
      <c r="L52" s="247">
        <v>0</v>
      </c>
      <c r="M52" s="247">
        <v>0</v>
      </c>
      <c r="N52" s="247">
        <v>0</v>
      </c>
      <c r="O52" s="247">
        <v>0</v>
      </c>
      <c r="P52" s="247">
        <f t="shared" si="0"/>
        <v>0</v>
      </c>
      <c r="Q52" s="2" t="s">
        <v>3425</v>
      </c>
      <c r="R52" s="249"/>
      <c r="S52" s="249"/>
      <c r="T52" s="249"/>
      <c r="U52" s="249"/>
      <c r="V52" s="249"/>
      <c r="W52" s="249"/>
      <c r="X52" s="249"/>
      <c r="Y52" s="249"/>
      <c r="Z52" s="249"/>
      <c r="AA52" s="249"/>
      <c r="AB52" s="249"/>
      <c r="AC52" s="249"/>
      <c r="AD52" s="249"/>
      <c r="AE52" s="249"/>
      <c r="AF52" s="249"/>
      <c r="AG52" s="249"/>
      <c r="AH52" s="249"/>
    </row>
    <row r="53" spans="1:34" ht="15.75" customHeight="1">
      <c r="A53" s="2" t="s">
        <v>25</v>
      </c>
      <c r="B53" s="2" t="s">
        <v>3335</v>
      </c>
      <c r="C53" s="2"/>
      <c r="D53" s="2" t="s">
        <v>19</v>
      </c>
      <c r="E53" s="2" t="s">
        <v>190</v>
      </c>
      <c r="F53" s="2" t="s">
        <v>191</v>
      </c>
      <c r="G53" s="2" t="s">
        <v>56</v>
      </c>
      <c r="H53" s="2" t="s">
        <v>2671</v>
      </c>
      <c r="I53" s="3" t="s">
        <v>27</v>
      </c>
      <c r="J53" s="247">
        <v>1</v>
      </c>
      <c r="K53" s="247">
        <v>1</v>
      </c>
      <c r="L53" s="247">
        <v>1</v>
      </c>
      <c r="M53" s="247">
        <v>1</v>
      </c>
      <c r="N53" s="247">
        <v>1</v>
      </c>
      <c r="O53" s="247">
        <v>0.5</v>
      </c>
      <c r="P53" s="247">
        <f t="shared" si="0"/>
        <v>2</v>
      </c>
      <c r="Q53" s="2" t="s">
        <v>3426</v>
      </c>
      <c r="R53" s="249"/>
      <c r="S53" s="249"/>
      <c r="T53" s="249"/>
      <c r="U53" s="249"/>
      <c r="V53" s="249"/>
      <c r="W53" s="249"/>
      <c r="X53" s="249"/>
      <c r="Y53" s="249"/>
      <c r="Z53" s="249"/>
      <c r="AA53" s="249"/>
      <c r="AB53" s="249"/>
      <c r="AC53" s="249"/>
      <c r="AD53" s="249"/>
      <c r="AE53" s="249"/>
      <c r="AF53" s="249"/>
      <c r="AG53" s="249"/>
      <c r="AH53" s="249"/>
    </row>
    <row r="54" spans="1:34" ht="15.75" customHeight="1">
      <c r="A54" s="2" t="s">
        <v>25</v>
      </c>
      <c r="B54" s="2" t="s">
        <v>3335</v>
      </c>
      <c r="C54" s="2"/>
      <c r="D54" s="2" t="s">
        <v>19</v>
      </c>
      <c r="E54" s="2" t="s">
        <v>197</v>
      </c>
      <c r="F54" s="2" t="s">
        <v>198</v>
      </c>
      <c r="G54" s="2" t="s">
        <v>56</v>
      </c>
      <c r="H54" s="2" t="s">
        <v>2671</v>
      </c>
      <c r="I54" s="3" t="s">
        <v>27</v>
      </c>
      <c r="J54" s="247">
        <v>1</v>
      </c>
      <c r="K54" s="247">
        <v>1</v>
      </c>
      <c r="L54" s="247">
        <v>1</v>
      </c>
      <c r="M54" s="247">
        <v>1</v>
      </c>
      <c r="N54" s="247">
        <v>0.5</v>
      </c>
      <c r="O54" s="247">
        <v>1</v>
      </c>
      <c r="P54" s="247">
        <f t="shared" si="0"/>
        <v>3.5</v>
      </c>
      <c r="Q54" s="2" t="s">
        <v>3427</v>
      </c>
      <c r="R54" s="249"/>
      <c r="S54" s="249"/>
      <c r="T54" s="249"/>
      <c r="U54" s="249"/>
      <c r="V54" s="249"/>
      <c r="W54" s="249"/>
      <c r="X54" s="249"/>
      <c r="Y54" s="249"/>
      <c r="Z54" s="249"/>
      <c r="AA54" s="249"/>
      <c r="AB54" s="249"/>
      <c r="AC54" s="249"/>
      <c r="AD54" s="249"/>
      <c r="AE54" s="249"/>
      <c r="AF54" s="249"/>
      <c r="AG54" s="249"/>
      <c r="AH54" s="249"/>
    </row>
    <row r="55" spans="1:34" ht="15.75" customHeight="1">
      <c r="A55" s="2" t="s">
        <v>25</v>
      </c>
      <c r="B55" s="2" t="s">
        <v>3335</v>
      </c>
      <c r="C55" s="2"/>
      <c r="D55" s="2" t="s">
        <v>19</v>
      </c>
      <c r="E55" s="2" t="s">
        <v>201</v>
      </c>
      <c r="F55" s="2" t="s">
        <v>202</v>
      </c>
      <c r="G55" s="2" t="s">
        <v>56</v>
      </c>
      <c r="H55" s="2" t="s">
        <v>2671</v>
      </c>
      <c r="I55" s="3" t="s">
        <v>27</v>
      </c>
      <c r="J55" s="247">
        <v>1</v>
      </c>
      <c r="K55" s="247">
        <v>1</v>
      </c>
      <c r="L55" s="247">
        <v>1</v>
      </c>
      <c r="M55" s="247">
        <v>1</v>
      </c>
      <c r="N55" s="247">
        <v>1</v>
      </c>
      <c r="O55" s="247">
        <v>0.5</v>
      </c>
      <c r="P55" s="247">
        <f t="shared" si="0"/>
        <v>2</v>
      </c>
      <c r="Q55" s="2" t="s">
        <v>3428</v>
      </c>
      <c r="R55" s="249"/>
      <c r="S55" s="249"/>
      <c r="T55" s="249"/>
      <c r="U55" s="249"/>
      <c r="V55" s="249"/>
      <c r="W55" s="249"/>
      <c r="X55" s="249"/>
      <c r="Y55" s="249"/>
      <c r="Z55" s="249"/>
      <c r="AA55" s="249"/>
      <c r="AB55" s="249"/>
      <c r="AC55" s="249"/>
      <c r="AD55" s="249"/>
      <c r="AE55" s="249"/>
      <c r="AF55" s="249"/>
      <c r="AG55" s="249"/>
      <c r="AH55" s="249"/>
    </row>
    <row r="56" spans="1:34" ht="15.75" customHeight="1">
      <c r="A56" s="2" t="s">
        <v>25</v>
      </c>
      <c r="B56" s="2" t="s">
        <v>3335</v>
      </c>
      <c r="C56" s="2"/>
      <c r="D56" s="2" t="s">
        <v>19</v>
      </c>
      <c r="E56" s="9" t="s">
        <v>205</v>
      </c>
      <c r="F56" s="9" t="s">
        <v>206</v>
      </c>
      <c r="G56" s="2" t="s">
        <v>56</v>
      </c>
      <c r="H56" s="2" t="s">
        <v>2678</v>
      </c>
      <c r="I56" s="3" t="s">
        <v>27</v>
      </c>
      <c r="J56" s="247">
        <v>0</v>
      </c>
      <c r="K56" s="247">
        <v>0</v>
      </c>
      <c r="L56" s="247">
        <v>0</v>
      </c>
      <c r="M56" s="247">
        <v>0</v>
      </c>
      <c r="N56" s="247">
        <v>0</v>
      </c>
      <c r="O56" s="247">
        <v>0</v>
      </c>
      <c r="P56" s="247">
        <f t="shared" si="0"/>
        <v>0</v>
      </c>
      <c r="Q56" s="2" t="s">
        <v>3429</v>
      </c>
      <c r="R56" s="249"/>
      <c r="S56" s="249"/>
      <c r="T56" s="249"/>
      <c r="U56" s="249"/>
      <c r="V56" s="249"/>
      <c r="W56" s="249"/>
      <c r="X56" s="249"/>
      <c r="Y56" s="249"/>
      <c r="Z56" s="249"/>
      <c r="AA56" s="249"/>
      <c r="AB56" s="249"/>
      <c r="AC56" s="249"/>
      <c r="AD56" s="249"/>
      <c r="AE56" s="249"/>
      <c r="AF56" s="249"/>
      <c r="AG56" s="249"/>
      <c r="AH56" s="249"/>
    </row>
    <row r="57" spans="1:34" ht="15.75" customHeight="1">
      <c r="A57" s="2" t="s">
        <v>25</v>
      </c>
      <c r="B57" s="2" t="s">
        <v>3335</v>
      </c>
      <c r="C57" s="2"/>
      <c r="D57" s="2" t="s">
        <v>19</v>
      </c>
      <c r="E57" s="9" t="s">
        <v>210</v>
      </c>
      <c r="F57" s="9" t="s">
        <v>211</v>
      </c>
      <c r="G57" s="2" t="s">
        <v>56</v>
      </c>
      <c r="H57" s="2" t="s">
        <v>2680</v>
      </c>
      <c r="I57" s="3" t="s">
        <v>27</v>
      </c>
      <c r="J57" s="247">
        <v>0</v>
      </c>
      <c r="K57" s="247">
        <v>0</v>
      </c>
      <c r="L57" s="247">
        <v>0</v>
      </c>
      <c r="M57" s="247">
        <v>0</v>
      </c>
      <c r="N57" s="247">
        <v>0</v>
      </c>
      <c r="O57" s="247">
        <v>0</v>
      </c>
      <c r="P57" s="247">
        <f t="shared" si="0"/>
        <v>0</v>
      </c>
      <c r="Q57" s="2" t="s">
        <v>3430</v>
      </c>
      <c r="R57" s="249"/>
      <c r="S57" s="249"/>
      <c r="T57" s="249"/>
      <c r="U57" s="249"/>
      <c r="V57" s="249"/>
      <c r="W57" s="249"/>
      <c r="X57" s="249"/>
      <c r="Y57" s="249"/>
      <c r="Z57" s="249"/>
      <c r="AA57" s="249"/>
      <c r="AB57" s="249"/>
      <c r="AC57" s="249"/>
      <c r="AD57" s="249"/>
      <c r="AE57" s="249"/>
      <c r="AF57" s="249"/>
      <c r="AG57" s="249"/>
      <c r="AH57" s="249"/>
    </row>
    <row r="58" spans="1:34" ht="15.75" customHeight="1">
      <c r="A58" s="2" t="s">
        <v>25</v>
      </c>
      <c r="B58" s="2" t="s">
        <v>3335</v>
      </c>
      <c r="C58" s="2"/>
      <c r="D58" s="2" t="s">
        <v>19</v>
      </c>
      <c r="E58" s="2" t="s">
        <v>214</v>
      </c>
      <c r="F58" s="2" t="s">
        <v>215</v>
      </c>
      <c r="G58" s="2" t="s">
        <v>56</v>
      </c>
      <c r="H58" s="2" t="s">
        <v>2683</v>
      </c>
      <c r="I58" s="3" t="s">
        <v>27</v>
      </c>
      <c r="J58" s="247">
        <v>0</v>
      </c>
      <c r="K58" s="247">
        <v>0</v>
      </c>
      <c r="L58" s="247">
        <v>0</v>
      </c>
      <c r="M58" s="247">
        <v>0</v>
      </c>
      <c r="N58" s="247">
        <v>0</v>
      </c>
      <c r="O58" s="247">
        <v>0</v>
      </c>
      <c r="P58" s="247">
        <f t="shared" si="0"/>
        <v>0</v>
      </c>
      <c r="Q58" s="2" t="s">
        <v>3431</v>
      </c>
      <c r="R58" s="249"/>
      <c r="S58" s="249"/>
      <c r="T58" s="249"/>
      <c r="U58" s="249"/>
      <c r="V58" s="249"/>
      <c r="W58" s="249"/>
      <c r="X58" s="249"/>
      <c r="Y58" s="249"/>
      <c r="Z58" s="249"/>
      <c r="AA58" s="249"/>
      <c r="AB58" s="249"/>
      <c r="AC58" s="249"/>
      <c r="AD58" s="249"/>
      <c r="AE58" s="249"/>
      <c r="AF58" s="249"/>
      <c r="AG58" s="249"/>
      <c r="AH58" s="249"/>
    </row>
    <row r="59" spans="1:34" ht="15.75" customHeight="1">
      <c r="A59" s="2" t="s">
        <v>25</v>
      </c>
      <c r="B59" s="2" t="s">
        <v>3335</v>
      </c>
      <c r="C59" s="2"/>
      <c r="D59" s="2" t="s">
        <v>19</v>
      </c>
      <c r="E59" s="9" t="s">
        <v>219</v>
      </c>
      <c r="F59" s="9" t="s">
        <v>220</v>
      </c>
      <c r="G59" s="2" t="s">
        <v>56</v>
      </c>
      <c r="H59" s="2" t="s">
        <v>2684</v>
      </c>
      <c r="I59" s="3" t="s">
        <v>27</v>
      </c>
      <c r="J59" s="247">
        <v>1</v>
      </c>
      <c r="K59" s="247">
        <v>1</v>
      </c>
      <c r="L59" s="247">
        <v>1</v>
      </c>
      <c r="M59" s="247">
        <v>1</v>
      </c>
      <c r="N59" s="247">
        <v>1</v>
      </c>
      <c r="O59" s="247">
        <v>0.5</v>
      </c>
      <c r="P59" s="247">
        <f t="shared" si="0"/>
        <v>2</v>
      </c>
      <c r="Q59" s="2" t="s">
        <v>3432</v>
      </c>
      <c r="R59" s="249"/>
      <c r="S59" s="249"/>
      <c r="T59" s="249"/>
      <c r="U59" s="249"/>
      <c r="V59" s="249"/>
      <c r="W59" s="249"/>
      <c r="X59" s="249"/>
      <c r="Y59" s="249"/>
      <c r="Z59" s="249"/>
      <c r="AA59" s="249"/>
      <c r="AB59" s="249"/>
      <c r="AC59" s="249"/>
      <c r="AD59" s="249"/>
      <c r="AE59" s="249"/>
      <c r="AF59" s="249"/>
      <c r="AG59" s="249"/>
      <c r="AH59" s="249"/>
    </row>
    <row r="60" spans="1:34" ht="15.75" customHeight="1">
      <c r="A60" s="2" t="s">
        <v>25</v>
      </c>
      <c r="B60" s="2" t="s">
        <v>3335</v>
      </c>
      <c r="C60" s="2"/>
      <c r="D60" s="2" t="s">
        <v>19</v>
      </c>
      <c r="E60" s="2" t="s">
        <v>223</v>
      </c>
      <c r="F60" s="2" t="s">
        <v>224</v>
      </c>
      <c r="G60" s="2" t="s">
        <v>3433</v>
      </c>
      <c r="H60" s="2" t="s">
        <v>2687</v>
      </c>
      <c r="I60" s="3" t="s">
        <v>27</v>
      </c>
      <c r="J60" s="247">
        <v>1</v>
      </c>
      <c r="K60" s="247">
        <v>1</v>
      </c>
      <c r="L60" s="247">
        <v>1</v>
      </c>
      <c r="M60" s="247">
        <v>1</v>
      </c>
      <c r="N60" s="247">
        <v>1</v>
      </c>
      <c r="O60" s="247">
        <v>0.5</v>
      </c>
      <c r="P60" s="247">
        <f t="shared" si="0"/>
        <v>2</v>
      </c>
      <c r="Q60" s="763" t="s">
        <v>3434</v>
      </c>
      <c r="R60" s="249"/>
      <c r="S60" s="249"/>
      <c r="T60" s="249"/>
      <c r="U60" s="249"/>
      <c r="V60" s="249"/>
      <c r="W60" s="249"/>
      <c r="X60" s="249"/>
      <c r="Y60" s="249"/>
      <c r="Z60" s="249"/>
      <c r="AA60" s="249"/>
      <c r="AB60" s="249"/>
      <c r="AC60" s="249"/>
      <c r="AD60" s="249"/>
      <c r="AE60" s="249"/>
      <c r="AF60" s="249"/>
      <c r="AG60" s="249"/>
      <c r="AH60" s="249"/>
    </row>
    <row r="61" spans="1:34" ht="15.75" customHeight="1">
      <c r="A61" s="2" t="s">
        <v>25</v>
      </c>
      <c r="B61" s="2" t="s">
        <v>143</v>
      </c>
      <c r="C61" s="2"/>
      <c r="D61" s="2" t="s">
        <v>12</v>
      </c>
      <c r="E61" s="2" t="s">
        <v>3435</v>
      </c>
      <c r="F61" s="2" t="s">
        <v>3436</v>
      </c>
      <c r="G61" s="2" t="s">
        <v>42</v>
      </c>
      <c r="H61" s="2"/>
      <c r="I61" s="12" t="s">
        <v>27</v>
      </c>
      <c r="J61" s="247">
        <v>0</v>
      </c>
      <c r="K61" s="247">
        <v>0</v>
      </c>
      <c r="L61" s="247">
        <v>0</v>
      </c>
      <c r="M61" s="247">
        <v>0</v>
      </c>
      <c r="N61" s="247">
        <v>0</v>
      </c>
      <c r="O61" s="247">
        <v>0</v>
      </c>
      <c r="P61" s="247">
        <f t="shared" si="0"/>
        <v>0</v>
      </c>
      <c r="Q61" s="2"/>
      <c r="R61" s="249"/>
      <c r="S61" s="249"/>
      <c r="T61" s="249"/>
      <c r="U61" s="249"/>
      <c r="V61" s="249"/>
      <c r="W61" s="249"/>
      <c r="X61" s="249"/>
      <c r="Y61" s="249"/>
      <c r="Z61" s="249"/>
      <c r="AA61" s="249"/>
      <c r="AB61" s="249"/>
      <c r="AC61" s="249"/>
      <c r="AD61" s="249"/>
      <c r="AE61" s="249"/>
      <c r="AF61" s="249"/>
      <c r="AG61" s="249"/>
      <c r="AH61" s="249"/>
    </row>
    <row r="62" spans="1:34" ht="15.75" customHeight="1">
      <c r="A62" s="2" t="s">
        <v>25</v>
      </c>
      <c r="B62" s="2" t="s">
        <v>143</v>
      </c>
      <c r="C62" s="2"/>
      <c r="D62" s="2" t="s">
        <v>12</v>
      </c>
      <c r="E62" s="2" t="s">
        <v>232</v>
      </c>
      <c r="F62" s="2" t="s">
        <v>2872</v>
      </c>
      <c r="G62" s="2" t="s">
        <v>56</v>
      </c>
      <c r="H62" s="2"/>
      <c r="I62" s="12" t="s">
        <v>27</v>
      </c>
      <c r="J62" s="247">
        <v>0</v>
      </c>
      <c r="K62" s="247">
        <v>0</v>
      </c>
      <c r="L62" s="247">
        <v>0</v>
      </c>
      <c r="M62" s="247">
        <v>0</v>
      </c>
      <c r="N62" s="247">
        <v>0</v>
      </c>
      <c r="O62" s="247">
        <v>0</v>
      </c>
      <c r="P62" s="247">
        <f t="shared" si="0"/>
        <v>0</v>
      </c>
      <c r="Q62" s="2"/>
      <c r="R62" s="249"/>
      <c r="S62" s="249"/>
      <c r="T62" s="249"/>
      <c r="U62" s="249"/>
      <c r="V62" s="249"/>
      <c r="W62" s="249"/>
      <c r="X62" s="249"/>
      <c r="Y62" s="249"/>
      <c r="Z62" s="249"/>
      <c r="AA62" s="249"/>
      <c r="AB62" s="249"/>
      <c r="AC62" s="249"/>
      <c r="AD62" s="249"/>
      <c r="AE62" s="249"/>
      <c r="AF62" s="249"/>
      <c r="AG62" s="249"/>
      <c r="AH62" s="249"/>
    </row>
    <row r="63" spans="1:34" ht="15.75" customHeight="1">
      <c r="A63" s="2" t="s">
        <v>25</v>
      </c>
      <c r="B63" s="2" t="s">
        <v>143</v>
      </c>
      <c r="C63" s="2"/>
      <c r="D63" s="2" t="s">
        <v>12</v>
      </c>
      <c r="E63" s="2" t="s">
        <v>3437</v>
      </c>
      <c r="F63" s="2" t="s">
        <v>2872</v>
      </c>
      <c r="G63" s="2" t="s">
        <v>491</v>
      </c>
      <c r="H63" s="2"/>
      <c r="I63" s="12" t="s">
        <v>27</v>
      </c>
      <c r="J63" s="247">
        <v>0</v>
      </c>
      <c r="K63" s="247">
        <v>0</v>
      </c>
      <c r="L63" s="247">
        <v>0</v>
      </c>
      <c r="M63" s="247">
        <v>0</v>
      </c>
      <c r="N63" s="247">
        <v>0</v>
      </c>
      <c r="O63" s="247">
        <v>0</v>
      </c>
      <c r="P63" s="247">
        <f t="shared" si="0"/>
        <v>0</v>
      </c>
      <c r="Q63" s="2"/>
      <c r="R63" s="249"/>
      <c r="S63" s="249"/>
      <c r="T63" s="249"/>
      <c r="U63" s="249"/>
      <c r="V63" s="249"/>
      <c r="W63" s="249"/>
      <c r="X63" s="249"/>
      <c r="Y63" s="249"/>
      <c r="Z63" s="249"/>
      <c r="AA63" s="249"/>
      <c r="AB63" s="249"/>
      <c r="AC63" s="249"/>
      <c r="AD63" s="249"/>
      <c r="AE63" s="249"/>
      <c r="AF63" s="249"/>
      <c r="AG63" s="249"/>
      <c r="AH63" s="249"/>
    </row>
    <row r="64" spans="1:34" ht="15.75" customHeight="1">
      <c r="A64" s="2" t="s">
        <v>25</v>
      </c>
      <c r="B64" s="2" t="s">
        <v>143</v>
      </c>
      <c r="C64" s="2"/>
      <c r="D64" s="2" t="s">
        <v>12</v>
      </c>
      <c r="E64" s="2" t="s">
        <v>238</v>
      </c>
      <c r="F64" s="2" t="s">
        <v>239</v>
      </c>
      <c r="G64" s="17" t="s">
        <v>240</v>
      </c>
      <c r="H64" s="2"/>
      <c r="I64" s="12" t="s">
        <v>150</v>
      </c>
      <c r="J64" s="247">
        <v>1</v>
      </c>
      <c r="K64" s="247">
        <v>1</v>
      </c>
      <c r="L64" s="247">
        <v>1</v>
      </c>
      <c r="M64" s="247">
        <v>1</v>
      </c>
      <c r="N64" s="247">
        <v>0.5</v>
      </c>
      <c r="O64" s="247">
        <v>1</v>
      </c>
      <c r="P64" s="247">
        <f t="shared" si="0"/>
        <v>3.5</v>
      </c>
      <c r="Q64" s="2" t="s">
        <v>3438</v>
      </c>
      <c r="R64" s="249"/>
      <c r="S64" s="249"/>
      <c r="T64" s="249"/>
      <c r="U64" s="249"/>
      <c r="V64" s="249"/>
      <c r="W64" s="249"/>
      <c r="X64" s="249"/>
      <c r="Y64" s="249"/>
      <c r="Z64" s="249"/>
      <c r="AA64" s="249"/>
      <c r="AB64" s="249"/>
      <c r="AC64" s="249"/>
      <c r="AD64" s="249"/>
      <c r="AE64" s="249"/>
      <c r="AF64" s="249"/>
      <c r="AG64" s="249"/>
      <c r="AH64" s="249"/>
    </row>
    <row r="65" spans="1:34" ht="15.75" customHeight="1">
      <c r="A65" s="2" t="s">
        <v>25</v>
      </c>
      <c r="B65" s="2" t="s">
        <v>143</v>
      </c>
      <c r="C65" s="2"/>
      <c r="D65" s="2" t="s">
        <v>19</v>
      </c>
      <c r="E65" s="2" t="s">
        <v>3439</v>
      </c>
      <c r="F65" s="2" t="s">
        <v>3440</v>
      </c>
      <c r="G65" s="2" t="s">
        <v>42</v>
      </c>
      <c r="H65" s="2"/>
      <c r="I65" s="12" t="s">
        <v>27</v>
      </c>
      <c r="J65" s="247">
        <v>0</v>
      </c>
      <c r="K65" s="247">
        <v>0</v>
      </c>
      <c r="L65" s="247">
        <v>0</v>
      </c>
      <c r="M65" s="247">
        <v>0</v>
      </c>
      <c r="N65" s="247">
        <v>0</v>
      </c>
      <c r="O65" s="247">
        <v>0</v>
      </c>
      <c r="P65" s="247">
        <f t="shared" si="0"/>
        <v>0</v>
      </c>
      <c r="Q65" s="2"/>
      <c r="R65" s="249"/>
      <c r="S65" s="249"/>
      <c r="T65" s="249"/>
      <c r="U65" s="249"/>
      <c r="V65" s="249"/>
      <c r="W65" s="249"/>
      <c r="X65" s="249"/>
      <c r="Y65" s="249"/>
      <c r="Z65" s="249"/>
      <c r="AA65" s="249"/>
      <c r="AB65" s="249"/>
      <c r="AC65" s="249"/>
      <c r="AD65" s="249"/>
      <c r="AE65" s="249"/>
      <c r="AF65" s="249"/>
      <c r="AG65" s="249"/>
      <c r="AH65" s="249"/>
    </row>
    <row r="66" spans="1:34" ht="15.75" customHeight="1">
      <c r="A66" s="2" t="s">
        <v>25</v>
      </c>
      <c r="B66" s="2" t="s">
        <v>143</v>
      </c>
      <c r="C66" s="2"/>
      <c r="D66" s="2" t="s">
        <v>19</v>
      </c>
      <c r="E66" s="2" t="s">
        <v>232</v>
      </c>
      <c r="F66" s="2" t="s">
        <v>3052</v>
      </c>
      <c r="G66" s="2" t="s">
        <v>56</v>
      </c>
      <c r="H66" s="2"/>
      <c r="I66" s="12" t="s">
        <v>27</v>
      </c>
      <c r="J66" s="247">
        <v>0</v>
      </c>
      <c r="K66" s="247">
        <v>0</v>
      </c>
      <c r="L66" s="247">
        <v>0</v>
      </c>
      <c r="M66" s="247">
        <v>0</v>
      </c>
      <c r="N66" s="247">
        <v>0</v>
      </c>
      <c r="O66" s="247">
        <v>0</v>
      </c>
      <c r="P66" s="247">
        <f t="shared" si="0"/>
        <v>0</v>
      </c>
      <c r="Q66" s="2"/>
      <c r="R66" s="249"/>
      <c r="S66" s="249"/>
      <c r="T66" s="249"/>
      <c r="U66" s="249"/>
      <c r="V66" s="249"/>
      <c r="W66" s="249"/>
      <c r="X66" s="249"/>
      <c r="Y66" s="249"/>
      <c r="Z66" s="249"/>
      <c r="AA66" s="249"/>
      <c r="AB66" s="249"/>
      <c r="AC66" s="249"/>
      <c r="AD66" s="249"/>
      <c r="AE66" s="249"/>
      <c r="AF66" s="249"/>
      <c r="AG66" s="249"/>
      <c r="AH66" s="249"/>
    </row>
    <row r="67" spans="1:34" ht="15.75" customHeight="1">
      <c r="A67" s="2" t="s">
        <v>25</v>
      </c>
      <c r="B67" s="2" t="s">
        <v>143</v>
      </c>
      <c r="C67" s="2"/>
      <c r="D67" s="2" t="s">
        <v>19</v>
      </c>
      <c r="E67" s="2" t="s">
        <v>238</v>
      </c>
      <c r="F67" s="2" t="s">
        <v>1197</v>
      </c>
      <c r="G67" s="9" t="s">
        <v>240</v>
      </c>
      <c r="H67" s="2"/>
      <c r="I67" s="12" t="s">
        <v>150</v>
      </c>
      <c r="J67" s="274">
        <v>0.6</v>
      </c>
      <c r="K67" s="274">
        <v>0.6</v>
      </c>
      <c r="L67" s="274">
        <v>0.6</v>
      </c>
      <c r="M67" s="274">
        <v>0.6</v>
      </c>
      <c r="N67" s="274">
        <v>0.3</v>
      </c>
      <c r="O67" s="274">
        <v>0.3</v>
      </c>
      <c r="P67" s="247">
        <f t="shared" si="0"/>
        <v>0.37799999999999995</v>
      </c>
      <c r="Q67" s="2" t="s">
        <v>3441</v>
      </c>
      <c r="R67" s="249"/>
      <c r="S67" s="249"/>
      <c r="T67" s="249"/>
      <c r="U67" s="249"/>
      <c r="V67" s="249"/>
      <c r="W67" s="249"/>
      <c r="X67" s="249"/>
      <c r="Y67" s="249"/>
      <c r="Z67" s="249"/>
      <c r="AA67" s="249"/>
      <c r="AB67" s="249"/>
      <c r="AC67" s="249"/>
      <c r="AD67" s="249"/>
      <c r="AE67" s="249"/>
      <c r="AF67" s="249"/>
      <c r="AG67" s="249"/>
      <c r="AH67" s="249"/>
    </row>
    <row r="68" spans="1:34" ht="15.75" customHeight="1">
      <c r="A68" s="2" t="s">
        <v>25</v>
      </c>
      <c r="B68" s="2" t="s">
        <v>159</v>
      </c>
      <c r="C68" s="2"/>
      <c r="D68" s="2" t="s">
        <v>12</v>
      </c>
      <c r="E68" s="2" t="s">
        <v>3442</v>
      </c>
      <c r="F68" s="2" t="s">
        <v>1199</v>
      </c>
      <c r="G68" s="2" t="s">
        <v>56</v>
      </c>
      <c r="H68" s="2"/>
      <c r="I68" s="13" t="s">
        <v>27</v>
      </c>
      <c r="J68" s="275">
        <v>0</v>
      </c>
      <c r="K68" s="275">
        <v>0</v>
      </c>
      <c r="L68" s="275">
        <v>0</v>
      </c>
      <c r="M68" s="275">
        <v>0</v>
      </c>
      <c r="N68" s="275">
        <v>0</v>
      </c>
      <c r="O68" s="275">
        <v>0</v>
      </c>
      <c r="P68" s="247">
        <f t="shared" si="0"/>
        <v>0</v>
      </c>
      <c r="Q68" s="9"/>
      <c r="R68" s="249"/>
      <c r="S68" s="249"/>
      <c r="T68" s="249"/>
      <c r="U68" s="249"/>
      <c r="V68" s="249"/>
      <c r="W68" s="249"/>
      <c r="X68" s="249"/>
      <c r="Y68" s="249"/>
      <c r="Z68" s="249"/>
      <c r="AA68" s="249"/>
      <c r="AB68" s="249"/>
      <c r="AC68" s="249"/>
      <c r="AD68" s="249"/>
      <c r="AE68" s="249"/>
      <c r="AF68" s="249"/>
      <c r="AG68" s="249"/>
      <c r="AH68" s="249"/>
    </row>
    <row r="69" spans="1:34" ht="15.75" customHeight="1">
      <c r="A69" s="2" t="s">
        <v>25</v>
      </c>
      <c r="B69" s="2" t="s">
        <v>159</v>
      </c>
      <c r="C69" s="2"/>
      <c r="D69" s="2" t="s">
        <v>12</v>
      </c>
      <c r="E69" s="2" t="s">
        <v>3443</v>
      </c>
      <c r="F69" s="752" t="s">
        <v>3444</v>
      </c>
      <c r="G69" s="17" t="s">
        <v>240</v>
      </c>
      <c r="H69" s="2" t="s">
        <v>2693</v>
      </c>
      <c r="I69" s="12" t="s">
        <v>150</v>
      </c>
      <c r="J69" s="247">
        <v>1</v>
      </c>
      <c r="K69" s="275">
        <v>1</v>
      </c>
      <c r="L69" s="275">
        <v>1</v>
      </c>
      <c r="M69" s="275">
        <v>0.9</v>
      </c>
      <c r="N69" s="275">
        <v>0.3</v>
      </c>
      <c r="O69" s="275">
        <v>0.7</v>
      </c>
      <c r="P69" s="247">
        <f t="shared" si="0"/>
        <v>2.2399999999999998</v>
      </c>
      <c r="Q69" s="2" t="s">
        <v>3445</v>
      </c>
      <c r="R69" s="249"/>
      <c r="S69" s="249"/>
      <c r="T69" s="249"/>
      <c r="U69" s="249"/>
      <c r="V69" s="249"/>
      <c r="W69" s="249"/>
      <c r="X69" s="249"/>
      <c r="Y69" s="249"/>
      <c r="Z69" s="249"/>
      <c r="AA69" s="249"/>
      <c r="AB69" s="249"/>
      <c r="AC69" s="249"/>
      <c r="AD69" s="249"/>
      <c r="AE69" s="249"/>
      <c r="AF69" s="249"/>
      <c r="AG69" s="249"/>
      <c r="AH69" s="249"/>
    </row>
    <row r="70" spans="1:34" ht="15.75" customHeight="1">
      <c r="A70" s="2" t="s">
        <v>25</v>
      </c>
      <c r="B70" s="2" t="s">
        <v>159</v>
      </c>
      <c r="C70" s="2"/>
      <c r="D70" s="2" t="s">
        <v>12</v>
      </c>
      <c r="E70" s="2" t="s">
        <v>3446</v>
      </c>
      <c r="F70" s="752" t="s">
        <v>3447</v>
      </c>
      <c r="G70" s="2" t="s">
        <v>491</v>
      </c>
      <c r="H70" s="2"/>
      <c r="I70" s="13" t="s">
        <v>27</v>
      </c>
      <c r="J70" s="275">
        <v>0</v>
      </c>
      <c r="K70" s="275">
        <v>0</v>
      </c>
      <c r="L70" s="275">
        <v>0</v>
      </c>
      <c r="M70" s="275">
        <v>0</v>
      </c>
      <c r="N70" s="275">
        <v>0</v>
      </c>
      <c r="O70" s="275">
        <v>0</v>
      </c>
      <c r="P70" s="247">
        <f t="shared" si="0"/>
        <v>0</v>
      </c>
      <c r="Q70" s="9"/>
      <c r="R70" s="249"/>
      <c r="S70" s="249"/>
      <c r="T70" s="249"/>
      <c r="U70" s="249"/>
      <c r="V70" s="249"/>
      <c r="W70" s="249"/>
      <c r="X70" s="249"/>
      <c r="Y70" s="249"/>
      <c r="Z70" s="249"/>
      <c r="AA70" s="249"/>
      <c r="AB70" s="249"/>
      <c r="AC70" s="249"/>
      <c r="AD70" s="249"/>
      <c r="AE70" s="249"/>
      <c r="AF70" s="249"/>
      <c r="AG70" s="249"/>
      <c r="AH70" s="249"/>
    </row>
    <row r="71" spans="1:34" ht="15.75" customHeight="1">
      <c r="A71" s="2" t="s">
        <v>25</v>
      </c>
      <c r="B71" s="2" t="s">
        <v>159</v>
      </c>
      <c r="C71" s="2"/>
      <c r="D71" s="2" t="s">
        <v>19</v>
      </c>
      <c r="E71" s="2" t="s">
        <v>3448</v>
      </c>
      <c r="F71" s="2" t="s">
        <v>3449</v>
      </c>
      <c r="G71" s="2" t="s">
        <v>56</v>
      </c>
      <c r="H71" s="2"/>
      <c r="I71" s="13" t="s">
        <v>27</v>
      </c>
      <c r="J71" s="275">
        <v>0</v>
      </c>
      <c r="K71" s="275">
        <v>0</v>
      </c>
      <c r="L71" s="275">
        <v>0</v>
      </c>
      <c r="M71" s="275">
        <v>0</v>
      </c>
      <c r="N71" s="275">
        <v>0</v>
      </c>
      <c r="O71" s="275">
        <v>0</v>
      </c>
      <c r="P71" s="247">
        <f t="shared" si="0"/>
        <v>0</v>
      </c>
      <c r="Q71" s="9" t="s">
        <v>3450</v>
      </c>
      <c r="R71" s="249"/>
      <c r="S71" s="249"/>
      <c r="T71" s="249"/>
      <c r="U71" s="249"/>
      <c r="V71" s="249"/>
      <c r="W71" s="249"/>
      <c r="X71" s="249"/>
      <c r="Y71" s="249"/>
      <c r="Z71" s="249"/>
      <c r="AA71" s="249"/>
      <c r="AB71" s="249"/>
      <c r="AC71" s="249"/>
      <c r="AD71" s="249"/>
      <c r="AE71" s="249"/>
      <c r="AF71" s="249"/>
      <c r="AG71" s="249"/>
      <c r="AH71" s="249"/>
    </row>
    <row r="72" spans="1:34" ht="15.75" customHeight="1">
      <c r="A72" s="2" t="s">
        <v>25</v>
      </c>
      <c r="B72" s="2" t="s">
        <v>159</v>
      </c>
      <c r="C72" s="2"/>
      <c r="D72" s="2" t="s">
        <v>19</v>
      </c>
      <c r="E72" s="2" t="s">
        <v>3451</v>
      </c>
      <c r="F72" s="752" t="s">
        <v>3452</v>
      </c>
      <c r="G72" s="9" t="s">
        <v>240</v>
      </c>
      <c r="H72" s="2"/>
      <c r="I72" s="13" t="s">
        <v>150</v>
      </c>
      <c r="J72" s="275">
        <v>0.8</v>
      </c>
      <c r="K72" s="275">
        <v>0.8</v>
      </c>
      <c r="L72" s="275">
        <v>0.8</v>
      </c>
      <c r="M72" s="275">
        <v>0.8</v>
      </c>
      <c r="N72" s="275">
        <v>0.8</v>
      </c>
      <c r="O72" s="275">
        <v>0.4</v>
      </c>
      <c r="P72" s="247">
        <f t="shared" si="0"/>
        <v>1.0240000000000002</v>
      </c>
      <c r="Q72" s="9" t="s">
        <v>3453</v>
      </c>
      <c r="R72" s="249"/>
      <c r="S72" s="249"/>
      <c r="T72" s="249"/>
      <c r="U72" s="249"/>
      <c r="V72" s="249"/>
      <c r="W72" s="249"/>
      <c r="X72" s="249"/>
      <c r="Y72" s="249"/>
      <c r="Z72" s="249"/>
      <c r="AA72" s="249"/>
      <c r="AB72" s="249"/>
      <c r="AC72" s="249"/>
      <c r="AD72" s="249"/>
      <c r="AE72" s="249"/>
      <c r="AF72" s="249"/>
      <c r="AG72" s="249"/>
      <c r="AH72" s="249"/>
    </row>
    <row r="73" spans="1:34" ht="15.75" hidden="1" customHeight="1">
      <c r="A73" s="752" t="s">
        <v>25</v>
      </c>
      <c r="B73" s="752" t="s">
        <v>159</v>
      </c>
      <c r="C73" s="752"/>
      <c r="D73" s="752" t="s">
        <v>3329</v>
      </c>
      <c r="E73" s="752" t="s">
        <v>3454</v>
      </c>
      <c r="F73" s="752" t="s">
        <v>3455</v>
      </c>
      <c r="G73" s="762" t="s">
        <v>240</v>
      </c>
      <c r="H73" s="752"/>
      <c r="I73" s="764" t="s">
        <v>3456</v>
      </c>
      <c r="J73" s="765">
        <v>0.8</v>
      </c>
      <c r="K73" s="765">
        <v>0.8</v>
      </c>
      <c r="L73" s="765">
        <v>0.6</v>
      </c>
      <c r="M73" s="765">
        <v>0.6</v>
      </c>
      <c r="N73" s="765">
        <v>0.2</v>
      </c>
      <c r="O73" s="765">
        <v>0.5</v>
      </c>
      <c r="P73" s="754">
        <f t="shared" si="0"/>
        <v>0.88000000000000012</v>
      </c>
      <c r="Q73" s="762" t="s">
        <v>3457</v>
      </c>
      <c r="R73" s="755"/>
      <c r="S73" s="755"/>
      <c r="T73" s="755"/>
      <c r="U73" s="755"/>
      <c r="V73" s="755"/>
      <c r="W73" s="755"/>
      <c r="X73" s="755"/>
      <c r="Y73" s="755"/>
      <c r="Z73" s="755"/>
      <c r="AA73" s="755"/>
      <c r="AB73" s="755"/>
      <c r="AC73" s="755"/>
      <c r="AD73" s="755"/>
      <c r="AE73" s="755"/>
      <c r="AF73" s="755"/>
      <c r="AG73" s="755"/>
      <c r="AH73" s="755"/>
    </row>
    <row r="74" spans="1:34" ht="15.75" hidden="1" customHeight="1">
      <c r="A74" s="752" t="s">
        <v>25</v>
      </c>
      <c r="B74" s="752" t="s">
        <v>159</v>
      </c>
      <c r="C74" s="752"/>
      <c r="D74" s="752" t="s">
        <v>3329</v>
      </c>
      <c r="E74" s="752" t="s">
        <v>3458</v>
      </c>
      <c r="F74" s="752" t="s">
        <v>3459</v>
      </c>
      <c r="G74" s="762" t="s">
        <v>240</v>
      </c>
      <c r="H74" s="752"/>
      <c r="I74" s="764" t="s">
        <v>3456</v>
      </c>
      <c r="J74" s="765">
        <v>0.6</v>
      </c>
      <c r="K74" s="765">
        <v>0.6</v>
      </c>
      <c r="L74" s="765">
        <v>0.6</v>
      </c>
      <c r="M74" s="765">
        <v>0.6</v>
      </c>
      <c r="N74" s="765">
        <v>0.2</v>
      </c>
      <c r="O74" s="765">
        <v>0.6</v>
      </c>
      <c r="P74" s="754">
        <f t="shared" si="0"/>
        <v>0.71999999999999986</v>
      </c>
      <c r="Q74" s="752" t="s">
        <v>3460</v>
      </c>
      <c r="R74" s="755"/>
      <c r="S74" s="755"/>
      <c r="T74" s="755"/>
      <c r="U74" s="755"/>
      <c r="V74" s="755"/>
      <c r="W74" s="755"/>
      <c r="X74" s="755"/>
      <c r="Y74" s="755"/>
      <c r="Z74" s="755"/>
      <c r="AA74" s="755"/>
      <c r="AB74" s="755"/>
      <c r="AC74" s="755"/>
      <c r="AD74" s="755"/>
      <c r="AE74" s="755"/>
      <c r="AF74" s="755"/>
      <c r="AG74" s="755"/>
      <c r="AH74" s="755"/>
    </row>
    <row r="75" spans="1:34" ht="15.75" hidden="1" customHeight="1">
      <c r="A75" s="752" t="s">
        <v>25</v>
      </c>
      <c r="B75" s="752" t="s">
        <v>159</v>
      </c>
      <c r="C75" s="752"/>
      <c r="D75" s="752" t="s">
        <v>3330</v>
      </c>
      <c r="E75" s="752" t="s">
        <v>3461</v>
      </c>
      <c r="F75" s="752" t="s">
        <v>3462</v>
      </c>
      <c r="G75" s="752" t="s">
        <v>56</v>
      </c>
      <c r="H75" s="752"/>
      <c r="I75" s="764" t="s">
        <v>27</v>
      </c>
      <c r="J75" s="766">
        <v>0</v>
      </c>
      <c r="K75" s="766">
        <v>0</v>
      </c>
      <c r="L75" s="766">
        <v>0</v>
      </c>
      <c r="M75" s="766">
        <v>0</v>
      </c>
      <c r="N75" s="766">
        <v>0</v>
      </c>
      <c r="O75" s="766">
        <v>0</v>
      </c>
      <c r="P75" s="754">
        <f t="shared" si="0"/>
        <v>0</v>
      </c>
      <c r="Q75" s="762"/>
      <c r="R75" s="755"/>
      <c r="S75" s="755"/>
      <c r="T75" s="755"/>
      <c r="U75" s="755"/>
      <c r="V75" s="755"/>
      <c r="W75" s="755"/>
      <c r="X75" s="755"/>
      <c r="Y75" s="755"/>
      <c r="Z75" s="755"/>
      <c r="AA75" s="755"/>
      <c r="AB75" s="755"/>
      <c r="AC75" s="755"/>
      <c r="AD75" s="755"/>
      <c r="AE75" s="755"/>
      <c r="AF75" s="755"/>
      <c r="AG75" s="755"/>
      <c r="AH75" s="755"/>
    </row>
    <row r="76" spans="1:34" ht="15.75" hidden="1" customHeight="1">
      <c r="A76" s="752" t="s">
        <v>25</v>
      </c>
      <c r="B76" s="752" t="s">
        <v>159</v>
      </c>
      <c r="C76" s="752"/>
      <c r="D76" s="752" t="s">
        <v>3330</v>
      </c>
      <c r="E76" s="752" t="s">
        <v>3463</v>
      </c>
      <c r="F76" s="752" t="s">
        <v>3464</v>
      </c>
      <c r="G76" s="752" t="s">
        <v>3465</v>
      </c>
      <c r="H76" s="752"/>
      <c r="I76" s="764" t="s">
        <v>27</v>
      </c>
      <c r="J76" s="766">
        <v>0</v>
      </c>
      <c r="K76" s="766">
        <v>0</v>
      </c>
      <c r="L76" s="766">
        <v>0</v>
      </c>
      <c r="M76" s="766">
        <v>0</v>
      </c>
      <c r="N76" s="766">
        <v>0</v>
      </c>
      <c r="O76" s="766">
        <v>0</v>
      </c>
      <c r="P76" s="754">
        <f t="shared" si="0"/>
        <v>0</v>
      </c>
      <c r="Q76" s="762"/>
      <c r="R76" s="755"/>
      <c r="S76" s="755"/>
      <c r="T76" s="755"/>
      <c r="U76" s="755"/>
      <c r="V76" s="755"/>
      <c r="W76" s="755"/>
      <c r="X76" s="755"/>
      <c r="Y76" s="755"/>
      <c r="Z76" s="755"/>
      <c r="AA76" s="755"/>
      <c r="AB76" s="755"/>
      <c r="AC76" s="755"/>
      <c r="AD76" s="755"/>
      <c r="AE76" s="755"/>
      <c r="AF76" s="755"/>
      <c r="AG76" s="755"/>
      <c r="AH76" s="755"/>
    </row>
    <row r="77" spans="1:34" ht="15.75" customHeight="1">
      <c r="A77" s="2" t="s">
        <v>25</v>
      </c>
      <c r="B77" s="2" t="s">
        <v>170</v>
      </c>
      <c r="C77" s="2"/>
      <c r="D77" s="2" t="s">
        <v>12</v>
      </c>
      <c r="E77" s="2" t="s">
        <v>284</v>
      </c>
      <c r="F77" s="2" t="s">
        <v>285</v>
      </c>
      <c r="G77" s="2" t="s">
        <v>42</v>
      </c>
      <c r="H77" s="2"/>
      <c r="I77" s="13" t="s">
        <v>27</v>
      </c>
      <c r="J77" s="275">
        <v>1</v>
      </c>
      <c r="K77" s="275">
        <v>1</v>
      </c>
      <c r="L77" s="275">
        <v>0.5</v>
      </c>
      <c r="M77" s="275">
        <v>1</v>
      </c>
      <c r="N77" s="275">
        <v>0.5</v>
      </c>
      <c r="O77" s="275">
        <v>0.66</v>
      </c>
      <c r="P77" s="247">
        <f t="shared" si="0"/>
        <v>1.98</v>
      </c>
      <c r="Q77" s="9" t="s">
        <v>3466</v>
      </c>
      <c r="R77" s="249"/>
      <c r="S77" s="249"/>
      <c r="T77" s="249"/>
      <c r="U77" s="249"/>
      <c r="V77" s="249"/>
      <c r="W77" s="249"/>
      <c r="X77" s="249"/>
      <c r="Y77" s="249"/>
      <c r="Z77" s="249"/>
      <c r="AA77" s="249"/>
      <c r="AB77" s="249"/>
      <c r="AC77" s="249"/>
      <c r="AD77" s="249"/>
      <c r="AE77" s="249"/>
      <c r="AF77" s="249"/>
      <c r="AG77" s="249"/>
      <c r="AH77" s="249"/>
    </row>
    <row r="78" spans="1:34" ht="15.75" customHeight="1">
      <c r="A78" s="2" t="s">
        <v>25</v>
      </c>
      <c r="B78" s="2" t="s">
        <v>170</v>
      </c>
      <c r="C78" s="2"/>
      <c r="D78" s="2" t="s">
        <v>12</v>
      </c>
      <c r="E78" s="2" t="s">
        <v>3467</v>
      </c>
      <c r="F78" s="2" t="s">
        <v>290</v>
      </c>
      <c r="G78" s="2" t="s">
        <v>42</v>
      </c>
      <c r="H78" s="2"/>
      <c r="I78" s="13" t="s">
        <v>27</v>
      </c>
      <c r="J78" s="275">
        <v>1</v>
      </c>
      <c r="K78" s="275">
        <v>1</v>
      </c>
      <c r="L78" s="275">
        <v>1</v>
      </c>
      <c r="M78" s="275">
        <v>0.5</v>
      </c>
      <c r="N78" s="275">
        <v>0.5</v>
      </c>
      <c r="O78" s="275">
        <v>1</v>
      </c>
      <c r="P78" s="247">
        <f t="shared" si="0"/>
        <v>3</v>
      </c>
      <c r="Q78" s="9" t="s">
        <v>3468</v>
      </c>
      <c r="R78" s="249"/>
      <c r="S78" s="249"/>
      <c r="T78" s="249"/>
      <c r="U78" s="249"/>
      <c r="V78" s="249"/>
      <c r="W78" s="249"/>
      <c r="X78" s="249"/>
      <c r="Y78" s="249"/>
      <c r="Z78" s="249"/>
      <c r="AA78" s="249"/>
      <c r="AB78" s="249"/>
      <c r="AC78" s="249"/>
      <c r="AD78" s="249"/>
      <c r="AE78" s="249"/>
      <c r="AF78" s="249"/>
      <c r="AG78" s="249"/>
      <c r="AH78" s="249"/>
    </row>
    <row r="79" spans="1:34" ht="15.75" customHeight="1">
      <c r="A79" s="2" t="s">
        <v>25</v>
      </c>
      <c r="B79" s="2" t="s">
        <v>170</v>
      </c>
      <c r="C79" s="2"/>
      <c r="D79" s="2" t="s">
        <v>12</v>
      </c>
      <c r="E79" s="2" t="s">
        <v>3469</v>
      </c>
      <c r="F79" s="2" t="s">
        <v>3470</v>
      </c>
      <c r="G79" s="2" t="s">
        <v>56</v>
      </c>
      <c r="H79" s="2"/>
      <c r="I79" s="13" t="s">
        <v>27</v>
      </c>
      <c r="J79" s="275">
        <v>1</v>
      </c>
      <c r="K79" s="275">
        <v>1</v>
      </c>
      <c r="L79" s="275">
        <v>1</v>
      </c>
      <c r="M79" s="275">
        <v>1</v>
      </c>
      <c r="N79" s="275">
        <v>1</v>
      </c>
      <c r="O79" s="275">
        <v>1</v>
      </c>
      <c r="P79" s="247">
        <f t="shared" si="0"/>
        <v>4</v>
      </c>
      <c r="Q79" s="9" t="s">
        <v>3471</v>
      </c>
      <c r="R79" s="249"/>
      <c r="S79" s="249"/>
      <c r="T79" s="249"/>
      <c r="U79" s="249"/>
      <c r="V79" s="249"/>
      <c r="W79" s="249"/>
      <c r="X79" s="249"/>
      <c r="Y79" s="249"/>
      <c r="Z79" s="249"/>
      <c r="AA79" s="249"/>
      <c r="AB79" s="249"/>
      <c r="AC79" s="249"/>
      <c r="AD79" s="249"/>
      <c r="AE79" s="249"/>
      <c r="AF79" s="249"/>
      <c r="AG79" s="249"/>
      <c r="AH79" s="249"/>
    </row>
    <row r="80" spans="1:34" ht="15.75" customHeight="1">
      <c r="A80" s="2" t="s">
        <v>25</v>
      </c>
      <c r="B80" s="2" t="s">
        <v>170</v>
      </c>
      <c r="C80" s="2"/>
      <c r="D80" s="2" t="s">
        <v>12</v>
      </c>
      <c r="E80" s="2" t="s">
        <v>3472</v>
      </c>
      <c r="F80" s="2" t="s">
        <v>3473</v>
      </c>
      <c r="G80" s="2" t="s">
        <v>56</v>
      </c>
      <c r="H80" s="2"/>
      <c r="I80" s="13" t="s">
        <v>27</v>
      </c>
      <c r="J80" s="275">
        <v>1</v>
      </c>
      <c r="K80" s="275">
        <v>0</v>
      </c>
      <c r="L80" s="275">
        <v>0</v>
      </c>
      <c r="M80" s="275">
        <v>0</v>
      </c>
      <c r="N80" s="275">
        <v>0</v>
      </c>
      <c r="O80" s="275">
        <v>0</v>
      </c>
      <c r="P80" s="247">
        <f t="shared" si="0"/>
        <v>0</v>
      </c>
      <c r="Q80" s="9" t="s">
        <v>3474</v>
      </c>
      <c r="R80" s="249"/>
      <c r="S80" s="249"/>
      <c r="T80" s="249"/>
      <c r="U80" s="249"/>
      <c r="V80" s="249"/>
      <c r="W80" s="249"/>
      <c r="X80" s="249"/>
      <c r="Y80" s="249"/>
      <c r="Z80" s="249"/>
      <c r="AA80" s="249"/>
      <c r="AB80" s="249"/>
      <c r="AC80" s="249"/>
      <c r="AD80" s="249"/>
      <c r="AE80" s="249"/>
      <c r="AF80" s="249"/>
      <c r="AG80" s="249"/>
      <c r="AH80" s="249"/>
    </row>
    <row r="81" spans="1:34" ht="15.75" customHeight="1">
      <c r="A81" s="2" t="s">
        <v>25</v>
      </c>
      <c r="B81" s="2" t="s">
        <v>170</v>
      </c>
      <c r="C81" s="2"/>
      <c r="D81" s="2" t="s">
        <v>12</v>
      </c>
      <c r="E81" s="2" t="s">
        <v>3475</v>
      </c>
      <c r="F81" s="2" t="s">
        <v>300</v>
      </c>
      <c r="G81" s="2" t="s">
        <v>56</v>
      </c>
      <c r="H81" s="2"/>
      <c r="I81" s="13" t="s">
        <v>27</v>
      </c>
      <c r="J81" s="275">
        <v>0</v>
      </c>
      <c r="K81" s="275">
        <v>0</v>
      </c>
      <c r="L81" s="275">
        <v>0</v>
      </c>
      <c r="M81" s="275">
        <v>0</v>
      </c>
      <c r="N81" s="275">
        <v>0</v>
      </c>
      <c r="O81" s="275">
        <v>0</v>
      </c>
      <c r="P81" s="247">
        <f t="shared" si="0"/>
        <v>0</v>
      </c>
      <c r="Q81" s="9" t="s">
        <v>3476</v>
      </c>
      <c r="R81" s="249"/>
      <c r="S81" s="249"/>
      <c r="T81" s="249"/>
      <c r="U81" s="249"/>
      <c r="V81" s="249"/>
      <c r="W81" s="249"/>
      <c r="X81" s="249"/>
      <c r="Y81" s="249"/>
      <c r="Z81" s="249"/>
      <c r="AA81" s="249"/>
      <c r="AB81" s="249"/>
      <c r="AC81" s="249"/>
      <c r="AD81" s="249"/>
      <c r="AE81" s="249"/>
      <c r="AF81" s="249"/>
      <c r="AG81" s="249"/>
      <c r="AH81" s="249"/>
    </row>
    <row r="82" spans="1:34" ht="15.75" customHeight="1">
      <c r="A82" s="2" t="s">
        <v>25</v>
      </c>
      <c r="B82" s="2" t="s">
        <v>170</v>
      </c>
      <c r="C82" s="2"/>
      <c r="D82" s="2" t="s">
        <v>19</v>
      </c>
      <c r="E82" s="2" t="s">
        <v>304</v>
      </c>
      <c r="F82" s="2" t="s">
        <v>1211</v>
      </c>
      <c r="G82" s="2" t="s">
        <v>42</v>
      </c>
      <c r="H82" s="2"/>
      <c r="I82" s="13" t="s">
        <v>27</v>
      </c>
      <c r="J82" s="275">
        <v>1</v>
      </c>
      <c r="K82" s="275">
        <v>1</v>
      </c>
      <c r="L82" s="275">
        <v>1</v>
      </c>
      <c r="M82" s="275">
        <v>1</v>
      </c>
      <c r="N82" s="275">
        <v>0.5</v>
      </c>
      <c r="O82" s="275">
        <v>1</v>
      </c>
      <c r="P82" s="247">
        <f t="shared" si="0"/>
        <v>3.5</v>
      </c>
      <c r="Q82" s="9" t="s">
        <v>3477</v>
      </c>
      <c r="R82" s="249"/>
      <c r="S82" s="249"/>
      <c r="T82" s="249"/>
      <c r="U82" s="249"/>
      <c r="V82" s="249"/>
      <c r="W82" s="249"/>
      <c r="X82" s="249"/>
      <c r="Y82" s="249"/>
      <c r="Z82" s="249"/>
      <c r="AA82" s="249"/>
      <c r="AB82" s="249"/>
      <c r="AC82" s="249"/>
      <c r="AD82" s="249"/>
      <c r="AE82" s="249"/>
      <c r="AF82" s="249"/>
      <c r="AG82" s="249"/>
      <c r="AH82" s="249"/>
    </row>
    <row r="83" spans="1:34" ht="15.75" customHeight="1">
      <c r="A83" s="2" t="s">
        <v>25</v>
      </c>
      <c r="B83" s="2" t="s">
        <v>170</v>
      </c>
      <c r="C83" s="2"/>
      <c r="D83" s="2" t="s">
        <v>19</v>
      </c>
      <c r="E83" s="2" t="s">
        <v>3478</v>
      </c>
      <c r="F83" s="2" t="s">
        <v>1213</v>
      </c>
      <c r="G83" s="2" t="s">
        <v>56</v>
      </c>
      <c r="H83" s="2"/>
      <c r="I83" s="13" t="s">
        <v>27</v>
      </c>
      <c r="J83" s="275">
        <v>1</v>
      </c>
      <c r="K83" s="275">
        <v>1</v>
      </c>
      <c r="L83" s="275">
        <v>1</v>
      </c>
      <c r="M83" s="275">
        <v>1</v>
      </c>
      <c r="N83" s="275">
        <v>1</v>
      </c>
      <c r="O83" s="275">
        <v>1</v>
      </c>
      <c r="P83" s="247">
        <f t="shared" si="0"/>
        <v>4</v>
      </c>
      <c r="Q83" s="9" t="s">
        <v>3479</v>
      </c>
      <c r="R83" s="249"/>
      <c r="S83" s="249"/>
      <c r="T83" s="249"/>
      <c r="U83" s="249"/>
      <c r="V83" s="249"/>
      <c r="W83" s="249"/>
      <c r="X83" s="249"/>
      <c r="Y83" s="249"/>
      <c r="Z83" s="249"/>
      <c r="AA83" s="249"/>
      <c r="AB83" s="249"/>
      <c r="AC83" s="249"/>
      <c r="AD83" s="249"/>
      <c r="AE83" s="249"/>
      <c r="AF83" s="249"/>
      <c r="AG83" s="249"/>
      <c r="AH83" s="249"/>
    </row>
    <row r="84" spans="1:34" ht="15.75" customHeight="1">
      <c r="A84" s="2" t="s">
        <v>25</v>
      </c>
      <c r="B84" s="2" t="s">
        <v>170</v>
      </c>
      <c r="C84" s="2"/>
      <c r="D84" s="2" t="s">
        <v>19</v>
      </c>
      <c r="E84" s="2" t="s">
        <v>3480</v>
      </c>
      <c r="F84" s="2" t="s">
        <v>3481</v>
      </c>
      <c r="G84" s="9" t="s">
        <v>240</v>
      </c>
      <c r="H84" s="2"/>
      <c r="I84" s="13" t="s">
        <v>3456</v>
      </c>
      <c r="J84" s="275">
        <v>1</v>
      </c>
      <c r="K84" s="275">
        <v>1</v>
      </c>
      <c r="L84" s="275">
        <v>1</v>
      </c>
      <c r="M84" s="275">
        <v>1</v>
      </c>
      <c r="N84" s="275">
        <v>1</v>
      </c>
      <c r="O84" s="275">
        <v>1</v>
      </c>
      <c r="P84" s="247">
        <f t="shared" si="0"/>
        <v>4</v>
      </c>
      <c r="Q84" s="9" t="s">
        <v>3482</v>
      </c>
      <c r="R84" s="249"/>
      <c r="S84" s="249"/>
      <c r="T84" s="249"/>
      <c r="U84" s="249"/>
      <c r="V84" s="249"/>
      <c r="W84" s="249"/>
      <c r="X84" s="249"/>
      <c r="Y84" s="249"/>
      <c r="Z84" s="249"/>
      <c r="AA84" s="249"/>
      <c r="AB84" s="249"/>
      <c r="AC84" s="249"/>
      <c r="AD84" s="249"/>
      <c r="AE84" s="249"/>
      <c r="AF84" s="249"/>
      <c r="AG84" s="249"/>
      <c r="AH84" s="249"/>
    </row>
    <row r="85" spans="1:34" ht="15.75" customHeight="1">
      <c r="A85" s="2" t="s">
        <v>25</v>
      </c>
      <c r="B85" s="2" t="s">
        <v>170</v>
      </c>
      <c r="C85" s="2"/>
      <c r="D85" s="2" t="s">
        <v>19</v>
      </c>
      <c r="E85" s="2" t="s">
        <v>3475</v>
      </c>
      <c r="F85" s="2" t="s">
        <v>1216</v>
      </c>
      <c r="G85" s="2" t="s">
        <v>56</v>
      </c>
      <c r="H85" s="2"/>
      <c r="I85" s="13" t="s">
        <v>27</v>
      </c>
      <c r="J85" s="275">
        <v>1</v>
      </c>
      <c r="K85" s="275">
        <v>1</v>
      </c>
      <c r="L85" s="275">
        <v>1</v>
      </c>
      <c r="M85" s="275">
        <v>1</v>
      </c>
      <c r="N85" s="275">
        <v>1</v>
      </c>
      <c r="O85" s="275">
        <v>1</v>
      </c>
      <c r="P85" s="247">
        <f t="shared" si="0"/>
        <v>4</v>
      </c>
      <c r="Q85" s="9" t="s">
        <v>3479</v>
      </c>
      <c r="R85" s="249"/>
      <c r="S85" s="249"/>
      <c r="T85" s="249"/>
      <c r="U85" s="249"/>
      <c r="V85" s="249"/>
      <c r="W85" s="249"/>
      <c r="X85" s="249"/>
      <c r="Y85" s="249"/>
      <c r="Z85" s="249"/>
      <c r="AA85" s="249"/>
      <c r="AB85" s="249"/>
      <c r="AC85" s="249"/>
      <c r="AD85" s="249"/>
      <c r="AE85" s="249"/>
      <c r="AF85" s="249"/>
      <c r="AG85" s="249"/>
      <c r="AH85" s="249"/>
    </row>
    <row r="86" spans="1:34" ht="15.75" hidden="1" customHeight="1">
      <c r="A86" s="756" t="s">
        <v>25</v>
      </c>
      <c r="B86" s="756" t="s">
        <v>170</v>
      </c>
      <c r="C86" s="756"/>
      <c r="D86" s="756" t="s">
        <v>3330</v>
      </c>
      <c r="E86" s="756" t="s">
        <v>3483</v>
      </c>
      <c r="F86" s="756" t="s">
        <v>3484</v>
      </c>
      <c r="G86" s="756" t="s">
        <v>42</v>
      </c>
      <c r="H86" s="756"/>
      <c r="I86" s="767" t="s">
        <v>27</v>
      </c>
      <c r="J86" s="768">
        <v>1</v>
      </c>
      <c r="K86" s="768">
        <v>1</v>
      </c>
      <c r="L86" s="768">
        <v>1</v>
      </c>
      <c r="M86" s="768">
        <v>1</v>
      </c>
      <c r="N86" s="768">
        <v>0.5</v>
      </c>
      <c r="O86" s="768">
        <v>1</v>
      </c>
      <c r="P86" s="758">
        <f t="shared" si="0"/>
        <v>3.5</v>
      </c>
      <c r="Q86" s="769" t="s">
        <v>3485</v>
      </c>
      <c r="R86" s="759"/>
      <c r="S86" s="759"/>
      <c r="T86" s="759"/>
      <c r="U86" s="759"/>
      <c r="V86" s="759"/>
      <c r="W86" s="759"/>
      <c r="X86" s="759"/>
      <c r="Y86" s="759"/>
      <c r="Z86" s="759"/>
      <c r="AA86" s="759"/>
      <c r="AB86" s="759"/>
      <c r="AC86" s="759"/>
      <c r="AD86" s="759"/>
      <c r="AE86" s="759"/>
      <c r="AF86" s="759"/>
      <c r="AG86" s="759"/>
      <c r="AH86" s="759"/>
    </row>
    <row r="87" spans="1:34" ht="15.75" hidden="1" customHeight="1">
      <c r="A87" s="756" t="s">
        <v>25</v>
      </c>
      <c r="B87" s="756" t="s">
        <v>170</v>
      </c>
      <c r="C87" s="756"/>
      <c r="D87" s="756" t="s">
        <v>3330</v>
      </c>
      <c r="E87" s="756" t="s">
        <v>3486</v>
      </c>
      <c r="F87" s="756" t="s">
        <v>3487</v>
      </c>
      <c r="G87" s="756" t="s">
        <v>56</v>
      </c>
      <c r="H87" s="756"/>
      <c r="I87" s="767" t="s">
        <v>27</v>
      </c>
      <c r="J87" s="768">
        <v>1</v>
      </c>
      <c r="K87" s="768">
        <v>1</v>
      </c>
      <c r="L87" s="768">
        <v>1</v>
      </c>
      <c r="M87" s="768">
        <v>0.5</v>
      </c>
      <c r="N87" s="768">
        <v>0.5</v>
      </c>
      <c r="O87" s="768">
        <v>1</v>
      </c>
      <c r="P87" s="758">
        <f t="shared" si="0"/>
        <v>3</v>
      </c>
      <c r="Q87" s="769" t="s">
        <v>3488</v>
      </c>
      <c r="R87" s="759"/>
      <c r="S87" s="759"/>
      <c r="T87" s="759"/>
      <c r="U87" s="759"/>
      <c r="V87" s="759"/>
      <c r="W87" s="759"/>
      <c r="X87" s="759"/>
      <c r="Y87" s="759"/>
      <c r="Z87" s="759"/>
      <c r="AA87" s="759"/>
      <c r="AB87" s="759"/>
      <c r="AC87" s="759"/>
      <c r="AD87" s="759"/>
      <c r="AE87" s="759"/>
      <c r="AF87" s="759"/>
      <c r="AG87" s="759"/>
      <c r="AH87" s="759"/>
    </row>
    <row r="88" spans="1:34" ht="15.75" customHeight="1">
      <c r="A88" s="2" t="s">
        <v>194</v>
      </c>
      <c r="B88" s="2" t="s">
        <v>195</v>
      </c>
      <c r="C88" s="2" t="s">
        <v>196</v>
      </c>
      <c r="D88" s="2" t="s">
        <v>12</v>
      </c>
      <c r="E88" s="2" t="s">
        <v>326</v>
      </c>
      <c r="F88" s="2" t="s">
        <v>327</v>
      </c>
      <c r="G88" s="2" t="s">
        <v>42</v>
      </c>
      <c r="H88" s="2"/>
      <c r="I88" s="13" t="s">
        <v>27</v>
      </c>
      <c r="J88" s="275">
        <v>1</v>
      </c>
      <c r="K88" s="275">
        <v>1</v>
      </c>
      <c r="L88" s="275">
        <v>1</v>
      </c>
      <c r="M88" s="275">
        <v>1</v>
      </c>
      <c r="N88" s="275">
        <v>0.5</v>
      </c>
      <c r="O88" s="275">
        <v>0.5</v>
      </c>
      <c r="P88" s="247">
        <f t="shared" si="0"/>
        <v>1.75</v>
      </c>
      <c r="Q88" s="9" t="s">
        <v>3489</v>
      </c>
      <c r="R88" s="249"/>
      <c r="S88" s="249"/>
      <c r="T88" s="249"/>
      <c r="U88" s="249"/>
      <c r="V88" s="249"/>
      <c r="W88" s="249"/>
      <c r="X88" s="249"/>
      <c r="Y88" s="249"/>
      <c r="Z88" s="249"/>
      <c r="AA88" s="249"/>
      <c r="AB88" s="249"/>
      <c r="AC88" s="249"/>
      <c r="AD88" s="249"/>
      <c r="AE88" s="249"/>
      <c r="AF88" s="249"/>
      <c r="AG88" s="249"/>
      <c r="AH88" s="249"/>
    </row>
    <row r="89" spans="1:34" ht="15.75" customHeight="1">
      <c r="A89" s="2" t="s">
        <v>194</v>
      </c>
      <c r="B89" s="2" t="s">
        <v>195</v>
      </c>
      <c r="C89" s="2" t="s">
        <v>196</v>
      </c>
      <c r="D89" s="2" t="s">
        <v>12</v>
      </c>
      <c r="E89" s="2" t="s">
        <v>3490</v>
      </c>
      <c r="F89" s="2" t="s">
        <v>3491</v>
      </c>
      <c r="G89" s="2" t="s">
        <v>42</v>
      </c>
      <c r="H89" s="2"/>
      <c r="I89" s="13" t="s">
        <v>27</v>
      </c>
      <c r="J89" s="275">
        <v>1</v>
      </c>
      <c r="K89" s="275">
        <v>1</v>
      </c>
      <c r="L89" s="275">
        <v>1</v>
      </c>
      <c r="M89" s="275">
        <v>1</v>
      </c>
      <c r="N89" s="275">
        <v>0.5</v>
      </c>
      <c r="O89" s="275">
        <v>1</v>
      </c>
      <c r="P89" s="247">
        <f t="shared" si="0"/>
        <v>3.5</v>
      </c>
      <c r="Q89" s="9" t="s">
        <v>3485</v>
      </c>
      <c r="R89" s="249"/>
      <c r="S89" s="249"/>
      <c r="T89" s="249"/>
      <c r="U89" s="249"/>
      <c r="V89" s="249"/>
      <c r="W89" s="249"/>
      <c r="X89" s="249"/>
      <c r="Y89" s="249"/>
      <c r="Z89" s="249"/>
      <c r="AA89" s="249"/>
      <c r="AB89" s="249"/>
      <c r="AC89" s="249"/>
      <c r="AD89" s="249"/>
      <c r="AE89" s="249"/>
      <c r="AF89" s="249"/>
      <c r="AG89" s="249"/>
      <c r="AH89" s="249"/>
    </row>
    <row r="90" spans="1:34" ht="15.75" customHeight="1">
      <c r="A90" s="2" t="s">
        <v>194</v>
      </c>
      <c r="B90" s="2" t="s">
        <v>195</v>
      </c>
      <c r="C90" s="2" t="s">
        <v>196</v>
      </c>
      <c r="D90" s="2" t="s">
        <v>19</v>
      </c>
      <c r="E90" s="2" t="s">
        <v>326</v>
      </c>
      <c r="F90" s="2" t="s">
        <v>327</v>
      </c>
      <c r="G90" s="2" t="s">
        <v>42</v>
      </c>
      <c r="H90" s="2"/>
      <c r="I90" s="13" t="s">
        <v>27</v>
      </c>
      <c r="J90" s="275">
        <v>1</v>
      </c>
      <c r="K90" s="275">
        <v>1</v>
      </c>
      <c r="L90" s="275">
        <v>1</v>
      </c>
      <c r="M90" s="275">
        <v>1</v>
      </c>
      <c r="N90" s="275">
        <v>1</v>
      </c>
      <c r="O90" s="275">
        <v>1</v>
      </c>
      <c r="P90" s="247">
        <f t="shared" si="0"/>
        <v>4</v>
      </c>
      <c r="Q90" s="9" t="s">
        <v>3492</v>
      </c>
      <c r="R90" s="249"/>
      <c r="S90" s="249"/>
      <c r="T90" s="249"/>
      <c r="U90" s="249"/>
      <c r="V90" s="249"/>
      <c r="W90" s="249"/>
      <c r="X90" s="249"/>
      <c r="Y90" s="249"/>
      <c r="Z90" s="249"/>
      <c r="AA90" s="249"/>
      <c r="AB90" s="249"/>
      <c r="AC90" s="249"/>
      <c r="AD90" s="249"/>
      <c r="AE90" s="249"/>
      <c r="AF90" s="249"/>
      <c r="AG90" s="249"/>
      <c r="AH90" s="249"/>
    </row>
    <row r="91" spans="1:34" ht="15.75" customHeight="1">
      <c r="A91" s="2" t="s">
        <v>194</v>
      </c>
      <c r="B91" s="2" t="s">
        <v>195</v>
      </c>
      <c r="C91" s="2" t="s">
        <v>196</v>
      </c>
      <c r="D91" s="2" t="s">
        <v>19</v>
      </c>
      <c r="E91" s="2" t="s">
        <v>3490</v>
      </c>
      <c r="F91" s="2" t="s">
        <v>3491</v>
      </c>
      <c r="G91" s="2" t="s">
        <v>42</v>
      </c>
      <c r="H91" s="2"/>
      <c r="I91" s="13" t="s">
        <v>27</v>
      </c>
      <c r="J91" s="275">
        <v>1</v>
      </c>
      <c r="K91" s="275">
        <v>1</v>
      </c>
      <c r="L91" s="275">
        <v>1</v>
      </c>
      <c r="M91" s="275">
        <v>1</v>
      </c>
      <c r="N91" s="275">
        <v>0.5</v>
      </c>
      <c r="O91" s="275">
        <v>1</v>
      </c>
      <c r="P91" s="247">
        <f t="shared" si="0"/>
        <v>3.5</v>
      </c>
      <c r="Q91" s="9" t="s">
        <v>3485</v>
      </c>
      <c r="R91" s="249"/>
      <c r="S91" s="249"/>
      <c r="T91" s="249"/>
      <c r="U91" s="249"/>
      <c r="V91" s="249"/>
      <c r="W91" s="249"/>
      <c r="X91" s="249"/>
      <c r="Y91" s="249"/>
      <c r="Z91" s="249"/>
      <c r="AA91" s="249"/>
      <c r="AB91" s="249"/>
      <c r="AC91" s="249"/>
      <c r="AD91" s="249"/>
      <c r="AE91" s="249"/>
      <c r="AF91" s="249"/>
      <c r="AG91" s="249"/>
      <c r="AH91" s="249"/>
    </row>
    <row r="92" spans="1:34" ht="15.75" hidden="1" customHeight="1">
      <c r="A92" s="756" t="s">
        <v>194</v>
      </c>
      <c r="B92" s="756" t="s">
        <v>195</v>
      </c>
      <c r="C92" s="756" t="s">
        <v>196</v>
      </c>
      <c r="D92" s="756" t="s">
        <v>3330</v>
      </c>
      <c r="E92" s="756" t="s">
        <v>3493</v>
      </c>
      <c r="F92" s="756" t="s">
        <v>3494</v>
      </c>
      <c r="G92" s="756" t="s">
        <v>2039</v>
      </c>
      <c r="H92" s="769" t="s">
        <v>3495</v>
      </c>
      <c r="I92" s="767" t="s">
        <v>27</v>
      </c>
      <c r="J92" s="768">
        <v>1</v>
      </c>
      <c r="K92" s="768">
        <v>1</v>
      </c>
      <c r="L92" s="768">
        <v>1</v>
      </c>
      <c r="M92" s="768">
        <v>1</v>
      </c>
      <c r="N92" s="768">
        <v>0.5</v>
      </c>
      <c r="O92" s="768">
        <v>1</v>
      </c>
      <c r="P92" s="758">
        <f t="shared" si="0"/>
        <v>3.5</v>
      </c>
      <c r="Q92" s="769" t="s">
        <v>3496</v>
      </c>
      <c r="R92" s="759"/>
      <c r="S92" s="759"/>
      <c r="T92" s="759"/>
      <c r="U92" s="759"/>
      <c r="V92" s="759"/>
      <c r="W92" s="759"/>
      <c r="X92" s="759"/>
      <c r="Y92" s="759"/>
      <c r="Z92" s="759"/>
      <c r="AA92" s="759"/>
      <c r="AB92" s="759"/>
      <c r="AC92" s="759"/>
      <c r="AD92" s="759"/>
      <c r="AE92" s="759"/>
      <c r="AF92" s="759"/>
      <c r="AG92" s="759"/>
      <c r="AH92" s="759"/>
    </row>
    <row r="93" spans="1:34" ht="15.75" hidden="1" customHeight="1">
      <c r="A93" s="756" t="s">
        <v>194</v>
      </c>
      <c r="B93" s="756" t="s">
        <v>195</v>
      </c>
      <c r="C93" s="756" t="s">
        <v>196</v>
      </c>
      <c r="D93" s="756" t="s">
        <v>3330</v>
      </c>
      <c r="E93" s="756" t="s">
        <v>3490</v>
      </c>
      <c r="F93" s="756" t="s">
        <v>3494</v>
      </c>
      <c r="G93" s="756" t="s">
        <v>2039</v>
      </c>
      <c r="H93" s="769" t="s">
        <v>339</v>
      </c>
      <c r="I93" s="767" t="s">
        <v>27</v>
      </c>
      <c r="J93" s="768">
        <v>0</v>
      </c>
      <c r="K93" s="768">
        <v>0</v>
      </c>
      <c r="L93" s="768">
        <v>0</v>
      </c>
      <c r="M93" s="768">
        <v>0</v>
      </c>
      <c r="N93" s="768">
        <v>0</v>
      </c>
      <c r="O93" s="768">
        <v>0</v>
      </c>
      <c r="P93" s="758">
        <f t="shared" si="0"/>
        <v>0</v>
      </c>
      <c r="Q93" s="769" t="s">
        <v>3497</v>
      </c>
      <c r="R93" s="759"/>
      <c r="S93" s="759"/>
      <c r="T93" s="759"/>
      <c r="U93" s="759"/>
      <c r="V93" s="759"/>
      <c r="W93" s="759"/>
      <c r="X93" s="759"/>
      <c r="Y93" s="759"/>
      <c r="Z93" s="759"/>
      <c r="AA93" s="759"/>
      <c r="AB93" s="759"/>
      <c r="AC93" s="759"/>
      <c r="AD93" s="759"/>
      <c r="AE93" s="759"/>
      <c r="AF93" s="759"/>
      <c r="AG93" s="759"/>
      <c r="AH93" s="759"/>
    </row>
    <row r="94" spans="1:34" ht="15.75" hidden="1" customHeight="1">
      <c r="A94" s="752" t="s">
        <v>194</v>
      </c>
      <c r="B94" s="752" t="s">
        <v>195</v>
      </c>
      <c r="C94" s="752" t="s">
        <v>196</v>
      </c>
      <c r="D94" s="752" t="s">
        <v>3329</v>
      </c>
      <c r="E94" s="752" t="s">
        <v>3498</v>
      </c>
      <c r="F94" s="752" t="s">
        <v>3494</v>
      </c>
      <c r="G94" s="752" t="s">
        <v>42</v>
      </c>
      <c r="H94" s="752"/>
      <c r="I94" s="764" t="s">
        <v>27</v>
      </c>
      <c r="J94" s="766">
        <v>1</v>
      </c>
      <c r="K94" s="766">
        <v>1</v>
      </c>
      <c r="L94" s="766">
        <v>1</v>
      </c>
      <c r="M94" s="766">
        <v>1</v>
      </c>
      <c r="N94" s="766">
        <v>0.5</v>
      </c>
      <c r="O94" s="766">
        <v>0.5</v>
      </c>
      <c r="P94" s="754">
        <f t="shared" si="0"/>
        <v>1.75</v>
      </c>
      <c r="Q94" s="762" t="s">
        <v>3489</v>
      </c>
      <c r="R94" s="755"/>
      <c r="S94" s="755"/>
      <c r="T94" s="755"/>
      <c r="U94" s="755"/>
      <c r="V94" s="755"/>
      <c r="W94" s="755"/>
      <c r="X94" s="755"/>
      <c r="Y94" s="755"/>
      <c r="Z94" s="755"/>
      <c r="AA94" s="755"/>
      <c r="AB94" s="755"/>
      <c r="AC94" s="755"/>
      <c r="AD94" s="755"/>
      <c r="AE94" s="755"/>
      <c r="AF94" s="755"/>
      <c r="AG94" s="755"/>
      <c r="AH94" s="755"/>
    </row>
    <row r="95" spans="1:34" ht="15.75" hidden="1" customHeight="1">
      <c r="A95" s="752" t="s">
        <v>194</v>
      </c>
      <c r="B95" s="752" t="s">
        <v>195</v>
      </c>
      <c r="C95" s="752" t="s">
        <v>196</v>
      </c>
      <c r="D95" s="752" t="s">
        <v>3329</v>
      </c>
      <c r="E95" s="752" t="s">
        <v>3490</v>
      </c>
      <c r="F95" s="752" t="s">
        <v>3499</v>
      </c>
      <c r="G95" s="752" t="s">
        <v>42</v>
      </c>
      <c r="H95" s="752"/>
      <c r="I95" s="764" t="s">
        <v>27</v>
      </c>
      <c r="J95" s="766">
        <v>1</v>
      </c>
      <c r="K95" s="766">
        <v>1</v>
      </c>
      <c r="L95" s="766">
        <v>1</v>
      </c>
      <c r="M95" s="766">
        <v>1</v>
      </c>
      <c r="N95" s="766">
        <v>0.5</v>
      </c>
      <c r="O95" s="766">
        <v>0.5</v>
      </c>
      <c r="P95" s="754">
        <f t="shared" si="0"/>
        <v>1.75</v>
      </c>
      <c r="Q95" s="762" t="s">
        <v>3489</v>
      </c>
      <c r="R95" s="755"/>
      <c r="S95" s="755"/>
      <c r="T95" s="755"/>
      <c r="U95" s="755"/>
      <c r="V95" s="755"/>
      <c r="W95" s="755"/>
      <c r="X95" s="755"/>
      <c r="Y95" s="755"/>
      <c r="Z95" s="755"/>
      <c r="AA95" s="755"/>
      <c r="AB95" s="755"/>
      <c r="AC95" s="755"/>
      <c r="AD95" s="755"/>
      <c r="AE95" s="755"/>
      <c r="AF95" s="755"/>
      <c r="AG95" s="755"/>
      <c r="AH95" s="755"/>
    </row>
    <row r="96" spans="1:34" ht="15.75" hidden="1" customHeight="1">
      <c r="A96" s="748" t="s">
        <v>194</v>
      </c>
      <c r="B96" s="748" t="s">
        <v>195</v>
      </c>
      <c r="C96" s="748" t="s">
        <v>196</v>
      </c>
      <c r="D96" s="748" t="s">
        <v>3327</v>
      </c>
      <c r="E96" s="748" t="s">
        <v>3498</v>
      </c>
      <c r="F96" s="748" t="s">
        <v>3494</v>
      </c>
      <c r="G96" s="748" t="s">
        <v>2039</v>
      </c>
      <c r="H96" s="748"/>
      <c r="I96" s="770" t="s">
        <v>4</v>
      </c>
      <c r="J96" s="771">
        <v>0</v>
      </c>
      <c r="K96" s="771">
        <v>0</v>
      </c>
      <c r="L96" s="771">
        <v>0</v>
      </c>
      <c r="M96" s="771">
        <v>0</v>
      </c>
      <c r="N96" s="771">
        <v>0</v>
      </c>
      <c r="O96" s="771">
        <v>0</v>
      </c>
      <c r="P96" s="750">
        <f t="shared" si="0"/>
        <v>0</v>
      </c>
      <c r="Q96" s="772"/>
      <c r="R96" s="751"/>
      <c r="S96" s="751"/>
      <c r="T96" s="751"/>
      <c r="U96" s="751"/>
      <c r="V96" s="751"/>
      <c r="W96" s="751"/>
      <c r="X96" s="751"/>
      <c r="Y96" s="751"/>
      <c r="Z96" s="751"/>
      <c r="AA96" s="751"/>
      <c r="AB96" s="751"/>
      <c r="AC96" s="751"/>
      <c r="AD96" s="751"/>
      <c r="AE96" s="751"/>
      <c r="AF96" s="751"/>
      <c r="AG96" s="751"/>
      <c r="AH96" s="751"/>
    </row>
    <row r="97" spans="1:34" ht="15.75" customHeight="1">
      <c r="A97" s="2" t="s">
        <v>194</v>
      </c>
      <c r="B97" s="2" t="s">
        <v>195</v>
      </c>
      <c r="C97" s="2" t="s">
        <v>209</v>
      </c>
      <c r="D97" s="2" t="s">
        <v>12</v>
      </c>
      <c r="E97" s="2" t="s">
        <v>3500</v>
      </c>
      <c r="F97" s="2" t="s">
        <v>358</v>
      </c>
      <c r="G97" s="2" t="s">
        <v>42</v>
      </c>
      <c r="H97" s="2"/>
      <c r="I97" s="13" t="s">
        <v>4</v>
      </c>
      <c r="J97" s="275">
        <v>1</v>
      </c>
      <c r="K97" s="275">
        <v>1</v>
      </c>
      <c r="L97" s="275">
        <v>1</v>
      </c>
      <c r="M97" s="275">
        <v>1</v>
      </c>
      <c r="N97" s="275">
        <v>0.5</v>
      </c>
      <c r="O97" s="275">
        <v>0.5</v>
      </c>
      <c r="P97" s="247">
        <f t="shared" si="0"/>
        <v>1.75</v>
      </c>
      <c r="Q97" s="9" t="s">
        <v>3501</v>
      </c>
      <c r="R97" s="249"/>
      <c r="S97" s="249"/>
      <c r="T97" s="249"/>
      <c r="U97" s="249"/>
      <c r="V97" s="249"/>
      <c r="W97" s="249"/>
      <c r="X97" s="249"/>
      <c r="Y97" s="249"/>
      <c r="Z97" s="249"/>
      <c r="AA97" s="249"/>
      <c r="AB97" s="249"/>
      <c r="AC97" s="249"/>
      <c r="AD97" s="249"/>
      <c r="AE97" s="249"/>
      <c r="AF97" s="249"/>
      <c r="AG97" s="249"/>
      <c r="AH97" s="249"/>
    </row>
    <row r="98" spans="1:34" ht="15.75" customHeight="1">
      <c r="A98" s="2" t="s">
        <v>194</v>
      </c>
      <c r="B98" s="2" t="s">
        <v>195</v>
      </c>
      <c r="C98" s="2" t="s">
        <v>209</v>
      </c>
      <c r="D98" s="2" t="s">
        <v>19</v>
      </c>
      <c r="E98" s="2" t="s">
        <v>3502</v>
      </c>
      <c r="F98" s="2" t="s">
        <v>358</v>
      </c>
      <c r="G98" s="2" t="s">
        <v>42</v>
      </c>
      <c r="H98" s="2"/>
      <c r="I98" s="13" t="s">
        <v>4</v>
      </c>
      <c r="J98" s="275">
        <v>1</v>
      </c>
      <c r="K98" s="275">
        <v>1</v>
      </c>
      <c r="L98" s="275">
        <v>1</v>
      </c>
      <c r="M98" s="275">
        <v>1</v>
      </c>
      <c r="N98" s="275">
        <v>0.5</v>
      </c>
      <c r="O98" s="275">
        <v>0.5</v>
      </c>
      <c r="P98" s="247">
        <f t="shared" si="0"/>
        <v>1.75</v>
      </c>
      <c r="Q98" s="9" t="s">
        <v>3501</v>
      </c>
      <c r="R98" s="249"/>
      <c r="S98" s="249"/>
      <c r="T98" s="249"/>
      <c r="U98" s="249"/>
      <c r="V98" s="249"/>
      <c r="W98" s="249"/>
      <c r="X98" s="249"/>
      <c r="Y98" s="249"/>
      <c r="Z98" s="249"/>
      <c r="AA98" s="249"/>
      <c r="AB98" s="249"/>
      <c r="AC98" s="249"/>
      <c r="AD98" s="249"/>
      <c r="AE98" s="249"/>
      <c r="AF98" s="249"/>
      <c r="AG98" s="249"/>
      <c r="AH98" s="249"/>
    </row>
    <row r="99" spans="1:34" ht="15.75" customHeight="1">
      <c r="A99" s="2" t="s">
        <v>194</v>
      </c>
      <c r="B99" s="2" t="s">
        <v>218</v>
      </c>
      <c r="C99" s="2"/>
      <c r="D99" s="2" t="s">
        <v>12</v>
      </c>
      <c r="E99" s="2" t="s">
        <v>3503</v>
      </c>
      <c r="F99" s="2" t="s">
        <v>368</v>
      </c>
      <c r="G99" s="2" t="s">
        <v>42</v>
      </c>
      <c r="H99" s="2"/>
      <c r="I99" s="13" t="s">
        <v>4</v>
      </c>
      <c r="J99" s="275">
        <v>1</v>
      </c>
      <c r="K99" s="275">
        <v>1</v>
      </c>
      <c r="L99" s="275">
        <v>1</v>
      </c>
      <c r="M99" s="275">
        <v>1</v>
      </c>
      <c r="N99" s="275">
        <v>1</v>
      </c>
      <c r="O99" s="275">
        <v>0.5</v>
      </c>
      <c r="P99" s="247">
        <f t="shared" si="0"/>
        <v>2</v>
      </c>
      <c r="Q99" s="9" t="s">
        <v>3501</v>
      </c>
      <c r="R99" s="249"/>
      <c r="S99" s="249"/>
      <c r="T99" s="249"/>
      <c r="U99" s="249"/>
      <c r="V99" s="249"/>
      <c r="W99" s="249"/>
      <c r="X99" s="249"/>
      <c r="Y99" s="249"/>
      <c r="Z99" s="249"/>
      <c r="AA99" s="249"/>
      <c r="AB99" s="249"/>
      <c r="AC99" s="249"/>
      <c r="AD99" s="249"/>
      <c r="AE99" s="249"/>
      <c r="AF99" s="249"/>
      <c r="AG99" s="249"/>
      <c r="AH99" s="249"/>
    </row>
    <row r="100" spans="1:34" ht="15.75" customHeight="1">
      <c r="A100" s="2" t="s">
        <v>194</v>
      </c>
      <c r="B100" s="2" t="s">
        <v>218</v>
      </c>
      <c r="C100" s="2"/>
      <c r="D100" s="2" t="s">
        <v>19</v>
      </c>
      <c r="E100" s="2" t="s">
        <v>3504</v>
      </c>
      <c r="F100" s="2" t="s">
        <v>1225</v>
      </c>
      <c r="G100" s="2" t="s">
        <v>42</v>
      </c>
      <c r="H100" s="2"/>
      <c r="I100" s="13" t="s">
        <v>4</v>
      </c>
      <c r="J100" s="275">
        <v>1</v>
      </c>
      <c r="K100" s="275">
        <v>1</v>
      </c>
      <c r="L100" s="275">
        <v>1</v>
      </c>
      <c r="M100" s="275">
        <v>1</v>
      </c>
      <c r="N100" s="275">
        <v>1</v>
      </c>
      <c r="O100" s="275">
        <v>0.5</v>
      </c>
      <c r="P100" s="247">
        <f t="shared" si="0"/>
        <v>2</v>
      </c>
      <c r="Q100" s="9" t="s">
        <v>3501</v>
      </c>
      <c r="R100" s="249"/>
      <c r="S100" s="249"/>
      <c r="T100" s="249"/>
      <c r="U100" s="249"/>
      <c r="V100" s="249"/>
      <c r="W100" s="249"/>
      <c r="X100" s="249"/>
      <c r="Y100" s="249"/>
      <c r="Z100" s="249"/>
      <c r="AA100" s="249"/>
      <c r="AB100" s="249"/>
      <c r="AC100" s="249"/>
      <c r="AD100" s="249"/>
      <c r="AE100" s="249"/>
      <c r="AF100" s="249"/>
      <c r="AG100" s="249"/>
      <c r="AH100" s="249"/>
    </row>
    <row r="101" spans="1:34" ht="15.75" hidden="1" customHeight="1">
      <c r="A101" s="756" t="s">
        <v>194</v>
      </c>
      <c r="B101" s="756" t="s">
        <v>218</v>
      </c>
      <c r="C101" s="756"/>
      <c r="D101" s="756" t="s">
        <v>3330</v>
      </c>
      <c r="E101" s="756" t="s">
        <v>3505</v>
      </c>
      <c r="F101" s="756" t="s">
        <v>3506</v>
      </c>
      <c r="G101" s="756" t="s">
        <v>989</v>
      </c>
      <c r="H101" s="756"/>
      <c r="I101" s="767" t="s">
        <v>4</v>
      </c>
      <c r="J101" s="768">
        <v>1</v>
      </c>
      <c r="K101" s="768">
        <v>1</v>
      </c>
      <c r="L101" s="768">
        <v>0</v>
      </c>
      <c r="M101" s="768">
        <v>0.5</v>
      </c>
      <c r="N101" s="768">
        <v>0</v>
      </c>
      <c r="O101" s="768">
        <v>0.5</v>
      </c>
      <c r="P101" s="758">
        <f t="shared" si="0"/>
        <v>0.75</v>
      </c>
      <c r="Q101" s="769" t="s">
        <v>3507</v>
      </c>
      <c r="R101" s="759"/>
      <c r="S101" s="759"/>
      <c r="T101" s="759"/>
      <c r="U101" s="759"/>
      <c r="V101" s="759"/>
      <c r="W101" s="759"/>
      <c r="X101" s="759"/>
      <c r="Y101" s="759"/>
      <c r="Z101" s="759"/>
      <c r="AA101" s="759"/>
      <c r="AB101" s="759"/>
      <c r="AC101" s="759"/>
      <c r="AD101" s="759"/>
      <c r="AE101" s="759"/>
      <c r="AF101" s="759"/>
      <c r="AG101" s="759"/>
      <c r="AH101" s="759"/>
    </row>
    <row r="102" spans="1:34" ht="15.75" hidden="1" customHeight="1">
      <c r="A102" s="748" t="s">
        <v>194</v>
      </c>
      <c r="B102" s="748" t="s">
        <v>218</v>
      </c>
      <c r="C102" s="748"/>
      <c r="D102" s="748" t="s">
        <v>3327</v>
      </c>
      <c r="E102" s="748" t="s">
        <v>3508</v>
      </c>
      <c r="F102" s="748" t="s">
        <v>3506</v>
      </c>
      <c r="G102" s="748" t="s">
        <v>989</v>
      </c>
      <c r="H102" s="748"/>
      <c r="I102" s="770" t="s">
        <v>4</v>
      </c>
      <c r="J102" s="771">
        <v>1</v>
      </c>
      <c r="K102" s="771">
        <v>1</v>
      </c>
      <c r="L102" s="771">
        <v>0</v>
      </c>
      <c r="M102" s="771">
        <v>0.5</v>
      </c>
      <c r="N102" s="771">
        <v>0</v>
      </c>
      <c r="O102" s="771">
        <v>0.5</v>
      </c>
      <c r="P102" s="750">
        <f t="shared" si="0"/>
        <v>0.75</v>
      </c>
      <c r="Q102" s="772" t="s">
        <v>3509</v>
      </c>
      <c r="R102" s="751"/>
      <c r="S102" s="751"/>
      <c r="T102" s="751"/>
      <c r="U102" s="751"/>
      <c r="V102" s="751"/>
      <c r="W102" s="751"/>
      <c r="X102" s="751"/>
      <c r="Y102" s="751"/>
      <c r="Z102" s="751"/>
      <c r="AA102" s="751"/>
      <c r="AB102" s="751"/>
      <c r="AC102" s="751"/>
      <c r="AD102" s="751"/>
      <c r="AE102" s="751"/>
      <c r="AF102" s="751"/>
      <c r="AG102" s="751"/>
      <c r="AH102" s="751"/>
    </row>
    <row r="103" spans="1:34" ht="15.75" hidden="1" customHeight="1">
      <c r="A103" s="752" t="s">
        <v>194</v>
      </c>
      <c r="B103" s="752" t="s">
        <v>218</v>
      </c>
      <c r="C103" s="752"/>
      <c r="D103" s="752" t="s">
        <v>3329</v>
      </c>
      <c r="E103" s="752" t="s">
        <v>3508</v>
      </c>
      <c r="F103" s="752" t="s">
        <v>3506</v>
      </c>
      <c r="G103" s="752" t="s">
        <v>42</v>
      </c>
      <c r="H103" s="752"/>
      <c r="I103" s="764" t="s">
        <v>4</v>
      </c>
      <c r="J103" s="766">
        <v>1</v>
      </c>
      <c r="K103" s="766">
        <v>1</v>
      </c>
      <c r="L103" s="766">
        <v>0</v>
      </c>
      <c r="M103" s="766">
        <v>0.5</v>
      </c>
      <c r="N103" s="766">
        <v>0</v>
      </c>
      <c r="O103" s="766">
        <v>0.5</v>
      </c>
      <c r="P103" s="754">
        <f t="shared" si="0"/>
        <v>0.75</v>
      </c>
      <c r="Q103" s="762" t="s">
        <v>3509</v>
      </c>
      <c r="R103" s="755"/>
      <c r="S103" s="755"/>
      <c r="T103" s="755"/>
      <c r="U103" s="755"/>
      <c r="V103" s="755"/>
      <c r="W103" s="755"/>
      <c r="X103" s="755"/>
      <c r="Y103" s="755"/>
      <c r="Z103" s="755"/>
      <c r="AA103" s="755"/>
      <c r="AB103" s="755"/>
      <c r="AC103" s="755"/>
      <c r="AD103" s="755"/>
      <c r="AE103" s="755"/>
      <c r="AF103" s="755"/>
      <c r="AG103" s="755"/>
      <c r="AH103" s="755"/>
    </row>
    <row r="104" spans="1:34" ht="15.75" customHeight="1">
      <c r="A104" s="2" t="s">
        <v>194</v>
      </c>
      <c r="B104" s="2" t="s">
        <v>230</v>
      </c>
      <c r="C104" s="2" t="s">
        <v>231</v>
      </c>
      <c r="D104" s="2" t="s">
        <v>12</v>
      </c>
      <c r="E104" s="2" t="s">
        <v>3510</v>
      </c>
      <c r="F104" s="2" t="s">
        <v>387</v>
      </c>
      <c r="G104" s="2" t="s">
        <v>15</v>
      </c>
      <c r="H104" s="2"/>
      <c r="I104" s="13" t="s">
        <v>4</v>
      </c>
      <c r="J104" s="247">
        <v>0</v>
      </c>
      <c r="K104" s="247">
        <v>0</v>
      </c>
      <c r="L104" s="247">
        <v>0</v>
      </c>
      <c r="M104" s="247">
        <v>0</v>
      </c>
      <c r="N104" s="247">
        <v>0</v>
      </c>
      <c r="O104" s="247">
        <v>0</v>
      </c>
      <c r="P104" s="247">
        <f t="shared" si="0"/>
        <v>0</v>
      </c>
      <c r="Q104" s="2" t="s">
        <v>3511</v>
      </c>
      <c r="R104" s="249"/>
      <c r="S104" s="249"/>
      <c r="T104" s="249"/>
      <c r="U104" s="249"/>
      <c r="V104" s="249"/>
      <c r="W104" s="249"/>
      <c r="X104" s="249"/>
      <c r="Y104" s="249"/>
      <c r="Z104" s="249"/>
      <c r="AA104" s="249"/>
      <c r="AB104" s="249"/>
      <c r="AC104" s="249"/>
      <c r="AD104" s="249"/>
      <c r="AE104" s="249"/>
      <c r="AF104" s="249"/>
      <c r="AG104" s="249"/>
      <c r="AH104" s="249"/>
    </row>
    <row r="105" spans="1:34" ht="15.75" customHeight="1">
      <c r="A105" s="2" t="s">
        <v>194</v>
      </c>
      <c r="B105" s="2" t="s">
        <v>230</v>
      </c>
      <c r="C105" s="2" t="s">
        <v>231</v>
      </c>
      <c r="D105" s="2" t="s">
        <v>12</v>
      </c>
      <c r="E105" s="2" t="s">
        <v>3512</v>
      </c>
      <c r="F105" s="9" t="s">
        <v>395</v>
      </c>
      <c r="G105" s="2" t="s">
        <v>15</v>
      </c>
      <c r="H105" s="9" t="s">
        <v>2715</v>
      </c>
      <c r="I105" s="13" t="s">
        <v>4</v>
      </c>
      <c r="J105" s="247">
        <v>1</v>
      </c>
      <c r="K105" s="247">
        <v>1</v>
      </c>
      <c r="L105" s="247">
        <v>1</v>
      </c>
      <c r="M105" s="247">
        <v>1</v>
      </c>
      <c r="N105" s="247">
        <v>1</v>
      </c>
      <c r="O105" s="247">
        <v>0.5</v>
      </c>
      <c r="P105" s="247">
        <f t="shared" si="0"/>
        <v>2</v>
      </c>
      <c r="Q105" s="2" t="s">
        <v>3513</v>
      </c>
      <c r="R105" s="249"/>
      <c r="S105" s="249"/>
      <c r="T105" s="249"/>
      <c r="U105" s="249"/>
      <c r="V105" s="249"/>
      <c r="W105" s="249"/>
      <c r="X105" s="249"/>
      <c r="Y105" s="249"/>
      <c r="Z105" s="249"/>
      <c r="AA105" s="249"/>
      <c r="AB105" s="249"/>
      <c r="AC105" s="249"/>
      <c r="AD105" s="249"/>
      <c r="AE105" s="249"/>
      <c r="AF105" s="249"/>
      <c r="AG105" s="249"/>
      <c r="AH105" s="249"/>
    </row>
    <row r="106" spans="1:34" ht="15.75" customHeight="1">
      <c r="A106" s="2" t="s">
        <v>194</v>
      </c>
      <c r="B106" s="2" t="s">
        <v>230</v>
      </c>
      <c r="C106" s="2" t="s">
        <v>231</v>
      </c>
      <c r="D106" s="2" t="s">
        <v>19</v>
      </c>
      <c r="E106" s="2" t="s">
        <v>3514</v>
      </c>
      <c r="F106" s="2" t="s">
        <v>400</v>
      </c>
      <c r="G106" s="2" t="s">
        <v>15</v>
      </c>
      <c r="H106" s="2"/>
      <c r="I106" s="13" t="s">
        <v>4</v>
      </c>
      <c r="J106" s="247">
        <v>0</v>
      </c>
      <c r="K106" s="247">
        <v>0</v>
      </c>
      <c r="L106" s="247">
        <v>0</v>
      </c>
      <c r="M106" s="247">
        <v>0</v>
      </c>
      <c r="N106" s="247">
        <v>0</v>
      </c>
      <c r="O106" s="247">
        <v>0</v>
      </c>
      <c r="P106" s="247">
        <f t="shared" si="0"/>
        <v>0</v>
      </c>
      <c r="Q106" s="2" t="s">
        <v>3511</v>
      </c>
      <c r="R106" s="249"/>
      <c r="S106" s="249"/>
      <c r="T106" s="249"/>
      <c r="U106" s="249"/>
      <c r="V106" s="249"/>
      <c r="W106" s="249"/>
      <c r="X106" s="249"/>
      <c r="Y106" s="249"/>
      <c r="Z106" s="249"/>
      <c r="AA106" s="249"/>
      <c r="AB106" s="249"/>
      <c r="AC106" s="249"/>
      <c r="AD106" s="249"/>
      <c r="AE106" s="249"/>
      <c r="AF106" s="249"/>
      <c r="AG106" s="249"/>
      <c r="AH106" s="249"/>
    </row>
    <row r="107" spans="1:34" ht="15.75" customHeight="1">
      <c r="A107" s="2" t="s">
        <v>194</v>
      </c>
      <c r="B107" s="2" t="s">
        <v>230</v>
      </c>
      <c r="C107" s="2" t="s">
        <v>231</v>
      </c>
      <c r="D107" s="2" t="s">
        <v>19</v>
      </c>
      <c r="E107" s="2" t="s">
        <v>3515</v>
      </c>
      <c r="F107" s="2" t="s">
        <v>406</v>
      </c>
      <c r="G107" s="2" t="s">
        <v>15</v>
      </c>
      <c r="H107" s="9" t="s">
        <v>391</v>
      </c>
      <c r="I107" s="13" t="s">
        <v>4</v>
      </c>
      <c r="J107" s="247">
        <v>1</v>
      </c>
      <c r="K107" s="247">
        <v>1</v>
      </c>
      <c r="L107" s="247">
        <v>1</v>
      </c>
      <c r="M107" s="247">
        <v>1</v>
      </c>
      <c r="N107" s="247">
        <v>1</v>
      </c>
      <c r="O107" s="247">
        <v>0.5</v>
      </c>
      <c r="P107" s="247">
        <f t="shared" si="0"/>
        <v>2</v>
      </c>
      <c r="Q107" s="2" t="s">
        <v>3513</v>
      </c>
      <c r="R107" s="249"/>
      <c r="S107" s="249"/>
      <c r="T107" s="249"/>
      <c r="U107" s="249"/>
      <c r="V107" s="249"/>
      <c r="W107" s="249"/>
      <c r="X107" s="249"/>
      <c r="Y107" s="249"/>
      <c r="Z107" s="249"/>
      <c r="AA107" s="249"/>
      <c r="AB107" s="249"/>
      <c r="AC107" s="249"/>
      <c r="AD107" s="249"/>
      <c r="AE107" s="249"/>
      <c r="AF107" s="249"/>
      <c r="AG107" s="249"/>
      <c r="AH107" s="249"/>
    </row>
    <row r="108" spans="1:34" ht="15.75" customHeight="1">
      <c r="A108" s="2" t="s">
        <v>194</v>
      </c>
      <c r="B108" s="2" t="s">
        <v>230</v>
      </c>
      <c r="C108" s="2" t="s">
        <v>249</v>
      </c>
      <c r="D108" s="2" t="s">
        <v>12</v>
      </c>
      <c r="E108" s="2" t="s">
        <v>3516</v>
      </c>
      <c r="F108" s="2" t="s">
        <v>412</v>
      </c>
      <c r="G108" s="2" t="s">
        <v>413</v>
      </c>
      <c r="H108" s="2" t="s">
        <v>2721</v>
      </c>
      <c r="I108" s="13" t="s">
        <v>4</v>
      </c>
      <c r="J108" s="247">
        <v>1</v>
      </c>
      <c r="K108" s="247">
        <v>1</v>
      </c>
      <c r="L108" s="247">
        <v>1</v>
      </c>
      <c r="M108" s="247">
        <v>1</v>
      </c>
      <c r="N108" s="247">
        <v>1</v>
      </c>
      <c r="O108" s="247">
        <v>1</v>
      </c>
      <c r="P108" s="247">
        <f t="shared" si="0"/>
        <v>4</v>
      </c>
      <c r="Q108" s="2" t="s">
        <v>3517</v>
      </c>
      <c r="R108" s="249"/>
      <c r="S108" s="249"/>
      <c r="T108" s="249"/>
      <c r="U108" s="249"/>
      <c r="V108" s="249"/>
      <c r="W108" s="249"/>
      <c r="X108" s="249"/>
      <c r="Y108" s="249"/>
      <c r="Z108" s="249"/>
      <c r="AA108" s="249"/>
      <c r="AB108" s="249"/>
      <c r="AC108" s="249"/>
      <c r="AD108" s="249"/>
      <c r="AE108" s="249"/>
      <c r="AF108" s="249"/>
      <c r="AG108" s="249"/>
      <c r="AH108" s="249"/>
    </row>
    <row r="109" spans="1:34" ht="15.75" customHeight="1">
      <c r="A109" s="2" t="s">
        <v>194</v>
      </c>
      <c r="B109" s="2" t="s">
        <v>230</v>
      </c>
      <c r="C109" s="2" t="s">
        <v>249</v>
      </c>
      <c r="D109" s="2" t="s">
        <v>19</v>
      </c>
      <c r="E109" s="2" t="s">
        <v>3518</v>
      </c>
      <c r="F109" s="2" t="s">
        <v>1228</v>
      </c>
      <c r="G109" s="2" t="s">
        <v>423</v>
      </c>
      <c r="H109" s="2" t="s">
        <v>2725</v>
      </c>
      <c r="I109" s="3" t="s">
        <v>4</v>
      </c>
      <c r="J109" s="247">
        <v>1</v>
      </c>
      <c r="K109" s="247">
        <v>1</v>
      </c>
      <c r="L109" s="247">
        <v>1</v>
      </c>
      <c r="M109" s="247">
        <v>1</v>
      </c>
      <c r="N109" s="247">
        <v>1</v>
      </c>
      <c r="O109" s="247">
        <v>0.5</v>
      </c>
      <c r="P109" s="247">
        <f t="shared" si="0"/>
        <v>2</v>
      </c>
      <c r="Q109" s="2" t="s">
        <v>3519</v>
      </c>
      <c r="R109" s="249"/>
      <c r="S109" s="249"/>
      <c r="T109" s="249"/>
      <c r="U109" s="249"/>
      <c r="V109" s="249"/>
      <c r="W109" s="249"/>
      <c r="X109" s="249"/>
      <c r="Y109" s="249"/>
      <c r="Z109" s="249"/>
      <c r="AA109" s="249"/>
      <c r="AB109" s="249"/>
      <c r="AC109" s="249"/>
      <c r="AD109" s="249"/>
      <c r="AE109" s="249"/>
      <c r="AF109" s="249"/>
      <c r="AG109" s="249"/>
      <c r="AH109" s="249"/>
    </row>
    <row r="110" spans="1:34" ht="15.75" hidden="1" customHeight="1">
      <c r="A110" s="752" t="s">
        <v>194</v>
      </c>
      <c r="B110" s="752" t="s">
        <v>230</v>
      </c>
      <c r="C110" s="752" t="s">
        <v>249</v>
      </c>
      <c r="D110" s="752" t="s">
        <v>3329</v>
      </c>
      <c r="E110" s="752" t="s">
        <v>3520</v>
      </c>
      <c r="F110" s="752" t="s">
        <v>3521</v>
      </c>
      <c r="G110" s="752" t="s">
        <v>42</v>
      </c>
      <c r="H110" s="752" t="s">
        <v>3522</v>
      </c>
      <c r="I110" s="753" t="s">
        <v>4</v>
      </c>
      <c r="J110" s="754">
        <v>1</v>
      </c>
      <c r="K110" s="754">
        <v>1</v>
      </c>
      <c r="L110" s="754">
        <v>1</v>
      </c>
      <c r="M110" s="754">
        <v>1</v>
      </c>
      <c r="N110" s="754">
        <v>1</v>
      </c>
      <c r="O110" s="754">
        <v>1</v>
      </c>
      <c r="P110" s="754">
        <f t="shared" si="0"/>
        <v>4</v>
      </c>
      <c r="Q110" s="752" t="s">
        <v>3523</v>
      </c>
      <c r="R110" s="755"/>
      <c r="S110" s="755"/>
      <c r="T110" s="755"/>
      <c r="U110" s="755"/>
      <c r="V110" s="755"/>
      <c r="W110" s="755"/>
      <c r="X110" s="755"/>
      <c r="Y110" s="755"/>
      <c r="Z110" s="755"/>
      <c r="AA110" s="755"/>
      <c r="AB110" s="755"/>
      <c r="AC110" s="755"/>
      <c r="AD110" s="755"/>
      <c r="AE110" s="755"/>
      <c r="AF110" s="755"/>
      <c r="AG110" s="755"/>
      <c r="AH110" s="755"/>
    </row>
    <row r="111" spans="1:34" ht="15.75" hidden="1" customHeight="1">
      <c r="A111" s="752" t="s">
        <v>194</v>
      </c>
      <c r="B111" s="752" t="s">
        <v>230</v>
      </c>
      <c r="C111" s="752" t="s">
        <v>258</v>
      </c>
      <c r="D111" s="752" t="s">
        <v>3330</v>
      </c>
      <c r="E111" s="752" t="s">
        <v>3524</v>
      </c>
      <c r="F111" s="752" t="s">
        <v>3525</v>
      </c>
      <c r="G111" s="752" t="s">
        <v>975</v>
      </c>
      <c r="H111" s="752" t="s">
        <v>3526</v>
      </c>
      <c r="I111" s="753" t="s">
        <v>4</v>
      </c>
      <c r="J111" s="754">
        <v>1</v>
      </c>
      <c r="K111" s="754">
        <v>1</v>
      </c>
      <c r="L111" s="754">
        <v>1</v>
      </c>
      <c r="M111" s="754">
        <v>1</v>
      </c>
      <c r="N111" s="754">
        <v>0.5</v>
      </c>
      <c r="O111" s="754">
        <v>0.5</v>
      </c>
      <c r="P111" s="754">
        <f t="shared" si="0"/>
        <v>1.75</v>
      </c>
      <c r="Q111" s="752" t="s">
        <v>3527</v>
      </c>
      <c r="R111" s="755"/>
      <c r="S111" s="755"/>
      <c r="T111" s="755"/>
      <c r="U111" s="755"/>
      <c r="V111" s="755"/>
      <c r="W111" s="755"/>
      <c r="X111" s="755"/>
      <c r="Y111" s="755"/>
      <c r="Z111" s="755"/>
      <c r="AA111" s="755"/>
      <c r="AB111" s="755"/>
      <c r="AC111" s="755"/>
      <c r="AD111" s="755"/>
      <c r="AE111" s="755"/>
      <c r="AF111" s="755"/>
      <c r="AG111" s="755"/>
      <c r="AH111" s="755"/>
    </row>
    <row r="112" spans="1:34" ht="15.75" hidden="1" customHeight="1">
      <c r="A112" s="752" t="s">
        <v>194</v>
      </c>
      <c r="B112" s="752" t="s">
        <v>230</v>
      </c>
      <c r="C112" s="752" t="s">
        <v>258</v>
      </c>
      <c r="D112" s="752" t="s">
        <v>3330</v>
      </c>
      <c r="E112" s="752" t="s">
        <v>3528</v>
      </c>
      <c r="F112" s="752" t="s">
        <v>3529</v>
      </c>
      <c r="G112" s="752" t="s">
        <v>455</v>
      </c>
      <c r="H112" s="752" t="s">
        <v>446</v>
      </c>
      <c r="I112" s="753" t="s">
        <v>4</v>
      </c>
      <c r="J112" s="754">
        <v>1</v>
      </c>
      <c r="K112" s="754">
        <v>1</v>
      </c>
      <c r="L112" s="754">
        <v>1</v>
      </c>
      <c r="M112" s="754">
        <v>1</v>
      </c>
      <c r="N112" s="754">
        <v>0.5</v>
      </c>
      <c r="O112" s="754">
        <v>1</v>
      </c>
      <c r="P112" s="754">
        <f t="shared" si="0"/>
        <v>3.5</v>
      </c>
      <c r="Q112" s="752" t="s">
        <v>3530</v>
      </c>
      <c r="R112" s="755"/>
      <c r="S112" s="755"/>
      <c r="T112" s="755"/>
      <c r="U112" s="755"/>
      <c r="V112" s="755"/>
      <c r="W112" s="755"/>
      <c r="X112" s="755"/>
      <c r="Y112" s="755"/>
      <c r="Z112" s="755"/>
      <c r="AA112" s="755"/>
      <c r="AB112" s="755"/>
      <c r="AC112" s="755"/>
      <c r="AD112" s="755"/>
      <c r="AE112" s="755"/>
      <c r="AF112" s="755"/>
      <c r="AG112" s="755"/>
      <c r="AH112" s="755"/>
    </row>
    <row r="113" spans="1:34" ht="15.75" hidden="1" customHeight="1">
      <c r="A113" s="748" t="s">
        <v>194</v>
      </c>
      <c r="B113" s="748" t="s">
        <v>230</v>
      </c>
      <c r="C113" s="748" t="s">
        <v>258</v>
      </c>
      <c r="D113" s="748" t="s">
        <v>3327</v>
      </c>
      <c r="E113" s="772" t="s">
        <v>3531</v>
      </c>
      <c r="F113" s="748" t="s">
        <v>678</v>
      </c>
      <c r="G113" s="748" t="s">
        <v>455</v>
      </c>
      <c r="H113" s="748" t="s">
        <v>446</v>
      </c>
      <c r="I113" s="749" t="s">
        <v>4</v>
      </c>
      <c r="J113" s="750">
        <v>1</v>
      </c>
      <c r="K113" s="750">
        <v>1</v>
      </c>
      <c r="L113" s="750">
        <v>1</v>
      </c>
      <c r="M113" s="750">
        <v>1</v>
      </c>
      <c r="N113" s="750">
        <v>0.5</v>
      </c>
      <c r="O113" s="750">
        <v>0.5</v>
      </c>
      <c r="P113" s="750">
        <f t="shared" si="0"/>
        <v>1.75</v>
      </c>
      <c r="Q113" s="748" t="s">
        <v>3532</v>
      </c>
      <c r="R113" s="751"/>
      <c r="S113" s="751"/>
      <c r="T113" s="751"/>
      <c r="U113" s="751"/>
      <c r="V113" s="751"/>
      <c r="W113" s="751"/>
      <c r="X113" s="751"/>
      <c r="Y113" s="751"/>
      <c r="Z113" s="751"/>
      <c r="AA113" s="751"/>
      <c r="AB113" s="751"/>
      <c r="AC113" s="751"/>
      <c r="AD113" s="751"/>
      <c r="AE113" s="751"/>
      <c r="AF113" s="751"/>
      <c r="AG113" s="751"/>
      <c r="AH113" s="751"/>
    </row>
    <row r="114" spans="1:34" ht="15.75" customHeight="1">
      <c r="A114" s="2" t="s">
        <v>194</v>
      </c>
      <c r="B114" s="2" t="s">
        <v>230</v>
      </c>
      <c r="C114" s="2" t="s">
        <v>258</v>
      </c>
      <c r="D114" s="2" t="s">
        <v>12</v>
      </c>
      <c r="E114" s="2" t="s">
        <v>453</v>
      </c>
      <c r="F114" s="2" t="s">
        <v>454</v>
      </c>
      <c r="G114" s="2" t="s">
        <v>455</v>
      </c>
      <c r="H114" s="2" t="s">
        <v>2728</v>
      </c>
      <c r="I114" s="3" t="s">
        <v>4</v>
      </c>
      <c r="J114" s="247">
        <v>1</v>
      </c>
      <c r="K114" s="247">
        <v>1</v>
      </c>
      <c r="L114" s="247">
        <v>1</v>
      </c>
      <c r="M114" s="247">
        <v>1</v>
      </c>
      <c r="N114" s="247">
        <v>1</v>
      </c>
      <c r="O114" s="247">
        <v>1</v>
      </c>
      <c r="P114" s="247">
        <f t="shared" si="0"/>
        <v>4</v>
      </c>
      <c r="Q114" s="2" t="s">
        <v>3533</v>
      </c>
      <c r="R114" s="249"/>
      <c r="S114" s="249"/>
      <c r="T114" s="249"/>
      <c r="U114" s="249"/>
      <c r="V114" s="249"/>
      <c r="W114" s="249"/>
      <c r="X114" s="249"/>
      <c r="Y114" s="249"/>
      <c r="Z114" s="249"/>
      <c r="AA114" s="249"/>
      <c r="AB114" s="249"/>
      <c r="AC114" s="249"/>
      <c r="AD114" s="249"/>
      <c r="AE114" s="249"/>
      <c r="AF114" s="249"/>
      <c r="AG114" s="249"/>
      <c r="AH114" s="249"/>
    </row>
    <row r="115" spans="1:34" ht="15.75" customHeight="1">
      <c r="A115" s="2" t="s">
        <v>194</v>
      </c>
      <c r="B115" s="2" t="s">
        <v>230</v>
      </c>
      <c r="C115" s="2" t="s">
        <v>258</v>
      </c>
      <c r="D115" s="2" t="s">
        <v>19</v>
      </c>
      <c r="E115" s="2" t="s">
        <v>3534</v>
      </c>
      <c r="F115" s="2" t="s">
        <v>1229</v>
      </c>
      <c r="G115" s="2" t="s">
        <v>461</v>
      </c>
      <c r="H115" s="2" t="s">
        <v>2728</v>
      </c>
      <c r="I115" s="3" t="s">
        <v>4</v>
      </c>
      <c r="J115" s="247">
        <v>1</v>
      </c>
      <c r="K115" s="247">
        <v>1</v>
      </c>
      <c r="L115" s="247">
        <v>1</v>
      </c>
      <c r="M115" s="247">
        <v>1</v>
      </c>
      <c r="N115" s="247">
        <v>1</v>
      </c>
      <c r="O115" s="247">
        <v>1</v>
      </c>
      <c r="P115" s="247">
        <f t="shared" si="0"/>
        <v>4</v>
      </c>
      <c r="Q115" s="2" t="s">
        <v>3535</v>
      </c>
      <c r="R115" s="249"/>
      <c r="S115" s="249"/>
      <c r="T115" s="249"/>
      <c r="U115" s="249"/>
      <c r="V115" s="249"/>
      <c r="W115" s="249"/>
      <c r="X115" s="249"/>
      <c r="Y115" s="249"/>
      <c r="Z115" s="249"/>
      <c r="AA115" s="249"/>
      <c r="AB115" s="249"/>
      <c r="AC115" s="249"/>
      <c r="AD115" s="249"/>
      <c r="AE115" s="249"/>
      <c r="AF115" s="249"/>
      <c r="AG115" s="249"/>
      <c r="AH115" s="249"/>
    </row>
    <row r="116" spans="1:34" ht="15.75" customHeight="1">
      <c r="A116" s="2" t="s">
        <v>194</v>
      </c>
      <c r="B116" s="2" t="s">
        <v>230</v>
      </c>
      <c r="C116" s="2" t="s">
        <v>258</v>
      </c>
      <c r="D116" s="2" t="s">
        <v>19</v>
      </c>
      <c r="E116" s="2" t="s">
        <v>3536</v>
      </c>
      <c r="F116" s="2" t="s">
        <v>3537</v>
      </c>
      <c r="G116" s="2" t="s">
        <v>56</v>
      </c>
      <c r="H116" s="2" t="s">
        <v>2728</v>
      </c>
      <c r="I116" s="3" t="s">
        <v>4</v>
      </c>
      <c r="J116" s="247">
        <v>1</v>
      </c>
      <c r="K116" s="247">
        <v>1</v>
      </c>
      <c r="L116" s="247">
        <v>1</v>
      </c>
      <c r="M116" s="247">
        <v>1</v>
      </c>
      <c r="N116" s="247">
        <v>1</v>
      </c>
      <c r="O116" s="247">
        <v>1</v>
      </c>
      <c r="P116" s="247">
        <f t="shared" si="0"/>
        <v>4</v>
      </c>
      <c r="Q116" s="2" t="s">
        <v>3538</v>
      </c>
      <c r="R116" s="249"/>
      <c r="S116" s="249"/>
      <c r="T116" s="249"/>
      <c r="U116" s="249"/>
      <c r="V116" s="249"/>
      <c r="W116" s="249"/>
      <c r="X116" s="249"/>
      <c r="Y116" s="249"/>
      <c r="Z116" s="249"/>
      <c r="AA116" s="249"/>
      <c r="AB116" s="249"/>
      <c r="AC116" s="249"/>
      <c r="AD116" s="249"/>
      <c r="AE116" s="249"/>
      <c r="AF116" s="249"/>
      <c r="AG116" s="249"/>
      <c r="AH116" s="249"/>
    </row>
    <row r="117" spans="1:34" ht="15.75" customHeight="1">
      <c r="A117" s="2" t="s">
        <v>194</v>
      </c>
      <c r="B117" s="2" t="s">
        <v>230</v>
      </c>
      <c r="C117" s="2" t="s">
        <v>258</v>
      </c>
      <c r="D117" s="2" t="s">
        <v>12</v>
      </c>
      <c r="E117" s="2" t="s">
        <v>468</v>
      </c>
      <c r="F117" s="2" t="s">
        <v>469</v>
      </c>
      <c r="G117" s="2" t="s">
        <v>42</v>
      </c>
      <c r="H117" s="2" t="s">
        <v>2732</v>
      </c>
      <c r="I117" s="3" t="s">
        <v>4</v>
      </c>
      <c r="J117" s="247">
        <v>1</v>
      </c>
      <c r="K117" s="247">
        <v>1</v>
      </c>
      <c r="L117" s="247">
        <v>0</v>
      </c>
      <c r="M117" s="247">
        <v>1</v>
      </c>
      <c r="N117" s="247">
        <v>1</v>
      </c>
      <c r="O117" s="247">
        <v>1</v>
      </c>
      <c r="P117" s="247">
        <f t="shared" si="0"/>
        <v>3</v>
      </c>
      <c r="Q117" s="2" t="s">
        <v>3539</v>
      </c>
      <c r="R117" s="249"/>
      <c r="S117" s="249"/>
      <c r="T117" s="249"/>
      <c r="U117" s="249"/>
      <c r="V117" s="249"/>
      <c r="W117" s="249"/>
      <c r="X117" s="249"/>
      <c r="Y117" s="249"/>
      <c r="Z117" s="249"/>
      <c r="AA117" s="249"/>
      <c r="AB117" s="249"/>
      <c r="AC117" s="249"/>
      <c r="AD117" s="249"/>
      <c r="AE117" s="249"/>
      <c r="AF117" s="249"/>
      <c r="AG117" s="249"/>
      <c r="AH117" s="249"/>
    </row>
    <row r="118" spans="1:34" ht="15.75" customHeight="1">
      <c r="A118" s="2" t="s">
        <v>194</v>
      </c>
      <c r="B118" s="2" t="s">
        <v>230</v>
      </c>
      <c r="C118" s="2" t="s">
        <v>258</v>
      </c>
      <c r="D118" s="2" t="s">
        <v>19</v>
      </c>
      <c r="E118" s="2" t="s">
        <v>468</v>
      </c>
      <c r="F118" s="2" t="s">
        <v>1231</v>
      </c>
      <c r="G118" s="2" t="s">
        <v>42</v>
      </c>
      <c r="H118" s="2" t="s">
        <v>2728</v>
      </c>
      <c r="I118" s="3" t="s">
        <v>4</v>
      </c>
      <c r="J118" s="247">
        <v>1</v>
      </c>
      <c r="K118" s="247">
        <v>1</v>
      </c>
      <c r="L118" s="247">
        <v>1</v>
      </c>
      <c r="M118" s="247">
        <v>1</v>
      </c>
      <c r="N118" s="247">
        <v>0.5</v>
      </c>
      <c r="O118" s="247">
        <v>0.5</v>
      </c>
      <c r="P118" s="247">
        <f t="shared" si="0"/>
        <v>1.75</v>
      </c>
      <c r="Q118" s="2" t="s">
        <v>3540</v>
      </c>
      <c r="R118" s="249"/>
      <c r="S118" s="249"/>
      <c r="T118" s="249"/>
      <c r="U118" s="249"/>
      <c r="V118" s="249"/>
      <c r="W118" s="249"/>
      <c r="X118" s="249"/>
      <c r="Y118" s="249"/>
      <c r="Z118" s="249"/>
      <c r="AA118" s="249"/>
      <c r="AB118" s="249"/>
      <c r="AC118" s="249"/>
      <c r="AD118" s="249"/>
      <c r="AE118" s="249"/>
      <c r="AF118" s="249"/>
      <c r="AG118" s="249"/>
      <c r="AH118" s="249"/>
    </row>
    <row r="119" spans="1:34" ht="15.75" customHeight="1">
      <c r="A119" s="2" t="s">
        <v>194</v>
      </c>
      <c r="B119" s="2" t="s">
        <v>230</v>
      </c>
      <c r="C119" s="2" t="s">
        <v>273</v>
      </c>
      <c r="D119" s="2" t="s">
        <v>12</v>
      </c>
      <c r="E119" s="2" t="s">
        <v>477</v>
      </c>
      <c r="F119" s="2" t="s">
        <v>478</v>
      </c>
      <c r="G119" s="2" t="s">
        <v>42</v>
      </c>
      <c r="H119" s="2"/>
      <c r="I119" s="3" t="s">
        <v>4</v>
      </c>
      <c r="J119" s="247">
        <v>0</v>
      </c>
      <c r="K119" s="247">
        <v>0</v>
      </c>
      <c r="L119" s="247">
        <v>0</v>
      </c>
      <c r="M119" s="247">
        <v>0</v>
      </c>
      <c r="N119" s="247">
        <v>0</v>
      </c>
      <c r="O119" s="247">
        <v>0</v>
      </c>
      <c r="P119" s="247">
        <f t="shared" si="0"/>
        <v>0</v>
      </c>
      <c r="Q119" s="2"/>
      <c r="R119" s="249"/>
      <c r="S119" s="249"/>
      <c r="T119" s="249"/>
      <c r="U119" s="249"/>
      <c r="V119" s="249"/>
      <c r="W119" s="249"/>
      <c r="X119" s="249"/>
      <c r="Y119" s="249"/>
      <c r="Z119" s="249"/>
      <c r="AA119" s="249"/>
      <c r="AB119" s="249"/>
      <c r="AC119" s="249"/>
      <c r="AD119" s="249"/>
      <c r="AE119" s="249"/>
      <c r="AF119" s="249"/>
      <c r="AG119" s="249"/>
      <c r="AH119" s="249"/>
    </row>
    <row r="120" spans="1:34" ht="15.75" customHeight="1">
      <c r="A120" s="2" t="s">
        <v>194</v>
      </c>
      <c r="B120" s="2" t="s">
        <v>230</v>
      </c>
      <c r="C120" s="2" t="s">
        <v>273</v>
      </c>
      <c r="D120" s="2" t="s">
        <v>19</v>
      </c>
      <c r="E120" s="2" t="s">
        <v>483</v>
      </c>
      <c r="F120" s="2" t="s">
        <v>478</v>
      </c>
      <c r="G120" s="2" t="s">
        <v>42</v>
      </c>
      <c r="H120" s="2"/>
      <c r="I120" s="3" t="s">
        <v>4</v>
      </c>
      <c r="J120" s="247">
        <v>0</v>
      </c>
      <c r="K120" s="247">
        <v>0</v>
      </c>
      <c r="L120" s="247">
        <v>0</v>
      </c>
      <c r="M120" s="247">
        <v>0</v>
      </c>
      <c r="N120" s="247">
        <v>0</v>
      </c>
      <c r="O120" s="247">
        <v>0</v>
      </c>
      <c r="P120" s="247">
        <f t="shared" si="0"/>
        <v>0</v>
      </c>
      <c r="Q120" s="2"/>
      <c r="R120" s="249"/>
      <c r="S120" s="249"/>
      <c r="T120" s="249"/>
      <c r="U120" s="249"/>
      <c r="V120" s="249"/>
      <c r="W120" s="249"/>
      <c r="X120" s="249"/>
      <c r="Y120" s="249"/>
      <c r="Z120" s="249"/>
      <c r="AA120" s="249"/>
      <c r="AB120" s="249"/>
      <c r="AC120" s="249"/>
      <c r="AD120" s="249"/>
      <c r="AE120" s="249"/>
      <c r="AF120" s="249"/>
      <c r="AG120" s="249"/>
      <c r="AH120" s="249"/>
    </row>
    <row r="121" spans="1:34" ht="15.75" hidden="1" customHeight="1">
      <c r="A121" s="752" t="s">
        <v>194</v>
      </c>
      <c r="B121" s="752" t="s">
        <v>230</v>
      </c>
      <c r="C121" s="752" t="s">
        <v>273</v>
      </c>
      <c r="D121" s="752" t="s">
        <v>3330</v>
      </c>
      <c r="E121" s="752" t="s">
        <v>3541</v>
      </c>
      <c r="F121" s="752" t="s">
        <v>678</v>
      </c>
      <c r="G121" s="752" t="s">
        <v>989</v>
      </c>
      <c r="H121" s="752"/>
      <c r="I121" s="753" t="s">
        <v>4</v>
      </c>
      <c r="J121" s="754">
        <v>0</v>
      </c>
      <c r="K121" s="754">
        <v>0</v>
      </c>
      <c r="L121" s="754">
        <v>0</v>
      </c>
      <c r="M121" s="754">
        <v>0</v>
      </c>
      <c r="N121" s="754">
        <v>0</v>
      </c>
      <c r="O121" s="754">
        <v>0</v>
      </c>
      <c r="P121" s="754">
        <f t="shared" si="0"/>
        <v>0</v>
      </c>
      <c r="Q121" s="752"/>
      <c r="R121" s="755"/>
      <c r="S121" s="755"/>
      <c r="T121" s="755"/>
      <c r="U121" s="755"/>
      <c r="V121" s="755"/>
      <c r="W121" s="755"/>
      <c r="X121" s="755"/>
      <c r="Y121" s="755"/>
      <c r="Z121" s="755"/>
      <c r="AA121" s="755"/>
      <c r="AB121" s="755"/>
      <c r="AC121" s="755"/>
      <c r="AD121" s="755"/>
      <c r="AE121" s="755"/>
      <c r="AF121" s="755"/>
      <c r="AG121" s="755"/>
      <c r="AH121" s="755"/>
    </row>
    <row r="122" spans="1:34" ht="15.75" customHeight="1">
      <c r="A122" s="2" t="s">
        <v>278</v>
      </c>
      <c r="B122" s="2" t="s">
        <v>279</v>
      </c>
      <c r="C122" s="2"/>
      <c r="D122" s="2" t="s">
        <v>12</v>
      </c>
      <c r="E122" s="2" t="s">
        <v>3542</v>
      </c>
      <c r="F122" s="2" t="s">
        <v>1236</v>
      </c>
      <c r="G122" s="2" t="s">
        <v>491</v>
      </c>
      <c r="H122" s="2"/>
      <c r="I122" s="3" t="s">
        <v>4</v>
      </c>
      <c r="J122" s="275">
        <v>1</v>
      </c>
      <c r="K122" s="275">
        <v>1</v>
      </c>
      <c r="L122" s="275">
        <v>1</v>
      </c>
      <c r="M122" s="275">
        <v>1</v>
      </c>
      <c r="N122" s="275">
        <v>0.5</v>
      </c>
      <c r="O122" s="275">
        <v>1</v>
      </c>
      <c r="P122" s="247">
        <f t="shared" si="0"/>
        <v>3.5</v>
      </c>
      <c r="Q122" s="9" t="s">
        <v>3543</v>
      </c>
      <c r="R122" s="249"/>
      <c r="S122" s="249"/>
      <c r="T122" s="249"/>
      <c r="U122" s="249"/>
      <c r="V122" s="249"/>
      <c r="W122" s="249"/>
      <c r="X122" s="249"/>
      <c r="Y122" s="249"/>
      <c r="Z122" s="249"/>
      <c r="AA122" s="249"/>
      <c r="AB122" s="249"/>
      <c r="AC122" s="249"/>
      <c r="AD122" s="249"/>
      <c r="AE122" s="249"/>
      <c r="AF122" s="249"/>
      <c r="AG122" s="249"/>
      <c r="AH122" s="249"/>
    </row>
    <row r="123" spans="1:34" ht="15.75" customHeight="1">
      <c r="A123" s="2" t="s">
        <v>278</v>
      </c>
      <c r="B123" s="2" t="s">
        <v>279</v>
      </c>
      <c r="C123" s="2"/>
      <c r="D123" s="2" t="s">
        <v>19</v>
      </c>
      <c r="E123" s="2" t="s">
        <v>3544</v>
      </c>
      <c r="F123" s="2" t="s">
        <v>1237</v>
      </c>
      <c r="G123" s="2" t="s">
        <v>56</v>
      </c>
      <c r="H123" s="2"/>
      <c r="I123" s="3" t="s">
        <v>4</v>
      </c>
      <c r="J123" s="275">
        <v>1</v>
      </c>
      <c r="K123" s="275">
        <v>1</v>
      </c>
      <c r="L123" s="275">
        <v>1</v>
      </c>
      <c r="M123" s="275">
        <v>1</v>
      </c>
      <c r="N123" s="275">
        <v>1</v>
      </c>
      <c r="O123" s="275">
        <v>1</v>
      </c>
      <c r="P123" s="247">
        <f t="shared" si="0"/>
        <v>4</v>
      </c>
      <c r="Q123" s="9" t="s">
        <v>3545</v>
      </c>
      <c r="R123" s="249"/>
      <c r="S123" s="249"/>
      <c r="T123" s="249"/>
      <c r="U123" s="249"/>
      <c r="V123" s="249"/>
      <c r="W123" s="249"/>
      <c r="X123" s="249"/>
      <c r="Y123" s="249"/>
      <c r="Z123" s="249"/>
      <c r="AA123" s="249"/>
      <c r="AB123" s="249"/>
      <c r="AC123" s="249"/>
      <c r="AD123" s="249"/>
      <c r="AE123" s="249"/>
      <c r="AF123" s="249"/>
      <c r="AG123" s="249"/>
      <c r="AH123" s="249"/>
    </row>
    <row r="124" spans="1:34" ht="15.75" hidden="1" customHeight="1">
      <c r="A124" s="756" t="s">
        <v>278</v>
      </c>
      <c r="B124" s="756" t="s">
        <v>279</v>
      </c>
      <c r="C124" s="756"/>
      <c r="D124" s="756" t="s">
        <v>3330</v>
      </c>
      <c r="E124" s="756" t="s">
        <v>3546</v>
      </c>
      <c r="F124" s="756" t="s">
        <v>3547</v>
      </c>
      <c r="G124" s="756" t="s">
        <v>3465</v>
      </c>
      <c r="H124" s="756"/>
      <c r="I124" s="757" t="s">
        <v>4</v>
      </c>
      <c r="J124" s="768">
        <v>0</v>
      </c>
      <c r="K124" s="768">
        <v>0</v>
      </c>
      <c r="L124" s="768">
        <v>0</v>
      </c>
      <c r="M124" s="768">
        <v>0</v>
      </c>
      <c r="N124" s="768">
        <v>0</v>
      </c>
      <c r="O124" s="768">
        <v>0</v>
      </c>
      <c r="P124" s="758">
        <f t="shared" si="0"/>
        <v>0</v>
      </c>
      <c r="Q124" s="769"/>
      <c r="R124" s="759"/>
      <c r="S124" s="759"/>
      <c r="T124" s="759"/>
      <c r="U124" s="759"/>
      <c r="V124" s="759"/>
      <c r="W124" s="759"/>
      <c r="X124" s="759"/>
      <c r="Y124" s="759"/>
      <c r="Z124" s="759"/>
      <c r="AA124" s="759"/>
      <c r="AB124" s="759"/>
      <c r="AC124" s="759"/>
      <c r="AD124" s="759"/>
      <c r="AE124" s="759"/>
      <c r="AF124" s="759"/>
      <c r="AG124" s="759"/>
      <c r="AH124" s="759"/>
    </row>
    <row r="125" spans="1:34" ht="15.75" hidden="1" customHeight="1">
      <c r="A125" s="752" t="s">
        <v>278</v>
      </c>
      <c r="B125" s="752" t="s">
        <v>279</v>
      </c>
      <c r="C125" s="752"/>
      <c r="D125" s="752" t="s">
        <v>3330</v>
      </c>
      <c r="E125" s="752" t="s">
        <v>3548</v>
      </c>
      <c r="F125" s="762" t="s">
        <v>3549</v>
      </c>
      <c r="G125" s="752" t="s">
        <v>3465</v>
      </c>
      <c r="H125" s="752"/>
      <c r="I125" s="753" t="s">
        <v>4</v>
      </c>
      <c r="J125" s="766">
        <v>0</v>
      </c>
      <c r="K125" s="766">
        <v>0</v>
      </c>
      <c r="L125" s="766">
        <v>0</v>
      </c>
      <c r="M125" s="766">
        <v>0</v>
      </c>
      <c r="N125" s="766">
        <v>0</v>
      </c>
      <c r="O125" s="766">
        <v>0</v>
      </c>
      <c r="P125" s="754">
        <f t="shared" si="0"/>
        <v>0</v>
      </c>
      <c r="Q125" s="762"/>
      <c r="R125" s="755"/>
      <c r="S125" s="755"/>
      <c r="T125" s="755"/>
      <c r="U125" s="755"/>
      <c r="V125" s="755"/>
      <c r="W125" s="755"/>
      <c r="X125" s="755"/>
      <c r="Y125" s="755"/>
      <c r="Z125" s="755"/>
      <c r="AA125" s="755"/>
      <c r="AB125" s="755"/>
      <c r="AC125" s="755"/>
      <c r="AD125" s="755"/>
      <c r="AE125" s="755"/>
      <c r="AF125" s="755"/>
      <c r="AG125" s="755"/>
      <c r="AH125" s="755"/>
    </row>
    <row r="126" spans="1:34" ht="15.75" hidden="1" customHeight="1">
      <c r="A126" s="756" t="s">
        <v>278</v>
      </c>
      <c r="B126" s="756" t="s">
        <v>279</v>
      </c>
      <c r="C126" s="756"/>
      <c r="D126" s="756" t="s">
        <v>3330</v>
      </c>
      <c r="E126" s="756" t="s">
        <v>3550</v>
      </c>
      <c r="F126" s="756" t="s">
        <v>3551</v>
      </c>
      <c r="G126" s="756" t="s">
        <v>3465</v>
      </c>
      <c r="H126" s="756"/>
      <c r="I126" s="757" t="s">
        <v>4</v>
      </c>
      <c r="J126" s="768">
        <v>0</v>
      </c>
      <c r="K126" s="768">
        <v>0</v>
      </c>
      <c r="L126" s="768">
        <v>0</v>
      </c>
      <c r="M126" s="768">
        <v>0</v>
      </c>
      <c r="N126" s="768">
        <v>0</v>
      </c>
      <c r="O126" s="768">
        <v>0</v>
      </c>
      <c r="P126" s="758">
        <f t="shared" si="0"/>
        <v>0</v>
      </c>
      <c r="Q126" s="769"/>
      <c r="R126" s="759"/>
      <c r="S126" s="759"/>
      <c r="T126" s="759"/>
      <c r="U126" s="759"/>
      <c r="V126" s="759"/>
      <c r="W126" s="759"/>
      <c r="X126" s="759"/>
      <c r="Y126" s="759"/>
      <c r="Z126" s="759"/>
      <c r="AA126" s="759"/>
      <c r="AB126" s="759"/>
      <c r="AC126" s="759"/>
      <c r="AD126" s="759"/>
      <c r="AE126" s="759"/>
      <c r="AF126" s="759"/>
      <c r="AG126" s="759"/>
      <c r="AH126" s="759"/>
    </row>
    <row r="127" spans="1:34" ht="15.75" hidden="1" customHeight="1">
      <c r="A127" s="748" t="s">
        <v>278</v>
      </c>
      <c r="B127" s="748" t="s">
        <v>279</v>
      </c>
      <c r="C127" s="748"/>
      <c r="D127" s="748" t="s">
        <v>3327</v>
      </c>
      <c r="E127" s="748" t="s">
        <v>3552</v>
      </c>
      <c r="F127" s="748" t="s">
        <v>3553</v>
      </c>
      <c r="G127" s="748" t="s">
        <v>3098</v>
      </c>
      <c r="H127" s="748"/>
      <c r="I127" s="749" t="s">
        <v>4</v>
      </c>
      <c r="J127" s="771">
        <v>1</v>
      </c>
      <c r="K127" s="771">
        <v>1</v>
      </c>
      <c r="L127" s="771">
        <v>1</v>
      </c>
      <c r="M127" s="771">
        <v>1</v>
      </c>
      <c r="N127" s="771">
        <v>1</v>
      </c>
      <c r="O127" s="771">
        <v>1</v>
      </c>
      <c r="P127" s="750">
        <f t="shared" si="0"/>
        <v>4</v>
      </c>
      <c r="Q127" s="772" t="s">
        <v>3554</v>
      </c>
      <c r="R127" s="751"/>
      <c r="S127" s="751"/>
      <c r="T127" s="751"/>
      <c r="U127" s="751"/>
      <c r="V127" s="751"/>
      <c r="W127" s="751"/>
      <c r="X127" s="751"/>
      <c r="Y127" s="751"/>
      <c r="Z127" s="751"/>
      <c r="AA127" s="751"/>
      <c r="AB127" s="751"/>
      <c r="AC127" s="751"/>
      <c r="AD127" s="751"/>
      <c r="AE127" s="751"/>
      <c r="AF127" s="751"/>
      <c r="AG127" s="751"/>
      <c r="AH127" s="751"/>
    </row>
    <row r="128" spans="1:34" ht="15.75" customHeight="1">
      <c r="A128" s="2" t="s">
        <v>278</v>
      </c>
      <c r="B128" s="2" t="s">
        <v>3555</v>
      </c>
      <c r="C128" s="2"/>
      <c r="D128" s="2" t="s">
        <v>12</v>
      </c>
      <c r="E128" s="2" t="s">
        <v>3556</v>
      </c>
      <c r="F128" s="2" t="s">
        <v>509</v>
      </c>
      <c r="G128" s="2" t="s">
        <v>3098</v>
      </c>
      <c r="H128" s="9" t="s">
        <v>2738</v>
      </c>
      <c r="I128" s="3" t="s">
        <v>4</v>
      </c>
      <c r="J128" s="275">
        <v>1</v>
      </c>
      <c r="K128" s="275">
        <v>1</v>
      </c>
      <c r="L128" s="275">
        <v>1</v>
      </c>
      <c r="M128" s="275">
        <v>1</v>
      </c>
      <c r="N128" s="275">
        <v>1</v>
      </c>
      <c r="O128" s="275">
        <v>1</v>
      </c>
      <c r="P128" s="247">
        <f t="shared" si="0"/>
        <v>4</v>
      </c>
      <c r="Q128" s="9" t="s">
        <v>3557</v>
      </c>
      <c r="R128" s="249"/>
      <c r="S128" s="249"/>
      <c r="T128" s="249"/>
      <c r="U128" s="249"/>
      <c r="V128" s="249"/>
      <c r="W128" s="249"/>
      <c r="X128" s="249"/>
      <c r="Y128" s="249"/>
      <c r="Z128" s="249"/>
      <c r="AA128" s="249"/>
      <c r="AB128" s="249"/>
      <c r="AC128" s="249"/>
      <c r="AD128" s="249"/>
      <c r="AE128" s="249"/>
      <c r="AF128" s="249"/>
      <c r="AG128" s="249"/>
      <c r="AH128" s="249"/>
    </row>
    <row r="129" spans="1:34" ht="15.75" customHeight="1">
      <c r="A129" s="2" t="s">
        <v>278</v>
      </c>
      <c r="B129" s="2" t="s">
        <v>3555</v>
      </c>
      <c r="C129" s="2"/>
      <c r="D129" s="2" t="s">
        <v>12</v>
      </c>
      <c r="E129" s="2" t="s">
        <v>3558</v>
      </c>
      <c r="F129" s="2" t="s">
        <v>509</v>
      </c>
      <c r="G129" s="2" t="s">
        <v>3098</v>
      </c>
      <c r="H129" s="9" t="s">
        <v>2742</v>
      </c>
      <c r="I129" s="3" t="s">
        <v>4</v>
      </c>
      <c r="J129" s="275">
        <v>1</v>
      </c>
      <c r="K129" s="275">
        <v>1</v>
      </c>
      <c r="L129" s="275">
        <v>1</v>
      </c>
      <c r="M129" s="275">
        <v>1</v>
      </c>
      <c r="N129" s="275">
        <v>1</v>
      </c>
      <c r="O129" s="275">
        <v>1</v>
      </c>
      <c r="P129" s="247">
        <f t="shared" si="0"/>
        <v>4</v>
      </c>
      <c r="Q129" s="9" t="s">
        <v>3557</v>
      </c>
      <c r="R129" s="249"/>
      <c r="S129" s="249"/>
      <c r="T129" s="249"/>
      <c r="U129" s="249"/>
      <c r="V129" s="249"/>
      <c r="W129" s="249"/>
      <c r="X129" s="249"/>
      <c r="Y129" s="249"/>
      <c r="Z129" s="249"/>
      <c r="AA129" s="249"/>
      <c r="AB129" s="249"/>
      <c r="AC129" s="249"/>
      <c r="AD129" s="249"/>
      <c r="AE129" s="249"/>
      <c r="AF129" s="249"/>
      <c r="AG129" s="249"/>
      <c r="AH129" s="249"/>
    </row>
    <row r="130" spans="1:34" ht="15.75" customHeight="1">
      <c r="A130" s="2" t="s">
        <v>278</v>
      </c>
      <c r="B130" s="2" t="s">
        <v>3555</v>
      </c>
      <c r="C130" s="2"/>
      <c r="D130" s="2" t="s">
        <v>19</v>
      </c>
      <c r="E130" s="773" t="s">
        <v>3559</v>
      </c>
      <c r="F130" s="9" t="s">
        <v>3560</v>
      </c>
      <c r="G130" s="2" t="s">
        <v>56</v>
      </c>
      <c r="H130" s="9" t="s">
        <v>2739</v>
      </c>
      <c r="I130" s="3" t="s">
        <v>4</v>
      </c>
      <c r="J130" s="275">
        <v>0</v>
      </c>
      <c r="K130" s="275">
        <v>0</v>
      </c>
      <c r="L130" s="275">
        <v>0</v>
      </c>
      <c r="M130" s="275">
        <v>0</v>
      </c>
      <c r="N130" s="275">
        <v>0</v>
      </c>
      <c r="O130" s="275">
        <v>0</v>
      </c>
      <c r="P130" s="247">
        <f t="shared" si="0"/>
        <v>0</v>
      </c>
      <c r="Q130" s="9"/>
      <c r="R130" s="249"/>
      <c r="S130" s="249"/>
      <c r="T130" s="249"/>
      <c r="U130" s="249"/>
      <c r="V130" s="249"/>
      <c r="W130" s="249"/>
      <c r="X130" s="249"/>
      <c r="Y130" s="249"/>
      <c r="Z130" s="249"/>
      <c r="AA130" s="249"/>
      <c r="AB130" s="249"/>
      <c r="AC130" s="249"/>
      <c r="AD130" s="249"/>
      <c r="AE130" s="249"/>
      <c r="AF130" s="249"/>
      <c r="AG130" s="249"/>
      <c r="AH130" s="249"/>
    </row>
    <row r="131" spans="1:34" ht="15.75" customHeight="1">
      <c r="A131" s="2" t="s">
        <v>278</v>
      </c>
      <c r="B131" s="2" t="s">
        <v>3555</v>
      </c>
      <c r="C131" s="2"/>
      <c r="D131" s="2" t="s">
        <v>19</v>
      </c>
      <c r="E131" s="2" t="s">
        <v>3561</v>
      </c>
      <c r="F131" s="2" t="s">
        <v>3560</v>
      </c>
      <c r="G131" s="2" t="s">
        <v>3098</v>
      </c>
      <c r="H131" s="9" t="s">
        <v>3562</v>
      </c>
      <c r="I131" s="3" t="s">
        <v>4</v>
      </c>
      <c r="J131" s="275">
        <v>1</v>
      </c>
      <c r="K131" s="275">
        <v>1</v>
      </c>
      <c r="L131" s="275">
        <v>1</v>
      </c>
      <c r="M131" s="275">
        <v>1</v>
      </c>
      <c r="N131" s="275">
        <v>1</v>
      </c>
      <c r="O131" s="275">
        <v>1</v>
      </c>
      <c r="P131" s="247">
        <f t="shared" si="0"/>
        <v>4</v>
      </c>
      <c r="Q131" s="9" t="s">
        <v>3557</v>
      </c>
      <c r="R131" s="249"/>
      <c r="S131" s="249"/>
      <c r="T131" s="249"/>
      <c r="U131" s="249"/>
      <c r="V131" s="249"/>
      <c r="W131" s="249"/>
      <c r="X131" s="249"/>
      <c r="Y131" s="249"/>
      <c r="Z131" s="249"/>
      <c r="AA131" s="249"/>
      <c r="AB131" s="249"/>
      <c r="AC131" s="249"/>
      <c r="AD131" s="249"/>
      <c r="AE131" s="249"/>
      <c r="AF131" s="249"/>
      <c r="AG131" s="249"/>
      <c r="AH131" s="249"/>
    </row>
    <row r="132" spans="1:34" ht="15.75" hidden="1" customHeight="1">
      <c r="A132" s="752" t="s">
        <v>278</v>
      </c>
      <c r="B132" s="752" t="s">
        <v>3555</v>
      </c>
      <c r="C132" s="752"/>
      <c r="D132" s="752" t="s">
        <v>3330</v>
      </c>
      <c r="E132" s="752" t="s">
        <v>3563</v>
      </c>
      <c r="F132" s="752" t="s">
        <v>3564</v>
      </c>
      <c r="G132" s="752" t="s">
        <v>3465</v>
      </c>
      <c r="H132" s="762" t="s">
        <v>3565</v>
      </c>
      <c r="I132" s="753" t="s">
        <v>4</v>
      </c>
      <c r="J132" s="766">
        <v>0</v>
      </c>
      <c r="K132" s="766">
        <v>0</v>
      </c>
      <c r="L132" s="766">
        <v>0</v>
      </c>
      <c r="M132" s="766">
        <v>0</v>
      </c>
      <c r="N132" s="766">
        <v>0</v>
      </c>
      <c r="O132" s="766">
        <v>0</v>
      </c>
      <c r="P132" s="754">
        <f t="shared" si="0"/>
        <v>0</v>
      </c>
      <c r="Q132" s="762"/>
      <c r="R132" s="755"/>
      <c r="S132" s="755"/>
      <c r="T132" s="755"/>
      <c r="U132" s="755"/>
      <c r="V132" s="755"/>
      <c r="W132" s="755"/>
      <c r="X132" s="755"/>
      <c r="Y132" s="755"/>
      <c r="Z132" s="755"/>
      <c r="AA132" s="755"/>
      <c r="AB132" s="755"/>
      <c r="AC132" s="755"/>
      <c r="AD132" s="755"/>
      <c r="AE132" s="755"/>
      <c r="AF132" s="755"/>
      <c r="AG132" s="755"/>
      <c r="AH132" s="755"/>
    </row>
    <row r="133" spans="1:34" ht="15.75" hidden="1" customHeight="1">
      <c r="A133" s="752" t="s">
        <v>278</v>
      </c>
      <c r="B133" s="752" t="s">
        <v>3555</v>
      </c>
      <c r="C133" s="752"/>
      <c r="D133" s="752" t="s">
        <v>3329</v>
      </c>
      <c r="E133" s="752" t="s">
        <v>3566</v>
      </c>
      <c r="F133" s="752" t="s">
        <v>3567</v>
      </c>
      <c r="G133" s="752" t="s">
        <v>3098</v>
      </c>
      <c r="H133" s="752"/>
      <c r="I133" s="753" t="s">
        <v>4</v>
      </c>
      <c r="J133" s="766">
        <v>0</v>
      </c>
      <c r="K133" s="766">
        <v>0</v>
      </c>
      <c r="L133" s="766">
        <v>0</v>
      </c>
      <c r="M133" s="766">
        <v>0</v>
      </c>
      <c r="N133" s="766">
        <v>0</v>
      </c>
      <c r="O133" s="766">
        <v>0</v>
      </c>
      <c r="P133" s="754">
        <f t="shared" si="0"/>
        <v>0</v>
      </c>
      <c r="Q133" s="762"/>
      <c r="R133" s="755"/>
      <c r="S133" s="755"/>
      <c r="T133" s="755"/>
      <c r="U133" s="755"/>
      <c r="V133" s="755"/>
      <c r="W133" s="755"/>
      <c r="X133" s="755"/>
      <c r="Y133" s="755"/>
      <c r="Z133" s="755"/>
      <c r="AA133" s="755"/>
      <c r="AB133" s="755"/>
      <c r="AC133" s="755"/>
      <c r="AD133" s="755"/>
      <c r="AE133" s="755"/>
      <c r="AF133" s="755"/>
      <c r="AG133" s="755"/>
      <c r="AH133" s="755"/>
    </row>
    <row r="134" spans="1:34" ht="15.75" customHeight="1">
      <c r="A134" s="2" t="s">
        <v>278</v>
      </c>
      <c r="B134" s="2" t="s">
        <v>295</v>
      </c>
      <c r="C134" s="2"/>
      <c r="D134" s="2" t="s">
        <v>12</v>
      </c>
      <c r="E134" s="2" t="s">
        <v>3568</v>
      </c>
      <c r="F134" s="2" t="s">
        <v>537</v>
      </c>
      <c r="G134" s="2" t="s">
        <v>3098</v>
      </c>
      <c r="H134" s="9" t="s">
        <v>2742</v>
      </c>
      <c r="I134" s="3" t="s">
        <v>4</v>
      </c>
      <c r="J134" s="275">
        <v>1</v>
      </c>
      <c r="K134" s="275">
        <v>1</v>
      </c>
      <c r="L134" s="275">
        <v>1</v>
      </c>
      <c r="M134" s="275">
        <v>1</v>
      </c>
      <c r="N134" s="275">
        <v>0.5</v>
      </c>
      <c r="O134" s="275">
        <v>1</v>
      </c>
      <c r="P134" s="247">
        <f t="shared" si="0"/>
        <v>3.5</v>
      </c>
      <c r="Q134" s="9" t="s">
        <v>3569</v>
      </c>
      <c r="R134" s="249"/>
      <c r="S134" s="249"/>
      <c r="T134" s="249"/>
      <c r="U134" s="249"/>
      <c r="V134" s="249"/>
      <c r="W134" s="249"/>
      <c r="X134" s="249"/>
      <c r="Y134" s="249"/>
      <c r="Z134" s="249"/>
      <c r="AA134" s="249"/>
      <c r="AB134" s="249"/>
      <c r="AC134" s="249"/>
      <c r="AD134" s="249"/>
      <c r="AE134" s="249"/>
      <c r="AF134" s="249"/>
      <c r="AG134" s="249"/>
      <c r="AH134" s="249"/>
    </row>
    <row r="135" spans="1:34" ht="15.75" customHeight="1">
      <c r="A135" s="2" t="s">
        <v>278</v>
      </c>
      <c r="B135" s="2" t="s">
        <v>295</v>
      </c>
      <c r="C135" s="2"/>
      <c r="D135" s="2" t="s">
        <v>19</v>
      </c>
      <c r="E135" s="2" t="s">
        <v>3570</v>
      </c>
      <c r="F135" s="2" t="s">
        <v>3571</v>
      </c>
      <c r="G135" s="2" t="s">
        <v>56</v>
      </c>
      <c r="H135" s="9" t="s">
        <v>2745</v>
      </c>
      <c r="I135" s="3" t="s">
        <v>4</v>
      </c>
      <c r="J135" s="275">
        <v>1</v>
      </c>
      <c r="K135" s="275">
        <v>1</v>
      </c>
      <c r="L135" s="275">
        <v>1</v>
      </c>
      <c r="M135" s="275">
        <v>1</v>
      </c>
      <c r="N135" s="275">
        <v>0</v>
      </c>
      <c r="O135" s="275">
        <v>1</v>
      </c>
      <c r="P135" s="247">
        <f t="shared" si="0"/>
        <v>3</v>
      </c>
      <c r="Q135" s="9" t="s">
        <v>3572</v>
      </c>
      <c r="R135" s="249"/>
      <c r="S135" s="249"/>
      <c r="T135" s="249"/>
      <c r="U135" s="249"/>
      <c r="V135" s="249"/>
      <c r="W135" s="249"/>
      <c r="X135" s="249"/>
      <c r="Y135" s="249"/>
      <c r="Z135" s="249"/>
      <c r="AA135" s="249"/>
      <c r="AB135" s="249"/>
      <c r="AC135" s="249"/>
      <c r="AD135" s="249"/>
      <c r="AE135" s="249"/>
      <c r="AF135" s="249"/>
      <c r="AG135" s="249"/>
      <c r="AH135" s="249"/>
    </row>
    <row r="136" spans="1:34" ht="15.75" customHeight="1">
      <c r="A136" s="2" t="s">
        <v>278</v>
      </c>
      <c r="B136" s="2" t="s">
        <v>295</v>
      </c>
      <c r="C136" s="2"/>
      <c r="D136" s="2" t="s">
        <v>19</v>
      </c>
      <c r="E136" s="9" t="s">
        <v>551</v>
      </c>
      <c r="F136" s="612" t="s">
        <v>1242</v>
      </c>
      <c r="G136" s="2" t="s">
        <v>3098</v>
      </c>
      <c r="H136" s="9" t="s">
        <v>2746</v>
      </c>
      <c r="I136" s="3" t="s">
        <v>4</v>
      </c>
      <c r="J136" s="275">
        <v>0</v>
      </c>
      <c r="K136" s="275">
        <v>0</v>
      </c>
      <c r="L136" s="275">
        <v>0</v>
      </c>
      <c r="M136" s="275">
        <v>0</v>
      </c>
      <c r="N136" s="275">
        <v>0</v>
      </c>
      <c r="O136" s="275">
        <v>0</v>
      </c>
      <c r="P136" s="247">
        <f t="shared" si="0"/>
        <v>0</v>
      </c>
      <c r="Q136" s="9"/>
      <c r="R136" s="249"/>
      <c r="S136" s="249"/>
      <c r="T136" s="249"/>
      <c r="U136" s="249"/>
      <c r="V136" s="249"/>
      <c r="W136" s="249"/>
      <c r="X136" s="249"/>
      <c r="Y136" s="249"/>
      <c r="Z136" s="249"/>
      <c r="AA136" s="249"/>
      <c r="AB136" s="249"/>
      <c r="AC136" s="249"/>
      <c r="AD136" s="249"/>
      <c r="AE136" s="249"/>
      <c r="AF136" s="249"/>
      <c r="AG136" s="249"/>
      <c r="AH136" s="249"/>
    </row>
    <row r="137" spans="1:34" ht="15.75" hidden="1" customHeight="1">
      <c r="A137" s="752" t="s">
        <v>309</v>
      </c>
      <c r="B137" s="752" t="s">
        <v>310</v>
      </c>
      <c r="C137" s="752"/>
      <c r="D137" s="752" t="s">
        <v>3329</v>
      </c>
      <c r="E137" s="752" t="s">
        <v>3573</v>
      </c>
      <c r="F137" s="752" t="s">
        <v>3574</v>
      </c>
      <c r="G137" s="752" t="s">
        <v>973</v>
      </c>
      <c r="H137" s="752" t="s">
        <v>557</v>
      </c>
      <c r="I137" s="753" t="s">
        <v>4</v>
      </c>
      <c r="J137" s="754">
        <v>1</v>
      </c>
      <c r="K137" s="754">
        <v>1</v>
      </c>
      <c r="L137" s="754">
        <v>1</v>
      </c>
      <c r="M137" s="754">
        <v>0</v>
      </c>
      <c r="N137" s="754">
        <v>1</v>
      </c>
      <c r="O137" s="754">
        <v>1</v>
      </c>
      <c r="P137" s="754">
        <f t="shared" si="0"/>
        <v>3</v>
      </c>
      <c r="Q137" s="752" t="s">
        <v>3575</v>
      </c>
      <c r="R137" s="774"/>
      <c r="S137" s="774"/>
      <c r="T137" s="774"/>
      <c r="U137" s="774"/>
      <c r="V137" s="774"/>
      <c r="W137" s="774"/>
      <c r="X137" s="774"/>
      <c r="Y137" s="774"/>
      <c r="Z137" s="774"/>
      <c r="AA137" s="774"/>
      <c r="AB137" s="774"/>
      <c r="AC137" s="774"/>
      <c r="AD137" s="774"/>
      <c r="AE137" s="774"/>
      <c r="AF137" s="774"/>
      <c r="AG137" s="774"/>
      <c r="AH137" s="774"/>
    </row>
    <row r="138" spans="1:34" ht="15.75" hidden="1" customHeight="1">
      <c r="A138" s="752" t="s">
        <v>309</v>
      </c>
      <c r="B138" s="752" t="s">
        <v>310</v>
      </c>
      <c r="C138" s="752"/>
      <c r="D138" s="752" t="s">
        <v>3329</v>
      </c>
      <c r="E138" s="752" t="s">
        <v>3576</v>
      </c>
      <c r="F138" s="752" t="s">
        <v>3577</v>
      </c>
      <c r="G138" s="752" t="s">
        <v>3578</v>
      </c>
      <c r="H138" s="775"/>
      <c r="I138" s="753" t="s">
        <v>4</v>
      </c>
      <c r="J138" s="754">
        <v>0</v>
      </c>
      <c r="K138" s="754">
        <v>0</v>
      </c>
      <c r="L138" s="754">
        <v>0</v>
      </c>
      <c r="M138" s="754">
        <v>0</v>
      </c>
      <c r="N138" s="754">
        <v>0</v>
      </c>
      <c r="O138" s="754">
        <v>0</v>
      </c>
      <c r="P138" s="754">
        <f t="shared" si="0"/>
        <v>0</v>
      </c>
      <c r="Q138" s="752"/>
      <c r="R138" s="774"/>
      <c r="S138" s="774"/>
      <c r="T138" s="774"/>
      <c r="U138" s="774"/>
      <c r="V138" s="774"/>
      <c r="W138" s="774"/>
      <c r="X138" s="774"/>
      <c r="Y138" s="774"/>
      <c r="Z138" s="774"/>
      <c r="AA138" s="774"/>
      <c r="AB138" s="774"/>
      <c r="AC138" s="774"/>
      <c r="AD138" s="774"/>
      <c r="AE138" s="774"/>
      <c r="AF138" s="774"/>
      <c r="AG138" s="774"/>
      <c r="AH138" s="774"/>
    </row>
    <row r="139" spans="1:34" ht="15.75" customHeight="1">
      <c r="A139" s="2" t="s">
        <v>309</v>
      </c>
      <c r="B139" s="2" t="s">
        <v>310</v>
      </c>
      <c r="C139" s="2"/>
      <c r="D139" s="2" t="s">
        <v>12</v>
      </c>
      <c r="E139" s="2" t="s">
        <v>3579</v>
      </c>
      <c r="F139" s="2" t="s">
        <v>1248</v>
      </c>
      <c r="G139" s="2" t="s">
        <v>3340</v>
      </c>
      <c r="H139" s="2" t="s">
        <v>2748</v>
      </c>
      <c r="I139" s="3" t="s">
        <v>4</v>
      </c>
      <c r="J139" s="247">
        <v>1</v>
      </c>
      <c r="K139" s="247">
        <v>1</v>
      </c>
      <c r="L139" s="247">
        <v>1</v>
      </c>
      <c r="M139" s="247">
        <v>0</v>
      </c>
      <c r="N139" s="247">
        <v>1</v>
      </c>
      <c r="O139" s="247">
        <v>1</v>
      </c>
      <c r="P139" s="247">
        <f t="shared" si="0"/>
        <v>3</v>
      </c>
      <c r="Q139" s="2" t="s">
        <v>3580</v>
      </c>
    </row>
    <row r="140" spans="1:34" ht="15.75" customHeight="1">
      <c r="A140" s="2" t="s">
        <v>309</v>
      </c>
      <c r="B140" s="2" t="s">
        <v>310</v>
      </c>
      <c r="C140" s="2"/>
      <c r="D140" s="2" t="s">
        <v>12</v>
      </c>
      <c r="E140" s="2" t="s">
        <v>3581</v>
      </c>
      <c r="F140" s="2" t="s">
        <v>1247</v>
      </c>
      <c r="G140" s="2" t="s">
        <v>3340</v>
      </c>
      <c r="H140" s="9" t="s">
        <v>2750</v>
      </c>
      <c r="I140" s="3" t="s">
        <v>4</v>
      </c>
      <c r="J140" s="247">
        <v>0</v>
      </c>
      <c r="K140" s="247">
        <v>0</v>
      </c>
      <c r="L140" s="247">
        <v>0</v>
      </c>
      <c r="M140" s="247">
        <v>0</v>
      </c>
      <c r="N140" s="247">
        <v>0</v>
      </c>
      <c r="O140" s="247">
        <v>0</v>
      </c>
      <c r="P140" s="247">
        <f t="shared" si="0"/>
        <v>0</v>
      </c>
      <c r="Q140" s="2"/>
      <c r="R140" s="276"/>
      <c r="S140" s="276"/>
      <c r="T140" s="276"/>
      <c r="U140" s="276"/>
      <c r="V140" s="276"/>
      <c r="W140" s="276"/>
      <c r="X140" s="276"/>
      <c r="Y140" s="276"/>
      <c r="Z140" s="276"/>
      <c r="AA140" s="276"/>
      <c r="AB140" s="276"/>
      <c r="AC140" s="276"/>
      <c r="AD140" s="276"/>
      <c r="AE140" s="276"/>
      <c r="AF140" s="276"/>
      <c r="AG140" s="276"/>
      <c r="AH140" s="276"/>
    </row>
    <row r="141" spans="1:34" ht="15.75" customHeight="1">
      <c r="A141" s="2" t="s">
        <v>309</v>
      </c>
      <c r="B141" s="2" t="s">
        <v>310</v>
      </c>
      <c r="C141" s="2"/>
      <c r="D141" s="2" t="s">
        <v>19</v>
      </c>
      <c r="E141" s="2" t="s">
        <v>3582</v>
      </c>
      <c r="F141" s="2" t="s">
        <v>1248</v>
      </c>
      <c r="G141" s="2" t="s">
        <v>3583</v>
      </c>
      <c r="H141" s="2" t="s">
        <v>2751</v>
      </c>
      <c r="I141" s="3" t="s">
        <v>4</v>
      </c>
      <c r="J141" s="247">
        <v>0</v>
      </c>
      <c r="K141" s="247">
        <v>0</v>
      </c>
      <c r="L141" s="247">
        <v>0</v>
      </c>
      <c r="M141" s="247">
        <v>0</v>
      </c>
      <c r="N141" s="247">
        <v>0</v>
      </c>
      <c r="O141" s="247">
        <v>0</v>
      </c>
      <c r="P141" s="247">
        <f t="shared" si="0"/>
        <v>0</v>
      </c>
      <c r="Q141" s="17"/>
    </row>
    <row r="142" spans="1:34" ht="15.75" customHeight="1">
      <c r="A142" s="2" t="s">
        <v>309</v>
      </c>
      <c r="B142" s="2" t="s">
        <v>310</v>
      </c>
      <c r="C142" s="2"/>
      <c r="D142" s="2" t="s">
        <v>19</v>
      </c>
      <c r="E142" s="9" t="s">
        <v>3584</v>
      </c>
      <c r="F142" s="2" t="s">
        <v>1251</v>
      </c>
      <c r="G142" s="2" t="s">
        <v>3583</v>
      </c>
      <c r="H142" s="2" t="s">
        <v>2753</v>
      </c>
      <c r="I142" s="3" t="s">
        <v>4</v>
      </c>
      <c r="J142" s="247">
        <v>0</v>
      </c>
      <c r="K142" s="247">
        <v>0</v>
      </c>
      <c r="L142" s="247">
        <v>0</v>
      </c>
      <c r="M142" s="247">
        <v>0</v>
      </c>
      <c r="N142" s="247">
        <v>0</v>
      </c>
      <c r="O142" s="247">
        <v>0</v>
      </c>
      <c r="P142" s="247">
        <f t="shared" si="0"/>
        <v>0</v>
      </c>
      <c r="Q142" s="2"/>
      <c r="R142" s="276"/>
      <c r="S142" s="276"/>
      <c r="T142" s="276"/>
      <c r="U142" s="276"/>
      <c r="V142" s="276"/>
      <c r="W142" s="276"/>
      <c r="X142" s="276"/>
      <c r="Y142" s="276"/>
      <c r="Z142" s="276"/>
      <c r="AA142" s="276"/>
      <c r="AB142" s="276"/>
      <c r="AC142" s="276"/>
      <c r="AD142" s="276"/>
      <c r="AE142" s="276"/>
      <c r="AF142" s="276"/>
      <c r="AG142" s="276"/>
      <c r="AH142" s="276"/>
    </row>
    <row r="143" spans="1:34" ht="15.75" customHeight="1">
      <c r="A143" s="2" t="s">
        <v>309</v>
      </c>
      <c r="B143" s="2" t="s">
        <v>319</v>
      </c>
      <c r="C143" s="2"/>
      <c r="D143" s="2" t="s">
        <v>19</v>
      </c>
      <c r="E143" s="2" t="s">
        <v>3585</v>
      </c>
      <c r="F143" s="2" t="s">
        <v>584</v>
      </c>
      <c r="G143" s="2" t="s">
        <v>42</v>
      </c>
      <c r="H143" s="2" t="s">
        <v>2755</v>
      </c>
      <c r="I143" s="3" t="s">
        <v>4</v>
      </c>
      <c r="J143" s="247">
        <v>1</v>
      </c>
      <c r="K143" s="247">
        <v>1</v>
      </c>
      <c r="L143" s="247">
        <v>1</v>
      </c>
      <c r="M143" s="247">
        <v>1</v>
      </c>
      <c r="N143" s="247">
        <v>1</v>
      </c>
      <c r="O143" s="247">
        <v>1</v>
      </c>
      <c r="P143" s="247">
        <f t="shared" si="0"/>
        <v>4</v>
      </c>
      <c r="Q143" s="2" t="s">
        <v>3586</v>
      </c>
    </row>
    <row r="144" spans="1:34" ht="15.75" customHeight="1">
      <c r="A144" s="2" t="s">
        <v>309</v>
      </c>
      <c r="B144" s="2" t="s">
        <v>319</v>
      </c>
      <c r="C144" s="2"/>
      <c r="D144" s="2" t="s">
        <v>12</v>
      </c>
      <c r="E144" s="2" t="s">
        <v>3587</v>
      </c>
      <c r="F144" s="2" t="s">
        <v>594</v>
      </c>
      <c r="G144" s="2" t="s">
        <v>42</v>
      </c>
      <c r="H144" s="2" t="s">
        <v>2758</v>
      </c>
      <c r="I144" s="3" t="s">
        <v>4</v>
      </c>
      <c r="J144" s="247">
        <v>1</v>
      </c>
      <c r="K144" s="247">
        <v>1</v>
      </c>
      <c r="L144" s="247">
        <v>1</v>
      </c>
      <c r="M144" s="247">
        <v>1</v>
      </c>
      <c r="N144" s="247">
        <v>1</v>
      </c>
      <c r="O144" s="247">
        <v>1</v>
      </c>
      <c r="P144" s="247">
        <f t="shared" si="0"/>
        <v>4</v>
      </c>
      <c r="Q144" s="2" t="s">
        <v>3588</v>
      </c>
    </row>
    <row r="145" spans="1:34" ht="15.75" hidden="1" customHeight="1">
      <c r="A145" s="752" t="s">
        <v>309</v>
      </c>
      <c r="B145" s="752" t="s">
        <v>319</v>
      </c>
      <c r="C145" s="752"/>
      <c r="D145" s="752" t="s">
        <v>3329</v>
      </c>
      <c r="E145" s="752" t="s">
        <v>3589</v>
      </c>
      <c r="F145" s="761" t="s">
        <v>3590</v>
      </c>
      <c r="G145" s="752" t="s">
        <v>42</v>
      </c>
      <c r="H145" s="752" t="s">
        <v>3591</v>
      </c>
      <c r="I145" s="753" t="s">
        <v>4</v>
      </c>
      <c r="J145" s="754">
        <v>1</v>
      </c>
      <c r="K145" s="754">
        <v>1</v>
      </c>
      <c r="L145" s="754">
        <v>1</v>
      </c>
      <c r="M145" s="754">
        <v>1</v>
      </c>
      <c r="N145" s="754">
        <v>1</v>
      </c>
      <c r="O145" s="754">
        <v>0.5</v>
      </c>
      <c r="P145" s="754">
        <f t="shared" si="0"/>
        <v>2</v>
      </c>
      <c r="Q145" s="762" t="s">
        <v>3592</v>
      </c>
      <c r="R145" s="774"/>
      <c r="S145" s="774"/>
      <c r="T145" s="774"/>
      <c r="U145" s="774"/>
      <c r="V145" s="774"/>
      <c r="W145" s="774"/>
      <c r="X145" s="774"/>
      <c r="Y145" s="774"/>
      <c r="Z145" s="774"/>
      <c r="AA145" s="774"/>
      <c r="AB145" s="774"/>
      <c r="AC145" s="774"/>
      <c r="AD145" s="774"/>
      <c r="AE145" s="774"/>
      <c r="AF145" s="774"/>
      <c r="AG145" s="774"/>
      <c r="AH145" s="774"/>
    </row>
    <row r="146" spans="1:34" ht="15.75" customHeight="1">
      <c r="A146" s="2" t="s">
        <v>309</v>
      </c>
      <c r="B146" s="2" t="s">
        <v>330</v>
      </c>
      <c r="C146" s="2" t="s">
        <v>331</v>
      </c>
      <c r="D146" s="2" t="s">
        <v>12</v>
      </c>
      <c r="E146" s="2" t="s">
        <v>3593</v>
      </c>
      <c r="F146" s="2" t="s">
        <v>3594</v>
      </c>
      <c r="G146" s="2" t="s">
        <v>42</v>
      </c>
      <c r="H146" s="2" t="s">
        <v>657</v>
      </c>
      <c r="I146" s="3" t="s">
        <v>4</v>
      </c>
      <c r="J146" s="247">
        <v>1</v>
      </c>
      <c r="K146" s="247">
        <v>1</v>
      </c>
      <c r="L146" s="247">
        <v>1</v>
      </c>
      <c r="M146" s="247">
        <v>0.5</v>
      </c>
      <c r="N146" s="247">
        <v>1</v>
      </c>
      <c r="O146" s="247">
        <v>0.5</v>
      </c>
      <c r="P146" s="247">
        <f t="shared" si="0"/>
        <v>1.75</v>
      </c>
      <c r="Q146" s="2" t="s">
        <v>3595</v>
      </c>
    </row>
    <row r="147" spans="1:34" ht="15.75" customHeight="1">
      <c r="A147" s="2" t="s">
        <v>309</v>
      </c>
      <c r="B147" s="2" t="s">
        <v>330</v>
      </c>
      <c r="C147" s="2" t="s">
        <v>331</v>
      </c>
      <c r="D147" s="2" t="s">
        <v>12</v>
      </c>
      <c r="E147" s="2" t="s">
        <v>3596</v>
      </c>
      <c r="F147" s="2" t="s">
        <v>3594</v>
      </c>
      <c r="G147" s="2" t="s">
        <v>42</v>
      </c>
      <c r="H147" s="2" t="s">
        <v>3597</v>
      </c>
      <c r="I147" s="3" t="s">
        <v>4</v>
      </c>
      <c r="J147" s="247">
        <v>1</v>
      </c>
      <c r="K147" s="247">
        <v>1</v>
      </c>
      <c r="L147" s="247">
        <v>1</v>
      </c>
      <c r="M147" s="247">
        <v>1</v>
      </c>
      <c r="N147" s="247">
        <v>1</v>
      </c>
      <c r="O147" s="247">
        <v>0.5</v>
      </c>
      <c r="P147" s="247">
        <f t="shared" si="0"/>
        <v>2</v>
      </c>
      <c r="Q147" s="2" t="s">
        <v>3598</v>
      </c>
    </row>
    <row r="148" spans="1:34" ht="15.75" customHeight="1">
      <c r="A148" s="2" t="s">
        <v>309</v>
      </c>
      <c r="B148" s="2" t="s">
        <v>330</v>
      </c>
      <c r="C148" s="2" t="s">
        <v>331</v>
      </c>
      <c r="D148" s="2" t="s">
        <v>12</v>
      </c>
      <c r="E148" s="2" t="s">
        <v>3599</v>
      </c>
      <c r="F148" s="2" t="s">
        <v>642</v>
      </c>
      <c r="G148" s="2" t="s">
        <v>643</v>
      </c>
      <c r="H148" s="2" t="s">
        <v>2761</v>
      </c>
      <c r="I148" s="3" t="s">
        <v>150</v>
      </c>
      <c r="J148" s="274">
        <f t="shared" ref="J148:L148" si="1">AVERAGE(J143:J147)</f>
        <v>1</v>
      </c>
      <c r="K148" s="274">
        <f t="shared" si="1"/>
        <v>1</v>
      </c>
      <c r="L148" s="274">
        <f t="shared" si="1"/>
        <v>1</v>
      </c>
      <c r="M148" s="274">
        <v>0.2</v>
      </c>
      <c r="N148" s="274">
        <f>AVERAGE(N143:N147)</f>
        <v>1</v>
      </c>
      <c r="O148" s="274">
        <v>1</v>
      </c>
      <c r="P148" s="247">
        <f t="shared" si="0"/>
        <v>3.2</v>
      </c>
      <c r="Q148" s="2" t="s">
        <v>3600</v>
      </c>
      <c r="R148" s="276"/>
      <c r="S148" s="276"/>
      <c r="T148" s="276"/>
      <c r="U148" s="276"/>
      <c r="V148" s="276"/>
      <c r="W148" s="276"/>
      <c r="X148" s="276"/>
      <c r="Y148" s="276"/>
      <c r="Z148" s="276"/>
      <c r="AA148" s="276"/>
      <c r="AB148" s="276"/>
      <c r="AC148" s="276"/>
      <c r="AD148" s="276"/>
      <c r="AE148" s="276"/>
      <c r="AF148" s="276"/>
      <c r="AG148" s="276"/>
      <c r="AH148" s="276"/>
    </row>
    <row r="149" spans="1:34" ht="15.75" customHeight="1">
      <c r="A149" s="2" t="s">
        <v>309</v>
      </c>
      <c r="B149" s="2" t="s">
        <v>330</v>
      </c>
      <c r="C149" s="2" t="s">
        <v>331</v>
      </c>
      <c r="D149" s="2" t="s">
        <v>12</v>
      </c>
      <c r="E149" s="2" t="s">
        <v>3601</v>
      </c>
      <c r="F149" s="2" t="s">
        <v>649</v>
      </c>
      <c r="G149" s="2" t="s">
        <v>42</v>
      </c>
      <c r="H149" s="2" t="s">
        <v>2766</v>
      </c>
      <c r="I149" s="3" t="s">
        <v>4</v>
      </c>
      <c r="J149" s="247">
        <v>1</v>
      </c>
      <c r="K149" s="247">
        <v>1</v>
      </c>
      <c r="L149" s="247">
        <v>1</v>
      </c>
      <c r="M149" s="247">
        <v>0.5</v>
      </c>
      <c r="N149" s="247">
        <v>0.5</v>
      </c>
      <c r="O149" s="247">
        <v>0.5</v>
      </c>
      <c r="P149" s="247">
        <f t="shared" si="0"/>
        <v>1.5</v>
      </c>
      <c r="Q149" s="2" t="s">
        <v>3602</v>
      </c>
    </row>
    <row r="150" spans="1:34" ht="15.75" customHeight="1">
      <c r="A150" s="2" t="s">
        <v>309</v>
      </c>
      <c r="B150" s="2" t="s">
        <v>330</v>
      </c>
      <c r="C150" s="2" t="s">
        <v>331</v>
      </c>
      <c r="D150" s="2" t="s">
        <v>19</v>
      </c>
      <c r="E150" s="2" t="s">
        <v>3593</v>
      </c>
      <c r="F150" s="2" t="s">
        <v>3594</v>
      </c>
      <c r="G150" s="2" t="s">
        <v>42</v>
      </c>
      <c r="H150" s="2" t="s">
        <v>657</v>
      </c>
      <c r="I150" s="3" t="s">
        <v>4</v>
      </c>
      <c r="J150" s="247">
        <v>1</v>
      </c>
      <c r="K150" s="247">
        <v>1</v>
      </c>
      <c r="L150" s="247">
        <v>1</v>
      </c>
      <c r="M150" s="247">
        <v>0.5</v>
      </c>
      <c r="N150" s="247">
        <v>1</v>
      </c>
      <c r="O150" s="247">
        <v>0.5</v>
      </c>
      <c r="P150" s="247">
        <f t="shared" si="0"/>
        <v>1.75</v>
      </c>
      <c r="Q150" s="2" t="s">
        <v>3603</v>
      </c>
    </row>
    <row r="151" spans="1:34" ht="15.75" customHeight="1">
      <c r="A151" s="2" t="s">
        <v>309</v>
      </c>
      <c r="B151" s="2" t="s">
        <v>330</v>
      </c>
      <c r="C151" s="2" t="s">
        <v>331</v>
      </c>
      <c r="D151" s="2" t="s">
        <v>19</v>
      </c>
      <c r="E151" s="2" t="s">
        <v>3596</v>
      </c>
      <c r="F151" s="2" t="s">
        <v>3594</v>
      </c>
      <c r="G151" s="2" t="s">
        <v>42</v>
      </c>
      <c r="H151" s="2" t="s">
        <v>657</v>
      </c>
      <c r="I151" s="3" t="s">
        <v>4</v>
      </c>
      <c r="J151" s="247">
        <v>1</v>
      </c>
      <c r="K151" s="247">
        <v>1</v>
      </c>
      <c r="L151" s="247">
        <v>0</v>
      </c>
      <c r="M151" s="247">
        <v>0</v>
      </c>
      <c r="N151" s="247">
        <v>1</v>
      </c>
      <c r="O151" s="247">
        <v>0.5</v>
      </c>
      <c r="P151" s="247">
        <f t="shared" si="0"/>
        <v>1</v>
      </c>
      <c r="Q151" s="2" t="s">
        <v>3604</v>
      </c>
    </row>
    <row r="152" spans="1:34" ht="15.75" customHeight="1">
      <c r="A152" s="2" t="s">
        <v>309</v>
      </c>
      <c r="B152" s="2" t="s">
        <v>330</v>
      </c>
      <c r="C152" s="2" t="s">
        <v>331</v>
      </c>
      <c r="D152" s="2" t="s">
        <v>19</v>
      </c>
      <c r="E152" s="2" t="s">
        <v>658</v>
      </c>
      <c r="F152" s="2" t="s">
        <v>642</v>
      </c>
      <c r="G152" s="2" t="s">
        <v>643</v>
      </c>
      <c r="H152" s="2" t="s">
        <v>657</v>
      </c>
      <c r="I152" s="3" t="s">
        <v>150</v>
      </c>
      <c r="J152" s="274">
        <v>1</v>
      </c>
      <c r="K152" s="274">
        <v>1</v>
      </c>
      <c r="L152" s="274">
        <v>1</v>
      </c>
      <c r="M152" s="274">
        <v>0.75</v>
      </c>
      <c r="N152" s="274">
        <v>1</v>
      </c>
      <c r="O152" s="274">
        <v>0.75</v>
      </c>
      <c r="P152" s="247">
        <f t="shared" si="0"/>
        <v>2.8125</v>
      </c>
      <c r="Q152" s="2" t="s">
        <v>3605</v>
      </c>
      <c r="R152" s="276"/>
      <c r="S152" s="276"/>
      <c r="T152" s="276"/>
      <c r="U152" s="276"/>
      <c r="V152" s="276"/>
      <c r="W152" s="276"/>
      <c r="X152" s="276"/>
      <c r="Y152" s="276"/>
      <c r="Z152" s="276"/>
      <c r="AA152" s="276"/>
      <c r="AB152" s="276"/>
      <c r="AC152" s="276"/>
      <c r="AD152" s="276"/>
      <c r="AE152" s="276"/>
      <c r="AF152" s="276"/>
      <c r="AG152" s="276"/>
      <c r="AH152" s="276"/>
    </row>
    <row r="153" spans="1:34" ht="15.75" customHeight="1">
      <c r="A153" s="2" t="s">
        <v>309</v>
      </c>
      <c r="B153" s="2" t="s">
        <v>330</v>
      </c>
      <c r="C153" s="2" t="s">
        <v>331</v>
      </c>
      <c r="D153" s="2" t="s">
        <v>19</v>
      </c>
      <c r="E153" s="2" t="s">
        <v>3606</v>
      </c>
      <c r="F153" s="2" t="s">
        <v>649</v>
      </c>
      <c r="G153" s="2" t="s">
        <v>42</v>
      </c>
      <c r="H153" s="2" t="s">
        <v>2766</v>
      </c>
      <c r="I153" s="3" t="s">
        <v>4</v>
      </c>
      <c r="J153" s="247">
        <v>1</v>
      </c>
      <c r="K153" s="247">
        <v>1</v>
      </c>
      <c r="L153" s="247">
        <v>1</v>
      </c>
      <c r="M153" s="247">
        <v>0.5</v>
      </c>
      <c r="N153" s="247">
        <v>0.5</v>
      </c>
      <c r="O153" s="247">
        <v>0.5</v>
      </c>
      <c r="P153" s="247">
        <f t="shared" si="0"/>
        <v>1.5</v>
      </c>
      <c r="Q153" s="2" t="s">
        <v>3607</v>
      </c>
    </row>
    <row r="154" spans="1:34" ht="15.75" hidden="1" customHeight="1">
      <c r="A154" s="752" t="s">
        <v>309</v>
      </c>
      <c r="B154" s="752" t="s">
        <v>330</v>
      </c>
      <c r="C154" s="752" t="s">
        <v>331</v>
      </c>
      <c r="D154" s="752" t="s">
        <v>3329</v>
      </c>
      <c r="E154" s="752" t="s">
        <v>3608</v>
      </c>
      <c r="F154" s="761" t="s">
        <v>642</v>
      </c>
      <c r="G154" s="752" t="s">
        <v>42</v>
      </c>
      <c r="H154" s="752" t="s">
        <v>657</v>
      </c>
      <c r="I154" s="753" t="s">
        <v>4</v>
      </c>
      <c r="J154" s="754">
        <v>1</v>
      </c>
      <c r="K154" s="754">
        <v>1</v>
      </c>
      <c r="L154" s="754">
        <v>1</v>
      </c>
      <c r="M154" s="754">
        <v>1</v>
      </c>
      <c r="N154" s="754">
        <v>1</v>
      </c>
      <c r="O154" s="754">
        <v>1</v>
      </c>
      <c r="P154" s="754">
        <f t="shared" si="0"/>
        <v>4</v>
      </c>
      <c r="Q154" s="752" t="s">
        <v>3609</v>
      </c>
      <c r="R154" s="774"/>
      <c r="S154" s="774"/>
      <c r="T154" s="774"/>
      <c r="U154" s="774"/>
      <c r="V154" s="774"/>
      <c r="W154" s="774"/>
      <c r="X154" s="774"/>
      <c r="Y154" s="774"/>
      <c r="Z154" s="774"/>
      <c r="AA154" s="774"/>
      <c r="AB154" s="774"/>
      <c r="AC154" s="774"/>
      <c r="AD154" s="774"/>
      <c r="AE154" s="774"/>
      <c r="AF154" s="774"/>
      <c r="AG154" s="774"/>
      <c r="AH154" s="774"/>
    </row>
    <row r="155" spans="1:34" ht="15.75" hidden="1" customHeight="1">
      <c r="A155" s="752" t="s">
        <v>309</v>
      </c>
      <c r="B155" s="752" t="s">
        <v>330</v>
      </c>
      <c r="C155" s="752" t="s">
        <v>331</v>
      </c>
      <c r="D155" s="752" t="s">
        <v>3329</v>
      </c>
      <c r="E155" s="752" t="s">
        <v>3593</v>
      </c>
      <c r="F155" s="752" t="s">
        <v>3610</v>
      </c>
      <c r="G155" s="752" t="s">
        <v>42</v>
      </c>
      <c r="H155" s="752" t="s">
        <v>657</v>
      </c>
      <c r="I155" s="753" t="s">
        <v>4</v>
      </c>
      <c r="J155" s="754">
        <v>1</v>
      </c>
      <c r="K155" s="754">
        <v>1</v>
      </c>
      <c r="L155" s="754">
        <v>1</v>
      </c>
      <c r="M155" s="754">
        <v>1</v>
      </c>
      <c r="N155" s="754">
        <v>1</v>
      </c>
      <c r="O155" s="754">
        <v>0.5</v>
      </c>
      <c r="P155" s="754">
        <f t="shared" si="0"/>
        <v>2</v>
      </c>
      <c r="Q155" s="752" t="s">
        <v>3611</v>
      </c>
      <c r="R155" s="774"/>
      <c r="S155" s="774"/>
      <c r="T155" s="774"/>
      <c r="U155" s="774"/>
      <c r="V155" s="774"/>
      <c r="W155" s="774"/>
      <c r="X155" s="774"/>
      <c r="Y155" s="774"/>
      <c r="Z155" s="774"/>
      <c r="AA155" s="774"/>
      <c r="AB155" s="774"/>
      <c r="AC155" s="774"/>
      <c r="AD155" s="774"/>
      <c r="AE155" s="774"/>
      <c r="AF155" s="774"/>
      <c r="AG155" s="774"/>
      <c r="AH155" s="774"/>
    </row>
    <row r="156" spans="1:34" ht="15.75" hidden="1" customHeight="1">
      <c r="A156" s="752" t="s">
        <v>309</v>
      </c>
      <c r="B156" s="752" t="s">
        <v>330</v>
      </c>
      <c r="C156" s="752" t="s">
        <v>331</v>
      </c>
      <c r="D156" s="752" t="s">
        <v>3329</v>
      </c>
      <c r="E156" s="752" t="s">
        <v>3596</v>
      </c>
      <c r="F156" s="752" t="s">
        <v>3610</v>
      </c>
      <c r="G156" s="752" t="s">
        <v>42</v>
      </c>
      <c r="H156" s="762" t="s">
        <v>657</v>
      </c>
      <c r="I156" s="753" t="s">
        <v>4</v>
      </c>
      <c r="J156" s="754">
        <v>1</v>
      </c>
      <c r="K156" s="754">
        <v>1</v>
      </c>
      <c r="L156" s="754">
        <v>1</v>
      </c>
      <c r="M156" s="754">
        <v>0</v>
      </c>
      <c r="N156" s="754">
        <v>1</v>
      </c>
      <c r="O156" s="754">
        <v>1</v>
      </c>
      <c r="P156" s="754">
        <f t="shared" si="0"/>
        <v>3</v>
      </c>
      <c r="Q156" s="752" t="s">
        <v>3612</v>
      </c>
      <c r="R156" s="774"/>
      <c r="S156" s="774"/>
      <c r="T156" s="774"/>
      <c r="U156" s="774"/>
      <c r="V156" s="774"/>
      <c r="W156" s="774"/>
      <c r="X156" s="774"/>
      <c r="Y156" s="774"/>
      <c r="Z156" s="774"/>
      <c r="AA156" s="774"/>
      <c r="AB156" s="774"/>
      <c r="AC156" s="774"/>
      <c r="AD156" s="774"/>
      <c r="AE156" s="774"/>
      <c r="AF156" s="774"/>
      <c r="AG156" s="774"/>
      <c r="AH156" s="774"/>
    </row>
    <row r="157" spans="1:34" ht="15.75" hidden="1" customHeight="1">
      <c r="A157" s="752" t="s">
        <v>309</v>
      </c>
      <c r="B157" s="752" t="s">
        <v>330</v>
      </c>
      <c r="C157" s="752" t="s">
        <v>331</v>
      </c>
      <c r="D157" s="752" t="s">
        <v>3330</v>
      </c>
      <c r="E157" s="752" t="s">
        <v>3613</v>
      </c>
      <c r="F157" s="752" t="s">
        <v>678</v>
      </c>
      <c r="G157" s="752" t="s">
        <v>3614</v>
      </c>
      <c r="H157" s="752"/>
      <c r="I157" s="753" t="s">
        <v>3456</v>
      </c>
      <c r="J157" s="765">
        <v>1</v>
      </c>
      <c r="K157" s="765">
        <v>1</v>
      </c>
      <c r="L157" s="765">
        <v>1</v>
      </c>
      <c r="M157" s="765">
        <v>0.5</v>
      </c>
      <c r="N157" s="765">
        <v>0.5</v>
      </c>
      <c r="O157" s="765">
        <v>0.9</v>
      </c>
      <c r="P157" s="754">
        <f t="shared" si="0"/>
        <v>2.7</v>
      </c>
      <c r="Q157" s="752" t="s">
        <v>3615</v>
      </c>
      <c r="R157" s="774"/>
      <c r="S157" s="774"/>
      <c r="T157" s="774"/>
      <c r="U157" s="774"/>
      <c r="V157" s="774"/>
      <c r="W157" s="774"/>
      <c r="X157" s="774"/>
      <c r="Y157" s="774"/>
      <c r="Z157" s="774"/>
      <c r="AA157" s="774"/>
      <c r="AB157" s="774"/>
      <c r="AC157" s="774"/>
      <c r="AD157" s="774"/>
      <c r="AE157" s="774"/>
      <c r="AF157" s="774"/>
      <c r="AG157" s="774"/>
      <c r="AH157" s="774"/>
    </row>
    <row r="158" spans="1:34" ht="15.75" hidden="1" customHeight="1">
      <c r="A158" s="752" t="s">
        <v>309</v>
      </c>
      <c r="B158" s="752" t="s">
        <v>330</v>
      </c>
      <c r="C158" s="752" t="s">
        <v>331</v>
      </c>
      <c r="D158" s="752" t="s">
        <v>3330</v>
      </c>
      <c r="E158" s="752" t="s">
        <v>3616</v>
      </c>
      <c r="F158" s="752" t="s">
        <v>678</v>
      </c>
      <c r="G158" s="752" t="s">
        <v>3614</v>
      </c>
      <c r="H158" s="752" t="s">
        <v>3617</v>
      </c>
      <c r="I158" s="753" t="s">
        <v>150</v>
      </c>
      <c r="J158" s="754">
        <v>0</v>
      </c>
      <c r="K158" s="754">
        <v>0</v>
      </c>
      <c r="L158" s="754">
        <v>1</v>
      </c>
      <c r="M158" s="754">
        <v>1</v>
      </c>
      <c r="N158" s="754">
        <v>1</v>
      </c>
      <c r="O158" s="754">
        <v>0.5</v>
      </c>
      <c r="P158" s="754">
        <f t="shared" si="0"/>
        <v>0</v>
      </c>
      <c r="Q158" s="752" t="s">
        <v>3618</v>
      </c>
      <c r="R158" s="774"/>
      <c r="S158" s="774"/>
      <c r="T158" s="774"/>
      <c r="U158" s="774"/>
      <c r="V158" s="774"/>
      <c r="W158" s="774"/>
      <c r="X158" s="774"/>
      <c r="Y158" s="774"/>
      <c r="Z158" s="774"/>
      <c r="AA158" s="774"/>
      <c r="AB158" s="774"/>
      <c r="AC158" s="774"/>
      <c r="AD158" s="774"/>
      <c r="AE158" s="774"/>
      <c r="AF158" s="774"/>
      <c r="AG158" s="774"/>
      <c r="AH158" s="774"/>
    </row>
    <row r="159" spans="1:34" ht="15.75" hidden="1" customHeight="1">
      <c r="A159" s="752" t="s">
        <v>309</v>
      </c>
      <c r="B159" s="752" t="s">
        <v>330</v>
      </c>
      <c r="C159" s="752" t="s">
        <v>331</v>
      </c>
      <c r="D159" s="752" t="s">
        <v>3330</v>
      </c>
      <c r="E159" s="752" t="s">
        <v>3619</v>
      </c>
      <c r="F159" s="752" t="s">
        <v>678</v>
      </c>
      <c r="G159" s="752" t="s">
        <v>15</v>
      </c>
      <c r="H159" s="752"/>
      <c r="I159" s="753" t="s">
        <v>4</v>
      </c>
      <c r="J159" s="754">
        <v>0</v>
      </c>
      <c r="K159" s="754">
        <v>0</v>
      </c>
      <c r="L159" s="754">
        <v>0</v>
      </c>
      <c r="M159" s="754">
        <v>0</v>
      </c>
      <c r="N159" s="754">
        <v>0</v>
      </c>
      <c r="O159" s="754">
        <v>0</v>
      </c>
      <c r="P159" s="754">
        <f t="shared" si="0"/>
        <v>0</v>
      </c>
      <c r="Q159" s="752"/>
      <c r="R159" s="774"/>
      <c r="S159" s="774"/>
      <c r="T159" s="774"/>
      <c r="U159" s="774"/>
      <c r="V159" s="774"/>
      <c r="W159" s="774"/>
      <c r="X159" s="774"/>
      <c r="Y159" s="774"/>
      <c r="Z159" s="774"/>
      <c r="AA159" s="774"/>
      <c r="AB159" s="774"/>
      <c r="AC159" s="774"/>
      <c r="AD159" s="774"/>
      <c r="AE159" s="774"/>
      <c r="AF159" s="774"/>
      <c r="AG159" s="774"/>
      <c r="AH159" s="774"/>
    </row>
    <row r="160" spans="1:34" ht="15.75" customHeight="1">
      <c r="A160" s="2" t="s">
        <v>309</v>
      </c>
      <c r="B160" s="2" t="s">
        <v>330</v>
      </c>
      <c r="C160" s="2" t="s">
        <v>340</v>
      </c>
      <c r="D160" s="2" t="s">
        <v>676</v>
      </c>
      <c r="E160" s="2" t="s">
        <v>3620</v>
      </c>
      <c r="F160" s="2" t="s">
        <v>678</v>
      </c>
      <c r="G160" s="2" t="s">
        <v>413</v>
      </c>
      <c r="H160" s="2" t="s">
        <v>2773</v>
      </c>
      <c r="I160" s="3" t="s">
        <v>4</v>
      </c>
      <c r="J160" s="247">
        <v>1</v>
      </c>
      <c r="K160" s="247">
        <v>1</v>
      </c>
      <c r="L160" s="247">
        <v>1</v>
      </c>
      <c r="M160" s="247">
        <v>1</v>
      </c>
      <c r="N160" s="247">
        <v>1</v>
      </c>
      <c r="O160" s="247">
        <v>1</v>
      </c>
      <c r="P160" s="247">
        <f t="shared" si="0"/>
        <v>4</v>
      </c>
      <c r="Q160" s="2" t="s">
        <v>3621</v>
      </c>
    </row>
    <row r="161" spans="1:34" ht="15.75" customHeight="1">
      <c r="A161" s="2" t="s">
        <v>309</v>
      </c>
      <c r="B161" s="2" t="s">
        <v>330</v>
      </c>
      <c r="C161" s="2" t="s">
        <v>340</v>
      </c>
      <c r="D161" s="2" t="s">
        <v>676</v>
      </c>
      <c r="E161" s="9" t="s">
        <v>3622</v>
      </c>
      <c r="F161" s="2" t="s">
        <v>678</v>
      </c>
      <c r="G161" s="2" t="s">
        <v>413</v>
      </c>
      <c r="H161" s="2" t="s">
        <v>2773</v>
      </c>
      <c r="I161" s="3" t="s">
        <v>4</v>
      </c>
      <c r="J161" s="247">
        <v>1</v>
      </c>
      <c r="K161" s="247">
        <v>1</v>
      </c>
      <c r="L161" s="247">
        <v>1</v>
      </c>
      <c r="M161" s="247">
        <v>1</v>
      </c>
      <c r="N161" s="247">
        <v>1</v>
      </c>
      <c r="O161" s="247">
        <v>1</v>
      </c>
      <c r="P161" s="247">
        <f t="shared" si="0"/>
        <v>4</v>
      </c>
      <c r="Q161" s="2" t="s">
        <v>3623</v>
      </c>
    </row>
    <row r="162" spans="1:34" ht="15.75" customHeight="1">
      <c r="A162" s="752" t="s">
        <v>309</v>
      </c>
      <c r="B162" s="752" t="s">
        <v>330</v>
      </c>
      <c r="C162" s="752" t="s">
        <v>3624</v>
      </c>
      <c r="D162" s="752" t="s">
        <v>676</v>
      </c>
      <c r="E162" s="752" t="s">
        <v>3625</v>
      </c>
      <c r="F162" s="752" t="s">
        <v>3626</v>
      </c>
      <c r="G162" s="752" t="s">
        <v>973</v>
      </c>
      <c r="H162" s="752"/>
      <c r="I162" s="753" t="s">
        <v>4</v>
      </c>
      <c r="J162" s="754">
        <v>1</v>
      </c>
      <c r="K162" s="754">
        <v>1</v>
      </c>
      <c r="L162" s="754">
        <v>1</v>
      </c>
      <c r="M162" s="754">
        <v>1</v>
      </c>
      <c r="N162" s="754">
        <v>1</v>
      </c>
      <c r="O162" s="754">
        <v>0.5</v>
      </c>
      <c r="P162" s="754">
        <f t="shared" si="0"/>
        <v>2</v>
      </c>
      <c r="Q162" s="752" t="s">
        <v>3627</v>
      </c>
      <c r="R162" s="774"/>
      <c r="S162" s="774"/>
      <c r="T162" s="774"/>
      <c r="U162" s="774"/>
      <c r="V162" s="774"/>
      <c r="W162" s="774"/>
      <c r="X162" s="774"/>
      <c r="Y162" s="774"/>
      <c r="Z162" s="774"/>
      <c r="AA162" s="774"/>
      <c r="AB162" s="774"/>
      <c r="AC162" s="774"/>
      <c r="AD162" s="774"/>
      <c r="AE162" s="774"/>
      <c r="AF162" s="774"/>
      <c r="AG162" s="774"/>
      <c r="AH162" s="774"/>
    </row>
    <row r="163" spans="1:34" ht="15.75" customHeight="1">
      <c r="A163" s="2" t="s">
        <v>309</v>
      </c>
      <c r="B163" s="2" t="s">
        <v>330</v>
      </c>
      <c r="C163" s="2" t="s">
        <v>3624</v>
      </c>
      <c r="D163" s="2" t="s">
        <v>676</v>
      </c>
      <c r="E163" s="2" t="s">
        <v>3628</v>
      </c>
      <c r="F163" s="2" t="s">
        <v>3629</v>
      </c>
      <c r="G163" s="2" t="s">
        <v>973</v>
      </c>
      <c r="H163" s="2"/>
      <c r="I163" s="3" t="s">
        <v>4</v>
      </c>
      <c r="J163" s="247">
        <v>1</v>
      </c>
      <c r="K163" s="247">
        <v>1</v>
      </c>
      <c r="L163" s="247">
        <v>1</v>
      </c>
      <c r="M163" s="247">
        <v>1</v>
      </c>
      <c r="N163" s="247">
        <v>1</v>
      </c>
      <c r="O163" s="247">
        <v>0.5</v>
      </c>
      <c r="P163" s="247">
        <f t="shared" si="0"/>
        <v>2</v>
      </c>
      <c r="Q163" s="9" t="s">
        <v>3630</v>
      </c>
    </row>
    <row r="164" spans="1:34" ht="15.75" customHeight="1">
      <c r="A164" s="2" t="s">
        <v>309</v>
      </c>
      <c r="B164" s="2" t="s">
        <v>330</v>
      </c>
      <c r="C164" s="2" t="s">
        <v>3624</v>
      </c>
      <c r="D164" s="2" t="s">
        <v>676</v>
      </c>
      <c r="E164" s="2" t="s">
        <v>3631</v>
      </c>
      <c r="F164" s="2" t="s">
        <v>3632</v>
      </c>
      <c r="G164" s="2" t="s">
        <v>973</v>
      </c>
      <c r="H164" s="2"/>
      <c r="I164" s="3" t="s">
        <v>4</v>
      </c>
      <c r="J164" s="247">
        <v>1</v>
      </c>
      <c r="K164" s="247">
        <v>1</v>
      </c>
      <c r="L164" s="247">
        <v>1</v>
      </c>
      <c r="M164" s="247">
        <v>1</v>
      </c>
      <c r="N164" s="247">
        <v>1</v>
      </c>
      <c r="O164" s="247">
        <v>1</v>
      </c>
      <c r="P164" s="247">
        <f t="shared" si="0"/>
        <v>4</v>
      </c>
      <c r="Q164" s="9" t="s">
        <v>3633</v>
      </c>
    </row>
    <row r="165" spans="1:34" ht="15.75" customHeight="1">
      <c r="A165" s="2" t="s">
        <v>309</v>
      </c>
      <c r="B165" s="2" t="s">
        <v>330</v>
      </c>
      <c r="C165" s="2" t="s">
        <v>3624</v>
      </c>
      <c r="D165" s="2" t="s">
        <v>676</v>
      </c>
      <c r="E165" s="2" t="s">
        <v>3634</v>
      </c>
      <c r="F165" s="2" t="s">
        <v>1263</v>
      </c>
      <c r="G165" s="2" t="s">
        <v>973</v>
      </c>
      <c r="H165" s="2"/>
      <c r="I165" s="3" t="s">
        <v>4</v>
      </c>
      <c r="J165" s="247">
        <v>1</v>
      </c>
      <c r="K165" s="247">
        <v>1</v>
      </c>
      <c r="L165" s="247">
        <v>1</v>
      </c>
      <c r="M165" s="247">
        <v>1</v>
      </c>
      <c r="N165" s="247">
        <v>1</v>
      </c>
      <c r="O165" s="247">
        <v>0.5</v>
      </c>
      <c r="P165" s="247">
        <f t="shared" si="0"/>
        <v>2</v>
      </c>
      <c r="Q165" s="2" t="s">
        <v>3635</v>
      </c>
    </row>
    <row r="166" spans="1:34" ht="15.75" customHeight="1">
      <c r="A166" s="2" t="s">
        <v>345</v>
      </c>
      <c r="B166" s="2" t="s">
        <v>346</v>
      </c>
      <c r="C166" s="2" t="s">
        <v>3636</v>
      </c>
      <c r="D166" s="2" t="s">
        <v>676</v>
      </c>
      <c r="E166" s="2" t="s">
        <v>3637</v>
      </c>
      <c r="F166" s="9" t="s">
        <v>707</v>
      </c>
      <c r="G166" s="2" t="s">
        <v>708</v>
      </c>
      <c r="H166" s="2" t="s">
        <v>2779</v>
      </c>
      <c r="I166" s="3" t="s">
        <v>150</v>
      </c>
      <c r="J166" s="247">
        <v>0.9</v>
      </c>
      <c r="K166" s="247">
        <v>0.82499999999999996</v>
      </c>
      <c r="L166" s="247">
        <v>0.75</v>
      </c>
      <c r="M166" s="247">
        <v>0.72499999999999998</v>
      </c>
      <c r="N166" s="247">
        <v>0.47499999999999998</v>
      </c>
      <c r="O166" s="247">
        <v>0.9</v>
      </c>
      <c r="P166" s="247">
        <f t="shared" si="0"/>
        <v>2.2477499999999999</v>
      </c>
      <c r="Q166" s="2" t="s">
        <v>3638</v>
      </c>
      <c r="R166" s="248"/>
      <c r="S166" s="747"/>
      <c r="T166" s="248"/>
      <c r="U166" s="248"/>
      <c r="V166" s="248"/>
      <c r="W166" s="248"/>
      <c r="X166" s="248"/>
      <c r="Y166" s="248"/>
      <c r="Z166" s="248"/>
      <c r="AA166" s="248"/>
      <c r="AB166" s="248"/>
      <c r="AC166" s="248"/>
      <c r="AD166" s="248"/>
      <c r="AE166" s="248"/>
      <c r="AF166" s="248"/>
      <c r="AG166" s="248"/>
      <c r="AH166" s="248"/>
    </row>
    <row r="167" spans="1:34" ht="15.75" customHeight="1">
      <c r="A167" s="2" t="s">
        <v>345</v>
      </c>
      <c r="B167" s="2" t="s">
        <v>346</v>
      </c>
      <c r="C167" s="2" t="s">
        <v>3636</v>
      </c>
      <c r="D167" s="2" t="s">
        <v>676</v>
      </c>
      <c r="E167" s="2" t="s">
        <v>3639</v>
      </c>
      <c r="F167" s="9" t="s">
        <v>3640</v>
      </c>
      <c r="G167" s="2" t="s">
        <v>708</v>
      </c>
      <c r="H167" s="2" t="s">
        <v>3641</v>
      </c>
      <c r="I167" s="3" t="s">
        <v>150</v>
      </c>
      <c r="J167" s="247">
        <v>0.65</v>
      </c>
      <c r="K167" s="247">
        <v>0.57499999999999996</v>
      </c>
      <c r="L167" s="247">
        <v>0.4</v>
      </c>
      <c r="M167" s="247">
        <v>0.52500000000000002</v>
      </c>
      <c r="N167" s="247">
        <v>0.32500000000000001</v>
      </c>
      <c r="O167" s="247">
        <v>0.65</v>
      </c>
      <c r="P167" s="247">
        <f t="shared" si="0"/>
        <v>0.7710625000000001</v>
      </c>
      <c r="Q167" s="2" t="s">
        <v>3642</v>
      </c>
      <c r="R167" s="248"/>
      <c r="S167" s="248"/>
      <c r="T167" s="248"/>
      <c r="U167" s="248"/>
      <c r="V167" s="248"/>
      <c r="W167" s="248"/>
      <c r="X167" s="248"/>
      <c r="Y167" s="248"/>
      <c r="Z167" s="248"/>
      <c r="AA167" s="248"/>
      <c r="AB167" s="248"/>
      <c r="AC167" s="248"/>
      <c r="AD167" s="248"/>
      <c r="AE167" s="248"/>
      <c r="AF167" s="248"/>
      <c r="AG167" s="248"/>
      <c r="AH167" s="248"/>
    </row>
    <row r="168" spans="1:34" ht="15.75" customHeight="1">
      <c r="A168" s="2" t="s">
        <v>345</v>
      </c>
      <c r="B168" s="2" t="s">
        <v>346</v>
      </c>
      <c r="C168" s="2" t="s">
        <v>3636</v>
      </c>
      <c r="D168" s="2" t="s">
        <v>676</v>
      </c>
      <c r="E168" s="2" t="s">
        <v>3643</v>
      </c>
      <c r="F168" s="9" t="s">
        <v>3644</v>
      </c>
      <c r="G168" s="2" t="s">
        <v>708</v>
      </c>
      <c r="H168" s="2"/>
      <c r="I168" s="3" t="s">
        <v>150</v>
      </c>
      <c r="J168" s="247">
        <v>1</v>
      </c>
      <c r="K168" s="247">
        <v>0.8</v>
      </c>
      <c r="L168" s="247">
        <v>0.8</v>
      </c>
      <c r="M168" s="247">
        <v>0.5</v>
      </c>
      <c r="N168" s="247">
        <v>0.2</v>
      </c>
      <c r="O168" s="247">
        <v>1</v>
      </c>
      <c r="P168" s="247">
        <f t="shared" si="0"/>
        <v>2.3000000000000003</v>
      </c>
      <c r="Q168" s="2" t="s">
        <v>3645</v>
      </c>
      <c r="R168" s="248"/>
      <c r="S168" s="248"/>
      <c r="T168" s="248"/>
      <c r="U168" s="248"/>
      <c r="V168" s="248"/>
      <c r="W168" s="248"/>
      <c r="X168" s="248"/>
      <c r="Y168" s="248"/>
      <c r="Z168" s="248"/>
      <c r="AA168" s="248"/>
      <c r="AB168" s="248"/>
      <c r="AC168" s="248"/>
      <c r="AD168" s="248"/>
      <c r="AE168" s="248"/>
      <c r="AF168" s="248"/>
      <c r="AG168" s="248"/>
      <c r="AH168" s="248"/>
    </row>
    <row r="169" spans="1:34" ht="15.75" customHeight="1">
      <c r="A169" s="2" t="s">
        <v>345</v>
      </c>
      <c r="B169" s="2" t="s">
        <v>346</v>
      </c>
      <c r="C169" s="2" t="s">
        <v>3636</v>
      </c>
      <c r="D169" s="2" t="s">
        <v>676</v>
      </c>
      <c r="E169" s="2" t="s">
        <v>713</v>
      </c>
      <c r="F169" s="2" t="s">
        <v>714</v>
      </c>
      <c r="G169" s="2" t="s">
        <v>708</v>
      </c>
      <c r="H169" s="2"/>
      <c r="I169" s="3" t="s">
        <v>150</v>
      </c>
      <c r="J169" s="247">
        <v>0.84210526315789469</v>
      </c>
      <c r="K169" s="247">
        <v>0.78947368421052633</v>
      </c>
      <c r="L169" s="247">
        <v>0.68421052631578949</v>
      </c>
      <c r="M169" s="247">
        <v>0.71052631578947367</v>
      </c>
      <c r="N169" s="247">
        <v>0.28947368421052633</v>
      </c>
      <c r="O169" s="247">
        <v>0.84210526315789469</v>
      </c>
      <c r="P169" s="247">
        <f t="shared" si="0"/>
        <v>1.7541915731156146</v>
      </c>
      <c r="Q169" s="2" t="s">
        <v>3646</v>
      </c>
      <c r="R169" s="248"/>
      <c r="S169" s="248"/>
      <c r="T169" s="248"/>
      <c r="U169" s="248"/>
      <c r="V169" s="248"/>
      <c r="W169" s="248"/>
      <c r="X169" s="248"/>
      <c r="Y169" s="248"/>
      <c r="Z169" s="248"/>
      <c r="AA169" s="248"/>
      <c r="AB169" s="248"/>
      <c r="AC169" s="248"/>
      <c r="AD169" s="248"/>
      <c r="AE169" s="248"/>
      <c r="AF169" s="248"/>
      <c r="AG169" s="248"/>
      <c r="AH169" s="248"/>
    </row>
    <row r="170" spans="1:34" ht="15.75" customHeight="1">
      <c r="A170" s="752" t="s">
        <v>345</v>
      </c>
      <c r="B170" s="752" t="s">
        <v>346</v>
      </c>
      <c r="C170" s="752" t="s">
        <v>3636</v>
      </c>
      <c r="D170" s="752" t="s">
        <v>676</v>
      </c>
      <c r="E170" s="752" t="s">
        <v>3647</v>
      </c>
      <c r="F170" s="752" t="s">
        <v>3648</v>
      </c>
      <c r="G170" s="752" t="s">
        <v>708</v>
      </c>
      <c r="H170" s="752"/>
      <c r="I170" s="753" t="s">
        <v>150</v>
      </c>
      <c r="J170" s="754">
        <v>0.9</v>
      </c>
      <c r="K170" s="754">
        <v>0.82499999999999996</v>
      </c>
      <c r="L170" s="754">
        <v>0.7</v>
      </c>
      <c r="M170" s="754">
        <v>0.72499999999999998</v>
      </c>
      <c r="N170" s="754">
        <v>0.375</v>
      </c>
      <c r="O170" s="754">
        <v>0.9</v>
      </c>
      <c r="P170" s="754">
        <f t="shared" si="0"/>
        <v>2.1262500000000002</v>
      </c>
      <c r="Q170" s="752" t="s">
        <v>3649</v>
      </c>
      <c r="R170" s="776"/>
      <c r="S170" s="776"/>
      <c r="T170" s="776"/>
      <c r="U170" s="776"/>
      <c r="V170" s="776"/>
      <c r="W170" s="776"/>
      <c r="X170" s="776"/>
      <c r="Y170" s="776"/>
      <c r="Z170" s="776"/>
      <c r="AA170" s="776"/>
      <c r="AB170" s="776"/>
      <c r="AC170" s="776"/>
      <c r="AD170" s="776"/>
      <c r="AE170" s="776"/>
      <c r="AF170" s="776"/>
      <c r="AG170" s="776"/>
      <c r="AH170" s="776"/>
    </row>
    <row r="171" spans="1:34" ht="15.75" customHeight="1">
      <c r="A171" s="2" t="s">
        <v>345</v>
      </c>
      <c r="B171" s="2" t="s">
        <v>346</v>
      </c>
      <c r="C171" s="2" t="s">
        <v>356</v>
      </c>
      <c r="D171" s="2" t="s">
        <v>676</v>
      </c>
      <c r="E171" s="2" t="s">
        <v>3650</v>
      </c>
      <c r="F171" s="2" t="s">
        <v>3651</v>
      </c>
      <c r="G171" s="2" t="s">
        <v>708</v>
      </c>
      <c r="H171" s="2"/>
      <c r="I171" s="3" t="s">
        <v>150</v>
      </c>
      <c r="J171" s="247">
        <v>0.55000000000000004</v>
      </c>
      <c r="K171" s="247">
        <v>0.45</v>
      </c>
      <c r="L171" s="247">
        <v>0.4</v>
      </c>
      <c r="M171" s="247">
        <v>0.5</v>
      </c>
      <c r="N171" s="247">
        <v>0.45</v>
      </c>
      <c r="O171" s="247">
        <v>0.45</v>
      </c>
      <c r="P171" s="247">
        <f t="shared" si="0"/>
        <v>0.44550000000000006</v>
      </c>
      <c r="Q171" s="2" t="s">
        <v>3652</v>
      </c>
      <c r="R171" s="248"/>
      <c r="S171" s="248"/>
      <c r="T171" s="248"/>
      <c r="U171" s="248"/>
      <c r="V171" s="248"/>
      <c r="W171" s="248"/>
      <c r="X171" s="248"/>
      <c r="Y171" s="248"/>
      <c r="Z171" s="248"/>
      <c r="AA171" s="248"/>
      <c r="AB171" s="248"/>
      <c r="AC171" s="248"/>
      <c r="AD171" s="248"/>
      <c r="AE171" s="248"/>
      <c r="AF171" s="248"/>
      <c r="AG171" s="248"/>
      <c r="AH171" s="248"/>
    </row>
    <row r="172" spans="1:34" ht="15.75" customHeight="1">
      <c r="A172" s="2" t="s">
        <v>345</v>
      </c>
      <c r="B172" s="2" t="s">
        <v>346</v>
      </c>
      <c r="C172" s="2" t="s">
        <v>356</v>
      </c>
      <c r="D172" s="2" t="s">
        <v>676</v>
      </c>
      <c r="E172" s="2" t="s">
        <v>3653</v>
      </c>
      <c r="F172" s="2" t="s">
        <v>3654</v>
      </c>
      <c r="G172" s="2" t="s">
        <v>708</v>
      </c>
      <c r="H172" s="2"/>
      <c r="I172" s="3" t="s">
        <v>150</v>
      </c>
      <c r="J172" s="247">
        <v>0.8</v>
      </c>
      <c r="K172" s="247">
        <v>0.75</v>
      </c>
      <c r="L172" s="247">
        <v>0.7</v>
      </c>
      <c r="M172" s="247">
        <v>0.75</v>
      </c>
      <c r="N172" s="247">
        <v>0.52500000000000002</v>
      </c>
      <c r="O172" s="247">
        <v>0.57499999999999996</v>
      </c>
      <c r="P172" s="247">
        <f t="shared" si="0"/>
        <v>1.2535000000000001</v>
      </c>
      <c r="Q172" s="2" t="s">
        <v>3655</v>
      </c>
      <c r="R172" s="248"/>
      <c r="S172" s="248"/>
      <c r="T172" s="248"/>
      <c r="U172" s="248"/>
      <c r="V172" s="248"/>
      <c r="W172" s="248"/>
      <c r="X172" s="248"/>
      <c r="Y172" s="248"/>
      <c r="Z172" s="248"/>
      <c r="AA172" s="248"/>
      <c r="AB172" s="248"/>
      <c r="AC172" s="248"/>
      <c r="AD172" s="248"/>
      <c r="AE172" s="248"/>
      <c r="AF172" s="248"/>
      <c r="AG172" s="248"/>
      <c r="AH172" s="248"/>
    </row>
    <row r="173" spans="1:34" ht="15.75" customHeight="1">
      <c r="A173" s="2" t="s">
        <v>345</v>
      </c>
      <c r="B173" s="2" t="s">
        <v>346</v>
      </c>
      <c r="C173" s="2" t="s">
        <v>356</v>
      </c>
      <c r="D173" s="2" t="s">
        <v>676</v>
      </c>
      <c r="E173" s="756" t="s">
        <v>3656</v>
      </c>
      <c r="F173" s="2" t="s">
        <v>3657</v>
      </c>
      <c r="G173" s="2" t="s">
        <v>708</v>
      </c>
      <c r="H173" s="2"/>
      <c r="I173" s="3" t="s">
        <v>150</v>
      </c>
      <c r="J173" s="247">
        <v>0.95</v>
      </c>
      <c r="K173" s="247">
        <v>0.85</v>
      </c>
      <c r="L173" s="247">
        <v>0.85</v>
      </c>
      <c r="M173" s="247">
        <v>0.9</v>
      </c>
      <c r="N173" s="247">
        <v>0.625</v>
      </c>
      <c r="O173" s="247">
        <v>0.625</v>
      </c>
      <c r="P173" s="247">
        <f t="shared" si="0"/>
        <v>1.91484375</v>
      </c>
      <c r="Q173" s="2" t="s">
        <v>3658</v>
      </c>
      <c r="R173" s="248"/>
      <c r="S173" s="248"/>
      <c r="T173" s="248"/>
      <c r="U173" s="248"/>
      <c r="V173" s="248"/>
      <c r="W173" s="248"/>
      <c r="X173" s="248"/>
      <c r="Y173" s="248"/>
      <c r="Z173" s="248"/>
      <c r="AA173" s="248"/>
      <c r="AB173" s="248"/>
      <c r="AC173" s="248"/>
      <c r="AD173" s="248"/>
      <c r="AE173" s="248"/>
      <c r="AF173" s="248"/>
      <c r="AG173" s="248"/>
      <c r="AH173" s="248"/>
    </row>
    <row r="174" spans="1:34" ht="15.75" customHeight="1">
      <c r="A174" s="2" t="s">
        <v>345</v>
      </c>
      <c r="B174" s="2" t="s">
        <v>346</v>
      </c>
      <c r="C174" s="2" t="s">
        <v>356</v>
      </c>
      <c r="D174" s="2" t="s">
        <v>676</v>
      </c>
      <c r="E174" s="756" t="s">
        <v>3659</v>
      </c>
      <c r="F174" s="2" t="s">
        <v>3660</v>
      </c>
      <c r="G174" s="2" t="s">
        <v>708</v>
      </c>
      <c r="H174" s="2"/>
      <c r="I174" s="3" t="s">
        <v>150</v>
      </c>
      <c r="J174" s="247">
        <v>0.4</v>
      </c>
      <c r="K174" s="247">
        <v>0.35</v>
      </c>
      <c r="L174" s="247">
        <v>0.4</v>
      </c>
      <c r="M174" s="247">
        <v>0.4</v>
      </c>
      <c r="N174" s="247">
        <v>0.22500000000000001</v>
      </c>
      <c r="O174" s="247">
        <v>0.32500000000000001</v>
      </c>
      <c r="P174" s="247">
        <f t="shared" si="0"/>
        <v>0.17875000000000002</v>
      </c>
      <c r="Q174" s="2" t="s">
        <v>3661</v>
      </c>
      <c r="R174" s="248"/>
      <c r="S174" s="248"/>
      <c r="T174" s="248"/>
      <c r="U174" s="248"/>
      <c r="V174" s="248"/>
      <c r="W174" s="248"/>
      <c r="X174" s="248"/>
      <c r="Y174" s="248"/>
      <c r="Z174" s="248"/>
      <c r="AA174" s="248"/>
      <c r="AB174" s="248"/>
      <c r="AC174" s="248"/>
      <c r="AD174" s="248"/>
      <c r="AE174" s="248"/>
      <c r="AF174" s="248"/>
      <c r="AG174" s="248"/>
      <c r="AH174" s="248"/>
    </row>
    <row r="175" spans="1:34" ht="15.75" customHeight="1">
      <c r="A175" s="2" t="s">
        <v>345</v>
      </c>
      <c r="B175" s="2" t="s">
        <v>346</v>
      </c>
      <c r="C175" s="2" t="s">
        <v>356</v>
      </c>
      <c r="D175" s="2" t="s">
        <v>676</v>
      </c>
      <c r="E175" s="2" t="s">
        <v>3662</v>
      </c>
      <c r="F175" s="2" t="s">
        <v>3663</v>
      </c>
      <c r="G175" s="2" t="s">
        <v>708</v>
      </c>
      <c r="H175" s="2"/>
      <c r="I175" s="3" t="s">
        <v>150</v>
      </c>
      <c r="J175" s="247">
        <v>0.75</v>
      </c>
      <c r="K175" s="247">
        <v>0.65</v>
      </c>
      <c r="L175" s="247">
        <v>0.7</v>
      </c>
      <c r="M175" s="247">
        <v>0.72499999999999998</v>
      </c>
      <c r="N175" s="247">
        <v>0.5</v>
      </c>
      <c r="O175" s="247">
        <v>0.67500000000000004</v>
      </c>
      <c r="P175" s="247">
        <f t="shared" si="0"/>
        <v>1.3035937500000001</v>
      </c>
      <c r="Q175" s="2" t="s">
        <v>3664</v>
      </c>
      <c r="R175" s="248"/>
      <c r="S175" s="248"/>
      <c r="T175" s="248"/>
      <c r="U175" s="248"/>
      <c r="V175" s="248"/>
      <c r="W175" s="248"/>
      <c r="X175" s="248"/>
      <c r="Y175" s="248"/>
      <c r="Z175" s="248"/>
      <c r="AA175" s="248"/>
      <c r="AB175" s="248"/>
      <c r="AC175" s="248"/>
      <c r="AD175" s="248"/>
      <c r="AE175" s="248"/>
      <c r="AF175" s="248"/>
      <c r="AG175" s="248"/>
      <c r="AH175" s="248"/>
    </row>
    <row r="176" spans="1:34" ht="15.75" customHeight="1">
      <c r="A176" s="752" t="s">
        <v>345</v>
      </c>
      <c r="B176" s="752" t="s">
        <v>346</v>
      </c>
      <c r="C176" s="752" t="s">
        <v>356</v>
      </c>
      <c r="D176" s="752" t="s">
        <v>676</v>
      </c>
      <c r="E176" s="752" t="s">
        <v>3665</v>
      </c>
      <c r="F176" s="752" t="s">
        <v>3666</v>
      </c>
      <c r="G176" s="752" t="s">
        <v>708</v>
      </c>
      <c r="H176" s="752"/>
      <c r="I176" s="753" t="s">
        <v>150</v>
      </c>
      <c r="J176" s="754">
        <v>0.4</v>
      </c>
      <c r="K176" s="754">
        <v>0.35</v>
      </c>
      <c r="L176" s="754">
        <v>0.4</v>
      </c>
      <c r="M176" s="754">
        <v>0.4</v>
      </c>
      <c r="N176" s="754">
        <v>0.25</v>
      </c>
      <c r="O176" s="754">
        <v>0.3</v>
      </c>
      <c r="P176" s="754">
        <f t="shared" si="0"/>
        <v>0.16800000000000001</v>
      </c>
      <c r="Q176" s="752" t="s">
        <v>3667</v>
      </c>
      <c r="R176" s="776"/>
      <c r="S176" s="776"/>
      <c r="T176" s="776"/>
      <c r="U176" s="776"/>
      <c r="V176" s="776"/>
      <c r="W176" s="776"/>
      <c r="X176" s="776"/>
      <c r="Y176" s="776"/>
      <c r="Z176" s="776"/>
      <c r="AA176" s="776"/>
      <c r="AB176" s="776"/>
      <c r="AC176" s="776"/>
      <c r="AD176" s="776"/>
      <c r="AE176" s="776"/>
      <c r="AF176" s="776"/>
      <c r="AG176" s="776"/>
      <c r="AH176" s="776"/>
    </row>
    <row r="177" spans="1:34" ht="15.75" customHeight="1">
      <c r="A177" s="2" t="s">
        <v>345</v>
      </c>
      <c r="B177" s="2" t="s">
        <v>346</v>
      </c>
      <c r="C177" s="2" t="s">
        <v>356</v>
      </c>
      <c r="D177" s="2" t="s">
        <v>676</v>
      </c>
      <c r="E177" s="2" t="s">
        <v>3668</v>
      </c>
      <c r="F177" s="2" t="s">
        <v>3669</v>
      </c>
      <c r="G177" s="2" t="s">
        <v>708</v>
      </c>
      <c r="H177" s="2"/>
      <c r="I177" s="3" t="s">
        <v>150</v>
      </c>
      <c r="J177" s="247">
        <v>1</v>
      </c>
      <c r="K177" s="247">
        <v>0.97499999999999998</v>
      </c>
      <c r="L177" s="247">
        <v>1</v>
      </c>
      <c r="M177" s="247">
        <v>1</v>
      </c>
      <c r="N177" s="247">
        <v>0.52500000000000002</v>
      </c>
      <c r="O177" s="247">
        <v>0.75</v>
      </c>
      <c r="P177" s="247">
        <f t="shared" si="0"/>
        <v>2.625</v>
      </c>
      <c r="Q177" s="2" t="s">
        <v>3670</v>
      </c>
      <c r="R177" s="276"/>
      <c r="S177" s="276"/>
      <c r="T177" s="276"/>
      <c r="U177" s="276"/>
      <c r="V177" s="276"/>
      <c r="W177" s="276"/>
      <c r="X177" s="276"/>
      <c r="Y177" s="276"/>
      <c r="Z177" s="276"/>
      <c r="AA177" s="276"/>
      <c r="AB177" s="276"/>
      <c r="AC177" s="276"/>
      <c r="AD177" s="276"/>
      <c r="AE177" s="276"/>
      <c r="AF177" s="276"/>
      <c r="AG177" s="276"/>
      <c r="AH177" s="276"/>
    </row>
    <row r="178" spans="1:34" ht="15.75" customHeight="1">
      <c r="A178" s="2" t="s">
        <v>345</v>
      </c>
      <c r="B178" s="2" t="s">
        <v>346</v>
      </c>
      <c r="C178" s="2" t="s">
        <v>356</v>
      </c>
      <c r="D178" s="2" t="s">
        <v>676</v>
      </c>
      <c r="E178" s="756" t="s">
        <v>3671</v>
      </c>
      <c r="F178" s="2" t="s">
        <v>3672</v>
      </c>
      <c r="G178" s="2" t="s">
        <v>708</v>
      </c>
      <c r="H178" s="2"/>
      <c r="I178" s="3" t="s">
        <v>150</v>
      </c>
      <c r="J178" s="247">
        <v>0.55000000000000004</v>
      </c>
      <c r="K178" s="247">
        <v>0.45</v>
      </c>
      <c r="L178" s="247">
        <v>0.45</v>
      </c>
      <c r="M178" s="247">
        <v>0.52500000000000002</v>
      </c>
      <c r="N178" s="247">
        <v>0.375</v>
      </c>
      <c r="O178" s="247">
        <v>0.47499999999999998</v>
      </c>
      <c r="P178" s="247">
        <f t="shared" si="0"/>
        <v>0.47025</v>
      </c>
      <c r="Q178" s="2" t="s">
        <v>3673</v>
      </c>
      <c r="R178" s="276"/>
      <c r="S178" s="276"/>
      <c r="T178" s="276"/>
      <c r="U178" s="276"/>
      <c r="V178" s="276"/>
      <c r="W178" s="276"/>
      <c r="X178" s="276"/>
      <c r="Y178" s="276"/>
      <c r="Z178" s="276"/>
      <c r="AA178" s="276"/>
      <c r="AB178" s="276"/>
      <c r="AC178" s="276"/>
      <c r="AD178" s="276"/>
      <c r="AE178" s="276"/>
      <c r="AF178" s="276"/>
      <c r="AG178" s="276"/>
      <c r="AH178" s="276"/>
    </row>
    <row r="179" spans="1:34" ht="15.75" customHeight="1">
      <c r="A179" s="2" t="s">
        <v>345</v>
      </c>
      <c r="B179" s="2" t="s">
        <v>346</v>
      </c>
      <c r="C179" s="2" t="s">
        <v>356</v>
      </c>
      <c r="D179" s="2" t="s">
        <v>676</v>
      </c>
      <c r="E179" s="756" t="s">
        <v>3674</v>
      </c>
      <c r="F179" s="2" t="s">
        <v>3672</v>
      </c>
      <c r="G179" s="2" t="s">
        <v>708</v>
      </c>
      <c r="H179" s="2"/>
      <c r="I179" s="3" t="s">
        <v>150</v>
      </c>
      <c r="J179" s="247">
        <v>0.35</v>
      </c>
      <c r="K179" s="247">
        <v>0.3</v>
      </c>
      <c r="L179" s="247">
        <v>0.3</v>
      </c>
      <c r="M179" s="247">
        <v>0.32500000000000001</v>
      </c>
      <c r="N179" s="247">
        <v>0.35</v>
      </c>
      <c r="O179" s="247">
        <v>0.27500000000000002</v>
      </c>
      <c r="P179" s="247">
        <f t="shared" si="0"/>
        <v>0.12271875</v>
      </c>
      <c r="Q179" s="2" t="s">
        <v>3673</v>
      </c>
      <c r="R179" s="276"/>
      <c r="S179" s="276"/>
      <c r="T179" s="276"/>
      <c r="U179" s="276"/>
      <c r="V179" s="276"/>
      <c r="W179" s="276"/>
      <c r="X179" s="276"/>
      <c r="Y179" s="276"/>
      <c r="Z179" s="276"/>
      <c r="AA179" s="276"/>
      <c r="AB179" s="276"/>
      <c r="AC179" s="276"/>
      <c r="AD179" s="276"/>
      <c r="AE179" s="276"/>
      <c r="AF179" s="276"/>
      <c r="AG179" s="276"/>
      <c r="AH179" s="276"/>
    </row>
    <row r="180" spans="1:34" ht="15.75" customHeight="1">
      <c r="A180" s="2" t="s">
        <v>345</v>
      </c>
      <c r="B180" s="2" t="s">
        <v>346</v>
      </c>
      <c r="C180" s="2" t="s">
        <v>356</v>
      </c>
      <c r="D180" s="2" t="s">
        <v>676</v>
      </c>
      <c r="E180" s="756" t="s">
        <v>3675</v>
      </c>
      <c r="F180" s="2" t="s">
        <v>3672</v>
      </c>
      <c r="G180" s="2" t="s">
        <v>708</v>
      </c>
      <c r="H180" s="2"/>
      <c r="I180" s="3" t="s">
        <v>150</v>
      </c>
      <c r="J180" s="247">
        <v>0.5</v>
      </c>
      <c r="K180" s="247">
        <v>0.4</v>
      </c>
      <c r="L180" s="247">
        <v>0.45</v>
      </c>
      <c r="M180" s="247">
        <v>0.5</v>
      </c>
      <c r="N180" s="247">
        <v>0.32500000000000001</v>
      </c>
      <c r="O180" s="247">
        <v>0.375</v>
      </c>
      <c r="P180" s="247">
        <f t="shared" si="0"/>
        <v>0.31406250000000002</v>
      </c>
      <c r="Q180" s="2" t="s">
        <v>3676</v>
      </c>
      <c r="R180" s="276"/>
      <c r="S180" s="276"/>
      <c r="T180" s="276"/>
      <c r="U180" s="276"/>
      <c r="V180" s="276"/>
      <c r="W180" s="276"/>
      <c r="X180" s="276"/>
      <c r="Y180" s="276"/>
      <c r="Z180" s="276"/>
      <c r="AA180" s="276"/>
      <c r="AB180" s="276"/>
      <c r="AC180" s="276"/>
      <c r="AD180" s="276"/>
      <c r="AE180" s="276"/>
      <c r="AF180" s="276"/>
      <c r="AG180" s="276"/>
      <c r="AH180" s="276"/>
    </row>
    <row r="181" spans="1:34" ht="15.75" customHeight="1">
      <c r="A181" s="2" t="s">
        <v>345</v>
      </c>
      <c r="B181" s="2" t="s">
        <v>346</v>
      </c>
      <c r="C181" s="2" t="s">
        <v>356</v>
      </c>
      <c r="D181" s="2" t="s">
        <v>676</v>
      </c>
      <c r="E181" s="2" t="s">
        <v>3677</v>
      </c>
      <c r="F181" s="2" t="s">
        <v>3678</v>
      </c>
      <c r="G181" s="2" t="s">
        <v>708</v>
      </c>
      <c r="H181" s="2"/>
      <c r="I181" s="3" t="s">
        <v>150</v>
      </c>
      <c r="J181" s="247">
        <v>0.35</v>
      </c>
      <c r="K181" s="247">
        <v>0.3</v>
      </c>
      <c r="L181" s="247">
        <v>0.3</v>
      </c>
      <c r="M181" s="247">
        <v>0.32500000000000001</v>
      </c>
      <c r="N181" s="247">
        <v>0.35</v>
      </c>
      <c r="O181" s="247">
        <v>0.27500000000000002</v>
      </c>
      <c r="P181" s="247">
        <f t="shared" si="0"/>
        <v>0.12271875</v>
      </c>
      <c r="Q181" s="2" t="s">
        <v>3679</v>
      </c>
      <c r="R181" s="248"/>
      <c r="S181" s="248"/>
      <c r="T181" s="248"/>
      <c r="U181" s="248"/>
      <c r="V181" s="248"/>
      <c r="W181" s="248"/>
      <c r="X181" s="248"/>
      <c r="Y181" s="248"/>
      <c r="Z181" s="248"/>
      <c r="AA181" s="248"/>
      <c r="AB181" s="248"/>
      <c r="AC181" s="248"/>
      <c r="AD181" s="248"/>
      <c r="AE181" s="248"/>
      <c r="AF181" s="248"/>
      <c r="AG181" s="248"/>
      <c r="AH181" s="248"/>
    </row>
    <row r="182" spans="1:34" ht="15.75" customHeight="1">
      <c r="A182" s="2" t="s">
        <v>345</v>
      </c>
      <c r="B182" s="2" t="s">
        <v>361</v>
      </c>
      <c r="C182" s="2" t="s">
        <v>362</v>
      </c>
      <c r="D182" s="2" t="s">
        <v>676</v>
      </c>
      <c r="E182" s="2" t="s">
        <v>3680</v>
      </c>
      <c r="F182" s="2" t="s">
        <v>730</v>
      </c>
      <c r="G182" s="2" t="s">
        <v>708</v>
      </c>
      <c r="H182" s="2" t="s">
        <v>2783</v>
      </c>
      <c r="I182" s="3" t="s">
        <v>150</v>
      </c>
      <c r="J182" s="247">
        <v>0.45</v>
      </c>
      <c r="K182" s="247">
        <v>0.45</v>
      </c>
      <c r="L182" s="247">
        <v>0.4</v>
      </c>
      <c r="M182" s="247">
        <v>0.4</v>
      </c>
      <c r="N182" s="247">
        <v>0.32500000000000001</v>
      </c>
      <c r="O182" s="247">
        <v>0.42499999999999999</v>
      </c>
      <c r="P182" s="247">
        <f t="shared" si="0"/>
        <v>0.30121874999999998</v>
      </c>
      <c r="Q182" s="2" t="s">
        <v>3681</v>
      </c>
      <c r="R182" s="248"/>
      <c r="S182" s="747"/>
      <c r="T182" s="248"/>
      <c r="U182" s="248"/>
      <c r="V182" s="248"/>
      <c r="W182" s="248"/>
      <c r="X182" s="248"/>
      <c r="Y182" s="248"/>
      <c r="Z182" s="248"/>
      <c r="AA182" s="248"/>
      <c r="AB182" s="248"/>
      <c r="AC182" s="248"/>
      <c r="AD182" s="248"/>
      <c r="AE182" s="248"/>
      <c r="AF182" s="248"/>
      <c r="AG182" s="248"/>
      <c r="AH182" s="248"/>
    </row>
    <row r="183" spans="1:34" ht="15.75" customHeight="1">
      <c r="A183" s="2" t="s">
        <v>345</v>
      </c>
      <c r="B183" s="2" t="s">
        <v>361</v>
      </c>
      <c r="C183" s="2" t="s">
        <v>362</v>
      </c>
      <c r="D183" s="2" t="s">
        <v>676</v>
      </c>
      <c r="E183" s="2" t="s">
        <v>3682</v>
      </c>
      <c r="F183" s="2" t="s">
        <v>736</v>
      </c>
      <c r="G183" s="2" t="s">
        <v>708</v>
      </c>
      <c r="H183" s="2" t="s">
        <v>2786</v>
      </c>
      <c r="I183" s="3" t="s">
        <v>150</v>
      </c>
      <c r="J183" s="247">
        <v>0.05</v>
      </c>
      <c r="K183" s="247">
        <v>0.05</v>
      </c>
      <c r="L183" s="247">
        <v>0.05</v>
      </c>
      <c r="M183" s="247">
        <v>0.05</v>
      </c>
      <c r="N183" s="247">
        <v>0.05</v>
      </c>
      <c r="O183" s="247">
        <v>2.5000000000000001E-2</v>
      </c>
      <c r="P183" s="247">
        <f t="shared" si="0"/>
        <v>2.5000000000000006E-4</v>
      </c>
      <c r="Q183" s="2" t="s">
        <v>3683</v>
      </c>
      <c r="R183" s="248"/>
      <c r="S183" s="747"/>
      <c r="T183" s="248"/>
      <c r="U183" s="248"/>
      <c r="V183" s="248"/>
      <c r="W183" s="248"/>
      <c r="X183" s="248"/>
      <c r="Y183" s="248"/>
      <c r="Z183" s="248"/>
      <c r="AA183" s="248"/>
      <c r="AB183" s="248"/>
      <c r="AC183" s="248"/>
      <c r="AD183" s="248"/>
      <c r="AE183" s="248"/>
      <c r="AF183" s="248"/>
      <c r="AG183" s="248"/>
      <c r="AH183" s="248"/>
    </row>
    <row r="184" spans="1:34" ht="15.75" customHeight="1">
      <c r="A184" s="2" t="s">
        <v>345</v>
      </c>
      <c r="B184" s="2" t="s">
        <v>361</v>
      </c>
      <c r="C184" s="2" t="s">
        <v>372</v>
      </c>
      <c r="D184" s="2" t="s">
        <v>676</v>
      </c>
      <c r="E184" s="2" t="s">
        <v>3684</v>
      </c>
      <c r="F184" s="2" t="s">
        <v>3685</v>
      </c>
      <c r="G184" s="2" t="s">
        <v>708</v>
      </c>
      <c r="H184" s="2" t="s">
        <v>3686</v>
      </c>
      <c r="I184" s="3" t="s">
        <v>150</v>
      </c>
      <c r="J184" s="247">
        <v>0.83333333333333337</v>
      </c>
      <c r="K184" s="247">
        <v>0.83333333333333337</v>
      </c>
      <c r="L184" s="247">
        <v>0.41666666666666669</v>
      </c>
      <c r="M184" s="247">
        <v>0.83333333333333337</v>
      </c>
      <c r="N184" s="247">
        <v>0.83333333333333337</v>
      </c>
      <c r="O184" s="247">
        <v>0.83333333333333337</v>
      </c>
      <c r="P184" s="247">
        <f t="shared" si="0"/>
        <v>2.0254629629629632</v>
      </c>
      <c r="Q184" s="2" t="s">
        <v>3687</v>
      </c>
      <c r="R184" s="248"/>
      <c r="S184" s="248"/>
      <c r="T184" s="248"/>
      <c r="U184" s="248"/>
      <c r="V184" s="248"/>
      <c r="W184" s="248"/>
      <c r="X184" s="248"/>
      <c r="Y184" s="248"/>
      <c r="Z184" s="248"/>
      <c r="AA184" s="248"/>
      <c r="AB184" s="248"/>
      <c r="AC184" s="248"/>
      <c r="AD184" s="248"/>
      <c r="AE184" s="248"/>
      <c r="AF184" s="248"/>
      <c r="AG184" s="248"/>
      <c r="AH184" s="248"/>
    </row>
    <row r="185" spans="1:34" ht="15.75" customHeight="1">
      <c r="A185" s="2" t="s">
        <v>345</v>
      </c>
      <c r="B185" s="2" t="s">
        <v>361</v>
      </c>
      <c r="C185" s="2" t="s">
        <v>372</v>
      </c>
      <c r="D185" s="2" t="s">
        <v>676</v>
      </c>
      <c r="E185" s="9" t="s">
        <v>3688</v>
      </c>
      <c r="F185" s="9" t="s">
        <v>741</v>
      </c>
      <c r="G185" s="2" t="s">
        <v>708</v>
      </c>
      <c r="H185" s="2" t="s">
        <v>2788</v>
      </c>
      <c r="I185" s="3" t="s">
        <v>150</v>
      </c>
      <c r="J185" s="247">
        <v>0.83333333333333337</v>
      </c>
      <c r="K185" s="247">
        <v>0.83333333333333337</v>
      </c>
      <c r="L185" s="247">
        <v>8.3333333333333329E-2</v>
      </c>
      <c r="M185" s="247">
        <v>0.83333333333333337</v>
      </c>
      <c r="N185" s="247">
        <v>0.83333333333333337</v>
      </c>
      <c r="O185" s="247">
        <v>0.83333333333333337</v>
      </c>
      <c r="P185" s="247">
        <f t="shared" si="0"/>
        <v>1.7939814814814818</v>
      </c>
      <c r="Q185" s="2" t="s">
        <v>3689</v>
      </c>
      <c r="R185" s="248"/>
      <c r="S185" s="248"/>
      <c r="T185" s="248"/>
      <c r="U185" s="248"/>
      <c r="V185" s="248"/>
      <c r="W185" s="248"/>
      <c r="X185" s="248"/>
      <c r="Y185" s="248"/>
      <c r="Z185" s="248"/>
      <c r="AA185" s="248"/>
      <c r="AB185" s="248"/>
      <c r="AC185" s="248"/>
      <c r="AD185" s="248"/>
      <c r="AE185" s="248"/>
      <c r="AF185" s="248"/>
      <c r="AG185" s="248"/>
      <c r="AH185" s="248"/>
    </row>
    <row r="186" spans="1:34" ht="15.75" customHeight="1">
      <c r="A186" s="2" t="s">
        <v>345</v>
      </c>
      <c r="B186" s="2" t="s">
        <v>377</v>
      </c>
      <c r="C186" s="2" t="s">
        <v>3690</v>
      </c>
      <c r="D186" s="2" t="s">
        <v>676</v>
      </c>
      <c r="E186" s="2" t="s">
        <v>3691</v>
      </c>
      <c r="F186" s="2" t="s">
        <v>748</v>
      </c>
      <c r="G186" s="2" t="s">
        <v>708</v>
      </c>
      <c r="H186" s="2"/>
      <c r="I186" s="3" t="s">
        <v>150</v>
      </c>
      <c r="J186" s="247">
        <v>0.65</v>
      </c>
      <c r="K186" s="247">
        <v>0.625</v>
      </c>
      <c r="L186" s="247">
        <v>0.65</v>
      </c>
      <c r="M186" s="247">
        <v>0.65</v>
      </c>
      <c r="N186" s="247">
        <v>0.45</v>
      </c>
      <c r="O186" s="247">
        <v>0.625</v>
      </c>
      <c r="P186" s="247">
        <f t="shared" si="0"/>
        <v>0.96484375</v>
      </c>
      <c r="Q186" s="2" t="s">
        <v>3692</v>
      </c>
      <c r="R186" s="248"/>
      <c r="S186" s="248"/>
      <c r="T186" s="248"/>
      <c r="U186" s="248"/>
      <c r="V186" s="248"/>
      <c r="W186" s="248"/>
      <c r="X186" s="248"/>
      <c r="Y186" s="248"/>
      <c r="Z186" s="248"/>
      <c r="AA186" s="248"/>
      <c r="AB186" s="248"/>
      <c r="AC186" s="248"/>
      <c r="AD186" s="248"/>
      <c r="AE186" s="248"/>
      <c r="AF186" s="248"/>
      <c r="AG186" s="248"/>
      <c r="AH186" s="248"/>
    </row>
    <row r="187" spans="1:34" ht="15.75" customHeight="1">
      <c r="A187" s="2" t="s">
        <v>345</v>
      </c>
      <c r="B187" s="2" t="s">
        <v>377</v>
      </c>
      <c r="C187" s="2" t="s">
        <v>3690</v>
      </c>
      <c r="D187" s="2" t="s">
        <v>676</v>
      </c>
      <c r="E187" s="2" t="s">
        <v>3693</v>
      </c>
      <c r="F187" s="2" t="s">
        <v>3694</v>
      </c>
      <c r="G187" s="2" t="s">
        <v>708</v>
      </c>
      <c r="H187" s="2"/>
      <c r="I187" s="3" t="s">
        <v>150</v>
      </c>
      <c r="J187" s="247">
        <v>0.9</v>
      </c>
      <c r="K187" s="247">
        <v>0.9</v>
      </c>
      <c r="L187" s="247">
        <v>0.9</v>
      </c>
      <c r="M187" s="247">
        <v>0.85</v>
      </c>
      <c r="N187" s="247">
        <v>0.6</v>
      </c>
      <c r="O187" s="247">
        <v>0.82499999999999996</v>
      </c>
      <c r="P187" s="247">
        <f t="shared" si="0"/>
        <v>2.413125</v>
      </c>
      <c r="Q187" s="2" t="s">
        <v>3695</v>
      </c>
      <c r="R187" s="276"/>
      <c r="S187" s="276"/>
      <c r="T187" s="276"/>
      <c r="U187" s="276"/>
      <c r="V187" s="276"/>
      <c r="W187" s="276"/>
      <c r="X187" s="276"/>
      <c r="Y187" s="276"/>
      <c r="Z187" s="276"/>
      <c r="AA187" s="276"/>
      <c r="AB187" s="276"/>
      <c r="AC187" s="276"/>
      <c r="AD187" s="276"/>
      <c r="AE187" s="276"/>
      <c r="AF187" s="276"/>
      <c r="AG187" s="276"/>
      <c r="AH187" s="276"/>
    </row>
    <row r="188" spans="1:34" ht="15.75" customHeight="1">
      <c r="A188" s="2" t="s">
        <v>345</v>
      </c>
      <c r="B188" s="2" t="s">
        <v>377</v>
      </c>
      <c r="C188" s="2" t="s">
        <v>3690</v>
      </c>
      <c r="D188" s="2" t="s">
        <v>676</v>
      </c>
      <c r="E188" s="2" t="s">
        <v>3696</v>
      </c>
      <c r="F188" s="2" t="s">
        <v>3697</v>
      </c>
      <c r="G188" s="2" t="s">
        <v>708</v>
      </c>
      <c r="H188" s="2"/>
      <c r="I188" s="3" t="s">
        <v>150</v>
      </c>
      <c r="J188" s="247">
        <v>0.6</v>
      </c>
      <c r="K188" s="247">
        <v>0.55000000000000004</v>
      </c>
      <c r="L188" s="247">
        <v>0.6</v>
      </c>
      <c r="M188" s="247">
        <v>0.6</v>
      </c>
      <c r="N188" s="247">
        <v>0.125</v>
      </c>
      <c r="O188" s="247">
        <v>0.55000000000000004</v>
      </c>
      <c r="P188" s="247">
        <f t="shared" si="0"/>
        <v>0.61875000000000002</v>
      </c>
      <c r="Q188" s="2" t="s">
        <v>3698</v>
      </c>
      <c r="R188" s="276"/>
      <c r="S188" s="276"/>
      <c r="T188" s="276"/>
      <c r="U188" s="276"/>
      <c r="V188" s="276"/>
      <c r="W188" s="276"/>
      <c r="X188" s="276"/>
      <c r="Y188" s="276"/>
      <c r="Z188" s="276"/>
      <c r="AA188" s="276"/>
      <c r="AB188" s="276"/>
      <c r="AC188" s="276"/>
      <c r="AD188" s="276"/>
      <c r="AE188" s="276"/>
      <c r="AF188" s="276"/>
      <c r="AG188" s="276"/>
      <c r="AH188" s="276"/>
    </row>
    <row r="189" spans="1:34" ht="15.75" customHeight="1">
      <c r="A189" s="752" t="s">
        <v>345</v>
      </c>
      <c r="B189" s="752" t="s">
        <v>377</v>
      </c>
      <c r="C189" s="752" t="s">
        <v>3699</v>
      </c>
      <c r="D189" s="752" t="s">
        <v>676</v>
      </c>
      <c r="E189" s="752" t="s">
        <v>3700</v>
      </c>
      <c r="F189" s="752" t="s">
        <v>3701</v>
      </c>
      <c r="G189" s="752" t="s">
        <v>3702</v>
      </c>
      <c r="H189" s="752" t="s">
        <v>3703</v>
      </c>
      <c r="I189" s="753" t="s">
        <v>150</v>
      </c>
      <c r="J189" s="754">
        <v>0.8571428571428571</v>
      </c>
      <c r="K189" s="754">
        <v>0.75</v>
      </c>
      <c r="L189" s="754">
        <v>0.6785714285714286</v>
      </c>
      <c r="M189" s="754">
        <v>0.75</v>
      </c>
      <c r="N189" s="754">
        <v>0.6785714285714286</v>
      </c>
      <c r="O189" s="754">
        <v>0.75</v>
      </c>
      <c r="P189" s="754">
        <f t="shared" si="0"/>
        <v>1.8367346938775513</v>
      </c>
      <c r="Q189" s="752" t="s">
        <v>3704</v>
      </c>
      <c r="R189" s="774"/>
      <c r="S189" s="774"/>
      <c r="T189" s="774"/>
      <c r="U189" s="774"/>
      <c r="V189" s="774"/>
      <c r="W189" s="774"/>
      <c r="X189" s="774"/>
      <c r="Y189" s="774"/>
      <c r="Z189" s="774"/>
      <c r="AA189" s="774"/>
      <c r="AB189" s="774"/>
      <c r="AC189" s="774"/>
      <c r="AD189" s="774"/>
      <c r="AE189" s="774"/>
      <c r="AF189" s="774"/>
      <c r="AG189" s="774"/>
      <c r="AH189" s="774"/>
    </row>
    <row r="190" spans="1:34" ht="15.75" customHeight="1">
      <c r="A190" s="752" t="s">
        <v>345</v>
      </c>
      <c r="B190" s="752" t="s">
        <v>377</v>
      </c>
      <c r="C190" s="752" t="s">
        <v>3699</v>
      </c>
      <c r="D190" s="752" t="s">
        <v>676</v>
      </c>
      <c r="E190" s="752" t="s">
        <v>3705</v>
      </c>
      <c r="F190" s="752" t="s">
        <v>3706</v>
      </c>
      <c r="G190" s="752" t="s">
        <v>3702</v>
      </c>
      <c r="H190" s="752" t="s">
        <v>3707</v>
      </c>
      <c r="I190" s="753" t="s">
        <v>150</v>
      </c>
      <c r="J190" s="754">
        <v>0.7142857142857143</v>
      </c>
      <c r="K190" s="754">
        <v>0.6428571428571429</v>
      </c>
      <c r="L190" s="754">
        <v>0.6428571428571429</v>
      </c>
      <c r="M190" s="754">
        <v>0.7142857142857143</v>
      </c>
      <c r="N190" s="754">
        <v>0.14285714285714285</v>
      </c>
      <c r="O190" s="754">
        <v>0.7142857142857143</v>
      </c>
      <c r="P190" s="754">
        <f t="shared" si="0"/>
        <v>1.0932944606413995</v>
      </c>
      <c r="Q190" s="752" t="s">
        <v>3708</v>
      </c>
      <c r="R190" s="774"/>
      <c r="S190" s="774"/>
      <c r="T190" s="774"/>
      <c r="U190" s="774"/>
      <c r="V190" s="774"/>
      <c r="W190" s="774"/>
      <c r="X190" s="774"/>
      <c r="Y190" s="774"/>
      <c r="Z190" s="774"/>
      <c r="AA190" s="774"/>
      <c r="AB190" s="774"/>
      <c r="AC190" s="774"/>
      <c r="AD190" s="774"/>
      <c r="AE190" s="774"/>
      <c r="AF190" s="774"/>
      <c r="AG190" s="774"/>
      <c r="AH190" s="774"/>
    </row>
    <row r="191" spans="1:34" ht="15.75" customHeight="1">
      <c r="A191" s="2" t="s">
        <v>345</v>
      </c>
      <c r="B191" s="2" t="s">
        <v>377</v>
      </c>
      <c r="C191" s="2" t="s">
        <v>3699</v>
      </c>
      <c r="D191" s="2" t="s">
        <v>676</v>
      </c>
      <c r="E191" s="9" t="s">
        <v>3709</v>
      </c>
      <c r="F191" s="2" t="s">
        <v>3706</v>
      </c>
      <c r="G191" s="2" t="s">
        <v>3702</v>
      </c>
      <c r="H191" s="2" t="s">
        <v>3707</v>
      </c>
      <c r="I191" s="3" t="s">
        <v>150</v>
      </c>
      <c r="J191" s="247">
        <v>0.6428571428571429</v>
      </c>
      <c r="K191" s="247">
        <v>0.5714285714285714</v>
      </c>
      <c r="L191" s="247">
        <v>0.5</v>
      </c>
      <c r="M191" s="247">
        <v>0.5714285714285714</v>
      </c>
      <c r="N191" s="247">
        <v>0.2857142857142857</v>
      </c>
      <c r="O191" s="247">
        <v>0.6428571428571429</v>
      </c>
      <c r="P191" s="247">
        <f t="shared" si="0"/>
        <v>0.79701166180758021</v>
      </c>
      <c r="Q191" s="2" t="s">
        <v>3710</v>
      </c>
      <c r="R191" s="276"/>
      <c r="S191" s="276"/>
      <c r="T191" s="276"/>
      <c r="U191" s="276"/>
      <c r="V191" s="276"/>
      <c r="W191" s="276"/>
      <c r="X191" s="276"/>
      <c r="Y191" s="276"/>
      <c r="Z191" s="276"/>
      <c r="AA191" s="276"/>
      <c r="AB191" s="276"/>
      <c r="AC191" s="276"/>
      <c r="AD191" s="276"/>
      <c r="AE191" s="276"/>
      <c r="AF191" s="276"/>
      <c r="AG191" s="276"/>
      <c r="AH191" s="276"/>
    </row>
    <row r="192" spans="1:34" ht="15.75" customHeight="1">
      <c r="A192" s="2" t="s">
        <v>345</v>
      </c>
      <c r="B192" s="2" t="s">
        <v>377</v>
      </c>
      <c r="C192" s="2" t="s">
        <v>3699</v>
      </c>
      <c r="D192" s="2" t="s">
        <v>676</v>
      </c>
      <c r="E192" s="2" t="s">
        <v>3711</v>
      </c>
      <c r="F192" s="2" t="s">
        <v>3706</v>
      </c>
      <c r="G192" s="2" t="s">
        <v>3702</v>
      </c>
      <c r="H192" s="2" t="s">
        <v>3707</v>
      </c>
      <c r="I192" s="3" t="s">
        <v>150</v>
      </c>
      <c r="J192" s="247">
        <v>0.5</v>
      </c>
      <c r="K192" s="247">
        <v>0.5</v>
      </c>
      <c r="L192" s="247">
        <v>0.21428571428571427</v>
      </c>
      <c r="M192" s="247">
        <v>0.39285714285714285</v>
      </c>
      <c r="N192" s="247">
        <v>0.14285714285714285</v>
      </c>
      <c r="O192" s="247">
        <v>0.5</v>
      </c>
      <c r="P192" s="247">
        <f t="shared" si="0"/>
        <v>0.3125</v>
      </c>
      <c r="Q192" s="2" t="s">
        <v>3712</v>
      </c>
      <c r="R192" s="276"/>
      <c r="S192" s="276"/>
      <c r="T192" s="276"/>
      <c r="U192" s="276"/>
      <c r="V192" s="276"/>
      <c r="W192" s="276"/>
      <c r="X192" s="276"/>
      <c r="Y192" s="276"/>
      <c r="Z192" s="276"/>
      <c r="AA192" s="276"/>
      <c r="AB192" s="276"/>
      <c r="AC192" s="276"/>
      <c r="AD192" s="276"/>
      <c r="AE192" s="276"/>
      <c r="AF192" s="276"/>
      <c r="AG192" s="276"/>
      <c r="AH192" s="276"/>
    </row>
    <row r="193" spans="1:34" ht="15.75" customHeight="1">
      <c r="A193" s="2" t="s">
        <v>345</v>
      </c>
      <c r="B193" s="2" t="s">
        <v>377</v>
      </c>
      <c r="C193" s="2" t="s">
        <v>3699</v>
      </c>
      <c r="D193" s="2" t="s">
        <v>676</v>
      </c>
      <c r="E193" s="2" t="s">
        <v>3713</v>
      </c>
      <c r="F193" s="2" t="s">
        <v>3706</v>
      </c>
      <c r="G193" s="2" t="s">
        <v>3702</v>
      </c>
      <c r="H193" s="2" t="s">
        <v>3707</v>
      </c>
      <c r="I193" s="3" t="s">
        <v>150</v>
      </c>
      <c r="J193" s="247">
        <v>0.42857142857142855</v>
      </c>
      <c r="K193" s="247">
        <v>0.42857142857142855</v>
      </c>
      <c r="L193" s="247">
        <v>0.35714285714285715</v>
      </c>
      <c r="M193" s="247">
        <v>0.39285714285714285</v>
      </c>
      <c r="N193" s="247">
        <v>0</v>
      </c>
      <c r="O193" s="247">
        <v>0.39285714285714285</v>
      </c>
      <c r="P193" s="247">
        <f t="shared" si="0"/>
        <v>0.198432944606414</v>
      </c>
      <c r="Q193" s="2" t="s">
        <v>3714</v>
      </c>
      <c r="R193" s="276"/>
      <c r="S193" s="276"/>
      <c r="T193" s="276"/>
      <c r="U193" s="276"/>
      <c r="V193" s="276"/>
      <c r="W193" s="276"/>
      <c r="X193" s="276"/>
      <c r="Y193" s="276"/>
      <c r="Z193" s="276"/>
      <c r="AA193" s="276"/>
      <c r="AB193" s="276"/>
      <c r="AC193" s="276"/>
      <c r="AD193" s="276"/>
      <c r="AE193" s="276"/>
      <c r="AF193" s="276"/>
      <c r="AG193" s="276"/>
      <c r="AH193" s="276"/>
    </row>
    <row r="194" spans="1:34" ht="15.75" customHeight="1">
      <c r="A194" s="2" t="s">
        <v>345</v>
      </c>
      <c r="B194" s="2" t="s">
        <v>377</v>
      </c>
      <c r="C194" s="2" t="s">
        <v>3699</v>
      </c>
      <c r="D194" s="2" t="s">
        <v>676</v>
      </c>
      <c r="E194" s="2" t="s">
        <v>3715</v>
      </c>
      <c r="F194" s="2" t="s">
        <v>3706</v>
      </c>
      <c r="G194" s="2" t="s">
        <v>3702</v>
      </c>
      <c r="H194" s="2" t="s">
        <v>3707</v>
      </c>
      <c r="I194" s="3" t="s">
        <v>150</v>
      </c>
      <c r="J194" s="247">
        <v>0.5714285714285714</v>
      </c>
      <c r="K194" s="247">
        <v>0.5</v>
      </c>
      <c r="L194" s="247">
        <v>0.35714285714285715</v>
      </c>
      <c r="M194" s="247">
        <v>0.35714285714285715</v>
      </c>
      <c r="N194" s="247">
        <v>0.39285714285714285</v>
      </c>
      <c r="O194" s="247">
        <v>0.5714285714285714</v>
      </c>
      <c r="P194" s="247">
        <f t="shared" si="0"/>
        <v>0.52478134110787167</v>
      </c>
      <c r="Q194" s="2" t="s">
        <v>3716</v>
      </c>
      <c r="R194" s="276"/>
      <c r="S194" s="276"/>
      <c r="T194" s="276"/>
      <c r="U194" s="276"/>
      <c r="V194" s="276"/>
      <c r="W194" s="276"/>
      <c r="X194" s="276"/>
      <c r="Y194" s="276"/>
      <c r="Z194" s="276"/>
      <c r="AA194" s="276"/>
      <c r="AB194" s="276"/>
      <c r="AC194" s="276"/>
      <c r="AD194" s="276"/>
      <c r="AE194" s="276"/>
      <c r="AF194" s="276"/>
      <c r="AG194" s="276"/>
      <c r="AH194" s="276"/>
    </row>
    <row r="195" spans="1:34" ht="15.75" customHeight="1">
      <c r="A195" s="2" t="s">
        <v>345</v>
      </c>
      <c r="B195" s="2" t="s">
        <v>377</v>
      </c>
      <c r="C195" s="2" t="s">
        <v>3699</v>
      </c>
      <c r="D195" s="2" t="s">
        <v>676</v>
      </c>
      <c r="E195" s="756" t="s">
        <v>3717</v>
      </c>
      <c r="F195" s="2" t="s">
        <v>3706</v>
      </c>
      <c r="G195" s="2" t="s">
        <v>3702</v>
      </c>
      <c r="H195" s="2" t="s">
        <v>3707</v>
      </c>
      <c r="I195" s="3" t="s">
        <v>150</v>
      </c>
      <c r="J195" s="247">
        <v>0.8</v>
      </c>
      <c r="K195" s="247">
        <v>0.8</v>
      </c>
      <c r="L195" s="247">
        <v>0.5</v>
      </c>
      <c r="M195" s="247">
        <v>0.6</v>
      </c>
      <c r="N195" s="247">
        <v>0.6</v>
      </c>
      <c r="O195" s="247">
        <v>0.8</v>
      </c>
      <c r="P195" s="247">
        <f t="shared" si="0"/>
        <v>1.6</v>
      </c>
      <c r="Q195" s="2" t="s">
        <v>3718</v>
      </c>
      <c r="R195" s="276"/>
      <c r="S195" s="276"/>
      <c r="T195" s="276"/>
      <c r="U195" s="276"/>
      <c r="V195" s="276"/>
      <c r="W195" s="276"/>
      <c r="X195" s="276"/>
      <c r="Y195" s="276"/>
      <c r="Z195" s="276"/>
      <c r="AA195" s="276"/>
      <c r="AB195" s="276"/>
      <c r="AC195" s="276"/>
      <c r="AD195" s="276"/>
      <c r="AE195" s="276"/>
      <c r="AF195" s="276"/>
      <c r="AG195" s="276"/>
      <c r="AH195" s="276"/>
    </row>
    <row r="196" spans="1:34" ht="15.75" customHeight="1">
      <c r="A196" s="2" t="s">
        <v>381</v>
      </c>
      <c r="B196" s="2" t="s">
        <v>382</v>
      </c>
      <c r="C196" s="2"/>
      <c r="D196" s="2" t="s">
        <v>676</v>
      </c>
      <c r="E196" s="2" t="s">
        <v>3719</v>
      </c>
      <c r="F196" s="2" t="s">
        <v>3720</v>
      </c>
      <c r="G196" s="2" t="s">
        <v>3098</v>
      </c>
      <c r="H196" s="2" t="s">
        <v>2790</v>
      </c>
      <c r="I196" s="3" t="s">
        <v>4</v>
      </c>
      <c r="J196" s="247">
        <v>1</v>
      </c>
      <c r="K196" s="247">
        <v>1</v>
      </c>
      <c r="L196" s="247">
        <v>1</v>
      </c>
      <c r="M196" s="247">
        <v>1</v>
      </c>
      <c r="N196" s="247">
        <v>1</v>
      </c>
      <c r="O196" s="247">
        <v>0.5</v>
      </c>
      <c r="P196" s="247">
        <f t="shared" si="0"/>
        <v>2</v>
      </c>
      <c r="Q196" s="2" t="s">
        <v>3721</v>
      </c>
      <c r="R196" s="249"/>
      <c r="S196" s="249"/>
      <c r="T196" s="249"/>
      <c r="U196" s="249"/>
      <c r="V196" s="249"/>
      <c r="W196" s="249"/>
      <c r="X196" s="249"/>
      <c r="Y196" s="249"/>
      <c r="Z196" s="249"/>
      <c r="AA196" s="249"/>
      <c r="AB196" s="249"/>
      <c r="AC196" s="249"/>
      <c r="AD196" s="249"/>
      <c r="AE196" s="249"/>
      <c r="AF196" s="249"/>
      <c r="AG196" s="249"/>
      <c r="AH196" s="249"/>
    </row>
    <row r="197" spans="1:34" ht="15.75" customHeight="1">
      <c r="A197" s="2" t="s">
        <v>381</v>
      </c>
      <c r="B197" s="2" t="s">
        <v>382</v>
      </c>
      <c r="C197" s="2"/>
      <c r="D197" s="2" t="s">
        <v>676</v>
      </c>
      <c r="E197" s="2" t="s">
        <v>3722</v>
      </c>
      <c r="F197" s="2" t="s">
        <v>3723</v>
      </c>
      <c r="G197" s="2" t="s">
        <v>413</v>
      </c>
      <c r="H197" s="2"/>
      <c r="I197" s="3" t="s">
        <v>4</v>
      </c>
      <c r="J197" s="247">
        <v>1</v>
      </c>
      <c r="K197" s="247">
        <v>1</v>
      </c>
      <c r="L197" s="247">
        <v>1</v>
      </c>
      <c r="M197" s="247">
        <v>1</v>
      </c>
      <c r="N197" s="247">
        <v>1</v>
      </c>
      <c r="O197" s="247">
        <v>1</v>
      </c>
      <c r="P197" s="247">
        <f t="shared" si="0"/>
        <v>4</v>
      </c>
      <c r="Q197" s="2" t="s">
        <v>3724</v>
      </c>
      <c r="R197" s="249"/>
      <c r="S197" s="249"/>
      <c r="T197" s="249"/>
      <c r="U197" s="249"/>
      <c r="V197" s="249"/>
      <c r="W197" s="249"/>
      <c r="X197" s="249"/>
      <c r="Y197" s="249"/>
      <c r="Z197" s="249"/>
      <c r="AA197" s="249"/>
      <c r="AB197" s="249"/>
      <c r="AC197" s="249"/>
      <c r="AD197" s="249"/>
      <c r="AE197" s="249"/>
      <c r="AF197" s="249"/>
      <c r="AG197" s="249"/>
      <c r="AH197" s="249"/>
    </row>
    <row r="198" spans="1:34" ht="15.75" customHeight="1">
      <c r="A198" s="2" t="s">
        <v>381</v>
      </c>
      <c r="B198" s="2" t="s">
        <v>382</v>
      </c>
      <c r="C198" s="2"/>
      <c r="D198" s="2" t="s">
        <v>676</v>
      </c>
      <c r="E198" s="2" t="s">
        <v>777</v>
      </c>
      <c r="F198" s="2" t="s">
        <v>3725</v>
      </c>
      <c r="G198" s="2" t="s">
        <v>975</v>
      </c>
      <c r="H198" s="2" t="s">
        <v>2793</v>
      </c>
      <c r="I198" s="3" t="s">
        <v>4</v>
      </c>
      <c r="J198" s="247">
        <v>1</v>
      </c>
      <c r="K198" s="247">
        <v>1</v>
      </c>
      <c r="L198" s="247">
        <v>0</v>
      </c>
      <c r="M198" s="247">
        <v>1</v>
      </c>
      <c r="N198" s="247">
        <v>1</v>
      </c>
      <c r="O198" s="247">
        <v>0.5</v>
      </c>
      <c r="P198" s="247">
        <f t="shared" si="0"/>
        <v>1.5</v>
      </c>
      <c r="Q198" s="9" t="s">
        <v>3726</v>
      </c>
    </row>
    <row r="199" spans="1:34" ht="15.75" customHeight="1">
      <c r="A199" s="2" t="s">
        <v>381</v>
      </c>
      <c r="B199" s="2" t="s">
        <v>392</v>
      </c>
      <c r="C199" s="2" t="s">
        <v>3727</v>
      </c>
      <c r="D199" s="2" t="s">
        <v>676</v>
      </c>
      <c r="E199" s="9" t="s">
        <v>785</v>
      </c>
      <c r="F199" s="2" t="s">
        <v>1271</v>
      </c>
      <c r="G199" s="2" t="s">
        <v>973</v>
      </c>
      <c r="H199" s="2"/>
      <c r="I199" s="3" t="s">
        <v>4</v>
      </c>
      <c r="J199" s="247">
        <v>1</v>
      </c>
      <c r="K199" s="247">
        <v>1</v>
      </c>
      <c r="L199" s="247">
        <v>0</v>
      </c>
      <c r="M199" s="247">
        <v>1</v>
      </c>
      <c r="N199" s="247">
        <v>1</v>
      </c>
      <c r="O199" s="247">
        <v>1</v>
      </c>
      <c r="P199" s="247">
        <f t="shared" si="0"/>
        <v>3</v>
      </c>
      <c r="Q199" s="9" t="s">
        <v>3728</v>
      </c>
      <c r="R199" s="249"/>
      <c r="S199" s="249"/>
      <c r="T199" s="249"/>
      <c r="U199" s="249"/>
      <c r="V199" s="249"/>
      <c r="W199" s="249"/>
      <c r="X199" s="249"/>
      <c r="Y199" s="249"/>
      <c r="Z199" s="249"/>
      <c r="AA199" s="249"/>
      <c r="AB199" s="249"/>
      <c r="AC199" s="249"/>
      <c r="AD199" s="249"/>
      <c r="AE199" s="249"/>
      <c r="AF199" s="249"/>
      <c r="AG199" s="249"/>
      <c r="AH199" s="249"/>
    </row>
    <row r="200" spans="1:34" ht="15.75" customHeight="1">
      <c r="A200" s="752" t="s">
        <v>381</v>
      </c>
      <c r="B200" s="752" t="s">
        <v>392</v>
      </c>
      <c r="C200" s="752" t="s">
        <v>3727</v>
      </c>
      <c r="D200" s="752" t="s">
        <v>676</v>
      </c>
      <c r="E200" s="752" t="s">
        <v>3729</v>
      </c>
      <c r="F200" s="752" t="s">
        <v>3730</v>
      </c>
      <c r="G200" s="752"/>
      <c r="H200" s="752"/>
      <c r="I200" s="753" t="s">
        <v>4</v>
      </c>
      <c r="J200" s="754">
        <v>1</v>
      </c>
      <c r="K200" s="754">
        <v>1</v>
      </c>
      <c r="L200" s="754">
        <v>1</v>
      </c>
      <c r="M200" s="754">
        <v>1</v>
      </c>
      <c r="N200" s="754">
        <v>1</v>
      </c>
      <c r="O200" s="754">
        <v>1</v>
      </c>
      <c r="P200" s="754">
        <f t="shared" si="0"/>
        <v>4</v>
      </c>
      <c r="Q200" s="752" t="s">
        <v>3731</v>
      </c>
      <c r="R200" s="755"/>
      <c r="S200" s="755"/>
      <c r="T200" s="755"/>
      <c r="U200" s="755"/>
      <c r="V200" s="755"/>
      <c r="W200" s="755"/>
      <c r="X200" s="755"/>
      <c r="Y200" s="755"/>
      <c r="Z200" s="755"/>
      <c r="AA200" s="755"/>
      <c r="AB200" s="755"/>
      <c r="AC200" s="755"/>
      <c r="AD200" s="755"/>
      <c r="AE200" s="755"/>
      <c r="AF200" s="755"/>
      <c r="AG200" s="755"/>
      <c r="AH200" s="755"/>
    </row>
    <row r="201" spans="1:34" ht="15.75" customHeight="1">
      <c r="A201" s="2" t="s">
        <v>381</v>
      </c>
      <c r="B201" s="2" t="s">
        <v>392</v>
      </c>
      <c r="C201" s="2" t="s">
        <v>398</v>
      </c>
      <c r="D201" s="2" t="s">
        <v>676</v>
      </c>
      <c r="E201" s="9" t="s">
        <v>3732</v>
      </c>
      <c r="F201" s="2" t="s">
        <v>1274</v>
      </c>
      <c r="G201" s="2" t="s">
        <v>973</v>
      </c>
      <c r="H201" s="2"/>
      <c r="I201" s="3" t="s">
        <v>4</v>
      </c>
      <c r="J201" s="247">
        <v>1</v>
      </c>
      <c r="K201" s="247">
        <v>1</v>
      </c>
      <c r="L201" s="247">
        <v>0</v>
      </c>
      <c r="M201" s="247">
        <v>0</v>
      </c>
      <c r="N201" s="247">
        <v>1</v>
      </c>
      <c r="O201" s="247">
        <v>1</v>
      </c>
      <c r="P201" s="247">
        <f t="shared" si="0"/>
        <v>2</v>
      </c>
      <c r="Q201" s="2" t="s">
        <v>3733</v>
      </c>
      <c r="R201" s="249"/>
      <c r="S201" s="249"/>
      <c r="T201" s="249"/>
      <c r="U201" s="249"/>
      <c r="V201" s="249"/>
      <c r="W201" s="249"/>
      <c r="X201" s="249"/>
      <c r="Y201" s="249"/>
      <c r="Z201" s="249"/>
      <c r="AA201" s="249"/>
      <c r="AB201" s="249"/>
      <c r="AC201" s="249"/>
      <c r="AD201" s="249"/>
      <c r="AE201" s="249"/>
      <c r="AF201" s="249"/>
      <c r="AG201" s="249"/>
      <c r="AH201" s="249"/>
    </row>
    <row r="202" spans="1:34" ht="15.75" customHeight="1">
      <c r="A202" s="2" t="s">
        <v>381</v>
      </c>
      <c r="B202" s="2" t="s">
        <v>392</v>
      </c>
      <c r="C202" s="2" t="s">
        <v>398</v>
      </c>
      <c r="D202" s="2" t="s">
        <v>676</v>
      </c>
      <c r="E202" s="9" t="s">
        <v>3734</v>
      </c>
      <c r="F202" s="2" t="s">
        <v>3735</v>
      </c>
      <c r="G202" s="2" t="s">
        <v>973</v>
      </c>
      <c r="H202" s="2" t="s">
        <v>3736</v>
      </c>
      <c r="I202" s="3" t="s">
        <v>4</v>
      </c>
      <c r="J202" s="247">
        <v>0</v>
      </c>
      <c r="K202" s="247">
        <v>0</v>
      </c>
      <c r="L202" s="247">
        <v>0</v>
      </c>
      <c r="M202" s="247">
        <v>0</v>
      </c>
      <c r="N202" s="247">
        <v>0</v>
      </c>
      <c r="O202" s="247">
        <v>0</v>
      </c>
      <c r="P202" s="247">
        <f t="shared" si="0"/>
        <v>0</v>
      </c>
      <c r="Q202" s="2" t="s">
        <v>3737</v>
      </c>
      <c r="R202" s="249"/>
      <c r="S202" s="249"/>
      <c r="T202" s="249"/>
      <c r="U202" s="249"/>
      <c r="V202" s="249"/>
      <c r="W202" s="249"/>
      <c r="X202" s="249"/>
      <c r="Y202" s="249"/>
      <c r="Z202" s="249"/>
      <c r="AA202" s="249"/>
      <c r="AB202" s="249"/>
      <c r="AC202" s="249"/>
      <c r="AD202" s="249"/>
      <c r="AE202" s="249"/>
      <c r="AF202" s="249"/>
      <c r="AG202" s="249"/>
      <c r="AH202" s="249"/>
    </row>
    <row r="203" spans="1:34" ht="15.75" customHeight="1">
      <c r="A203" s="752" t="s">
        <v>381</v>
      </c>
      <c r="B203" s="752" t="s">
        <v>392</v>
      </c>
      <c r="C203" s="752" t="s">
        <v>398</v>
      </c>
      <c r="D203" s="752" t="s">
        <v>676</v>
      </c>
      <c r="E203" s="762" t="s">
        <v>3738</v>
      </c>
      <c r="F203" s="752" t="s">
        <v>3730</v>
      </c>
      <c r="G203" s="752"/>
      <c r="H203" s="752"/>
      <c r="I203" s="753" t="s">
        <v>4</v>
      </c>
      <c r="J203" s="754">
        <v>1</v>
      </c>
      <c r="K203" s="754">
        <v>1</v>
      </c>
      <c r="L203" s="754">
        <v>1</v>
      </c>
      <c r="M203" s="754">
        <v>1</v>
      </c>
      <c r="N203" s="754">
        <v>1</v>
      </c>
      <c r="O203" s="754">
        <v>1</v>
      </c>
      <c r="P203" s="754">
        <f t="shared" si="0"/>
        <v>4</v>
      </c>
      <c r="Q203" s="752" t="s">
        <v>3739</v>
      </c>
      <c r="R203" s="755"/>
      <c r="S203" s="755"/>
      <c r="T203" s="755"/>
      <c r="U203" s="755"/>
      <c r="V203" s="755"/>
      <c r="W203" s="755"/>
      <c r="X203" s="755"/>
      <c r="Y203" s="755"/>
      <c r="Z203" s="755"/>
      <c r="AA203" s="755"/>
      <c r="AB203" s="755"/>
      <c r="AC203" s="755"/>
      <c r="AD203" s="755"/>
      <c r="AE203" s="755"/>
      <c r="AF203" s="755"/>
      <c r="AG203" s="755"/>
      <c r="AH203" s="755"/>
    </row>
    <row r="204" spans="1:34" ht="15.75" customHeight="1">
      <c r="A204" s="2" t="s">
        <v>381</v>
      </c>
      <c r="B204" s="2" t="s">
        <v>392</v>
      </c>
      <c r="C204" s="2" t="s">
        <v>398</v>
      </c>
      <c r="D204" s="2" t="s">
        <v>676</v>
      </c>
      <c r="E204" s="2" t="s">
        <v>3740</v>
      </c>
      <c r="F204" s="2" t="s">
        <v>3741</v>
      </c>
      <c r="G204" s="2" t="s">
        <v>973</v>
      </c>
      <c r="H204" s="2" t="s">
        <v>3742</v>
      </c>
      <c r="I204" s="3" t="s">
        <v>4</v>
      </c>
      <c r="J204" s="247">
        <v>1</v>
      </c>
      <c r="K204" s="247">
        <v>1</v>
      </c>
      <c r="L204" s="247">
        <v>0</v>
      </c>
      <c r="M204" s="247">
        <v>0</v>
      </c>
      <c r="N204" s="247">
        <v>1</v>
      </c>
      <c r="O204" s="247">
        <v>1</v>
      </c>
      <c r="P204" s="247">
        <f t="shared" si="0"/>
        <v>2</v>
      </c>
      <c r="Q204" s="2" t="s">
        <v>3743</v>
      </c>
      <c r="R204" s="249"/>
      <c r="S204" s="249"/>
      <c r="T204" s="249"/>
      <c r="U204" s="249"/>
      <c r="V204" s="249"/>
      <c r="W204" s="249"/>
      <c r="X204" s="249"/>
      <c r="Y204" s="249"/>
      <c r="Z204" s="249"/>
      <c r="AA204" s="249"/>
      <c r="AB204" s="249"/>
      <c r="AC204" s="249"/>
      <c r="AD204" s="249"/>
      <c r="AE204" s="249"/>
      <c r="AF204" s="249"/>
      <c r="AG204" s="249"/>
      <c r="AH204" s="249"/>
    </row>
    <row r="205" spans="1:34" ht="15.75" customHeight="1">
      <c r="A205" s="2" t="s">
        <v>381</v>
      </c>
      <c r="B205" s="2" t="s">
        <v>392</v>
      </c>
      <c r="C205" s="2" t="s">
        <v>398</v>
      </c>
      <c r="D205" s="2" t="s">
        <v>676</v>
      </c>
      <c r="E205" s="2" t="s">
        <v>3744</v>
      </c>
      <c r="F205" s="2" t="s">
        <v>3745</v>
      </c>
      <c r="G205" s="2" t="s">
        <v>973</v>
      </c>
      <c r="H205" s="2" t="s">
        <v>3746</v>
      </c>
      <c r="I205" s="3" t="s">
        <v>4</v>
      </c>
      <c r="J205" s="247">
        <v>0</v>
      </c>
      <c r="K205" s="247">
        <v>0</v>
      </c>
      <c r="L205" s="247">
        <v>0</v>
      </c>
      <c r="M205" s="247">
        <v>0</v>
      </c>
      <c r="N205" s="247">
        <v>0</v>
      </c>
      <c r="O205" s="247">
        <v>0</v>
      </c>
      <c r="P205" s="247">
        <f t="shared" si="0"/>
        <v>0</v>
      </c>
      <c r="Q205" s="2"/>
      <c r="R205" s="249"/>
      <c r="S205" s="249"/>
      <c r="T205" s="249"/>
      <c r="U205" s="249"/>
      <c r="V205" s="249"/>
      <c r="W205" s="249"/>
      <c r="X205" s="249"/>
      <c r="Y205" s="249"/>
      <c r="Z205" s="249"/>
      <c r="AA205" s="249"/>
      <c r="AB205" s="249"/>
      <c r="AC205" s="249"/>
      <c r="AD205" s="249"/>
      <c r="AE205" s="249"/>
      <c r="AF205" s="249"/>
      <c r="AG205" s="249"/>
      <c r="AH205" s="249"/>
    </row>
    <row r="206" spans="1:34" ht="15.75" customHeight="1">
      <c r="A206" s="2" t="s">
        <v>381</v>
      </c>
      <c r="B206" s="2" t="s">
        <v>392</v>
      </c>
      <c r="C206" s="2"/>
      <c r="D206" s="2" t="s">
        <v>676</v>
      </c>
      <c r="E206" s="2" t="s">
        <v>3747</v>
      </c>
      <c r="F206" s="2" t="s">
        <v>3748</v>
      </c>
      <c r="G206" s="2" t="s">
        <v>973</v>
      </c>
      <c r="H206" s="2"/>
      <c r="I206" s="3" t="s">
        <v>4</v>
      </c>
      <c r="J206" s="247">
        <v>0</v>
      </c>
      <c r="K206" s="247">
        <v>0</v>
      </c>
      <c r="L206" s="247">
        <v>0</v>
      </c>
      <c r="M206" s="247">
        <v>0</v>
      </c>
      <c r="N206" s="247">
        <v>0</v>
      </c>
      <c r="O206" s="247">
        <v>0</v>
      </c>
      <c r="P206" s="247">
        <f t="shared" si="0"/>
        <v>0</v>
      </c>
      <c r="Q206" s="2"/>
      <c r="R206" s="249"/>
      <c r="S206" s="249"/>
      <c r="T206" s="249"/>
      <c r="U206" s="249"/>
      <c r="V206" s="249"/>
      <c r="W206" s="249"/>
      <c r="X206" s="249"/>
      <c r="Y206" s="249"/>
      <c r="Z206" s="249"/>
      <c r="AA206" s="249"/>
      <c r="AB206" s="249"/>
      <c r="AC206" s="249"/>
      <c r="AD206" s="249"/>
      <c r="AE206" s="249"/>
      <c r="AF206" s="249"/>
      <c r="AG206" s="249"/>
      <c r="AH206" s="249"/>
    </row>
    <row r="207" spans="1:34" ht="15.75" customHeight="1">
      <c r="A207" s="2" t="s">
        <v>381</v>
      </c>
      <c r="B207" s="2" t="s">
        <v>403</v>
      </c>
      <c r="C207" s="2" t="s">
        <v>3749</v>
      </c>
      <c r="D207" s="2" t="s">
        <v>676</v>
      </c>
      <c r="E207" s="2" t="s">
        <v>3750</v>
      </c>
      <c r="F207" s="2" t="s">
        <v>810</v>
      </c>
      <c r="G207" s="2" t="s">
        <v>3098</v>
      </c>
      <c r="H207" s="620"/>
      <c r="I207" s="3" t="s">
        <v>4</v>
      </c>
      <c r="J207" s="247">
        <v>1</v>
      </c>
      <c r="K207" s="247">
        <v>1</v>
      </c>
      <c r="L207" s="247">
        <v>1</v>
      </c>
      <c r="M207" s="247">
        <v>1</v>
      </c>
      <c r="N207" s="247">
        <v>1</v>
      </c>
      <c r="O207" s="247">
        <v>1</v>
      </c>
      <c r="P207" s="247">
        <f t="shared" si="0"/>
        <v>4</v>
      </c>
      <c r="Q207" s="2" t="s">
        <v>3751</v>
      </c>
      <c r="R207" s="249"/>
      <c r="S207" s="249"/>
      <c r="T207" s="249"/>
      <c r="U207" s="249"/>
      <c r="V207" s="249"/>
      <c r="W207" s="249"/>
      <c r="X207" s="249"/>
      <c r="Y207" s="249"/>
      <c r="Z207" s="249"/>
      <c r="AA207" s="249"/>
      <c r="AB207" s="249"/>
      <c r="AC207" s="249"/>
      <c r="AD207" s="249"/>
      <c r="AE207" s="249"/>
      <c r="AF207" s="249"/>
      <c r="AG207" s="249"/>
      <c r="AH207" s="249"/>
    </row>
    <row r="208" spans="1:34" ht="15.75" customHeight="1">
      <c r="A208" s="2" t="s">
        <v>381</v>
      </c>
      <c r="B208" s="2" t="s">
        <v>403</v>
      </c>
      <c r="C208" s="2" t="s">
        <v>3749</v>
      </c>
      <c r="D208" s="2" t="s">
        <v>676</v>
      </c>
      <c r="E208" s="2" t="s">
        <v>3752</v>
      </c>
      <c r="F208" s="2" t="s">
        <v>3753</v>
      </c>
      <c r="G208" s="2" t="s">
        <v>3098</v>
      </c>
      <c r="H208" s="621"/>
      <c r="I208" s="3" t="s">
        <v>4</v>
      </c>
      <c r="J208" s="247">
        <v>1</v>
      </c>
      <c r="K208" s="247">
        <v>1</v>
      </c>
      <c r="L208" s="247">
        <v>1</v>
      </c>
      <c r="M208" s="247">
        <v>1</v>
      </c>
      <c r="N208" s="247">
        <v>1</v>
      </c>
      <c r="O208" s="247">
        <v>1</v>
      </c>
      <c r="P208" s="247">
        <f t="shared" si="0"/>
        <v>4</v>
      </c>
      <c r="Q208" s="2" t="s">
        <v>3754</v>
      </c>
      <c r="R208" s="249"/>
      <c r="S208" s="249"/>
      <c r="T208" s="249"/>
      <c r="U208" s="249"/>
      <c r="V208" s="249"/>
      <c r="W208" s="249"/>
      <c r="X208" s="249"/>
      <c r="Y208" s="249"/>
      <c r="Z208" s="249"/>
      <c r="AA208" s="249"/>
      <c r="AB208" s="249"/>
      <c r="AC208" s="249"/>
      <c r="AD208" s="249"/>
      <c r="AE208" s="249"/>
      <c r="AF208" s="249"/>
      <c r="AG208" s="249"/>
      <c r="AH208" s="249"/>
    </row>
    <row r="209" spans="1:34" ht="15.75" customHeight="1">
      <c r="A209" s="2" t="s">
        <v>381</v>
      </c>
      <c r="B209" s="2" t="s">
        <v>403</v>
      </c>
      <c r="C209" s="2" t="s">
        <v>428</v>
      </c>
      <c r="D209" s="2" t="s">
        <v>676</v>
      </c>
      <c r="E209" s="9" t="s">
        <v>3755</v>
      </c>
      <c r="F209" s="2" t="s">
        <v>3756</v>
      </c>
      <c r="G209" s="2" t="s">
        <v>3098</v>
      </c>
      <c r="H209" s="2"/>
      <c r="I209" s="3" t="s">
        <v>4</v>
      </c>
      <c r="J209" s="247">
        <v>1</v>
      </c>
      <c r="K209" s="247">
        <v>1</v>
      </c>
      <c r="L209" s="247">
        <v>1</v>
      </c>
      <c r="M209" s="247">
        <v>1</v>
      </c>
      <c r="N209" s="247">
        <v>1</v>
      </c>
      <c r="O209" s="247">
        <v>1</v>
      </c>
      <c r="P209" s="247">
        <f t="shared" si="0"/>
        <v>4</v>
      </c>
      <c r="Q209" s="17" t="s">
        <v>3757</v>
      </c>
      <c r="R209" s="249"/>
      <c r="S209" s="249"/>
      <c r="T209" s="249"/>
      <c r="U209" s="249"/>
      <c r="V209" s="249"/>
      <c r="W209" s="249"/>
      <c r="X209" s="249"/>
      <c r="Y209" s="249"/>
      <c r="Z209" s="249"/>
      <c r="AA209" s="249"/>
      <c r="AB209" s="249"/>
      <c r="AC209" s="249"/>
      <c r="AD209" s="249"/>
      <c r="AE209" s="249"/>
      <c r="AF209" s="249"/>
      <c r="AG209" s="249"/>
      <c r="AH209" s="249"/>
    </row>
    <row r="210" spans="1:34" ht="15.75" customHeight="1">
      <c r="A210" s="2" t="s">
        <v>381</v>
      </c>
      <c r="B210" s="2" t="s">
        <v>403</v>
      </c>
      <c r="C210" s="2" t="s">
        <v>428</v>
      </c>
      <c r="D210" s="2" t="s">
        <v>676</v>
      </c>
      <c r="E210" s="2" t="s">
        <v>3758</v>
      </c>
      <c r="F210" s="2" t="s">
        <v>3759</v>
      </c>
      <c r="G210" s="2" t="s">
        <v>3098</v>
      </c>
      <c r="H210" s="2"/>
      <c r="I210" s="3" t="s">
        <v>4</v>
      </c>
      <c r="J210" s="247">
        <v>1</v>
      </c>
      <c r="K210" s="247">
        <v>0.5</v>
      </c>
      <c r="L210" s="247">
        <v>1</v>
      </c>
      <c r="M210" s="247">
        <v>1</v>
      </c>
      <c r="N210" s="247">
        <v>0.5</v>
      </c>
      <c r="O210" s="247">
        <v>0.5</v>
      </c>
      <c r="P210" s="247">
        <f t="shared" si="0"/>
        <v>1.5</v>
      </c>
      <c r="Q210" s="2" t="s">
        <v>3760</v>
      </c>
      <c r="R210" s="249"/>
      <c r="S210" s="249"/>
      <c r="T210" s="249"/>
      <c r="U210" s="249"/>
      <c r="V210" s="249"/>
      <c r="W210" s="249"/>
      <c r="X210" s="249"/>
      <c r="Y210" s="249"/>
      <c r="Z210" s="249"/>
      <c r="AA210" s="249"/>
      <c r="AB210" s="249"/>
      <c r="AC210" s="249"/>
      <c r="AD210" s="249"/>
      <c r="AE210" s="249"/>
      <c r="AF210" s="249"/>
      <c r="AG210" s="249"/>
      <c r="AH210" s="249"/>
    </row>
    <row r="211" spans="1:34" ht="15.75" customHeight="1">
      <c r="A211" s="2" t="s">
        <v>381</v>
      </c>
      <c r="B211" s="2" t="s">
        <v>403</v>
      </c>
      <c r="C211" s="2" t="s">
        <v>436</v>
      </c>
      <c r="D211" s="2" t="s">
        <v>676</v>
      </c>
      <c r="E211" s="2" t="s">
        <v>3761</v>
      </c>
      <c r="F211" s="2" t="s">
        <v>1284</v>
      </c>
      <c r="G211" s="2" t="s">
        <v>3098</v>
      </c>
      <c r="H211" s="2"/>
      <c r="I211" s="3" t="s">
        <v>4</v>
      </c>
      <c r="J211" s="247">
        <v>1</v>
      </c>
      <c r="K211" s="247">
        <v>1</v>
      </c>
      <c r="L211" s="247">
        <v>0</v>
      </c>
      <c r="M211" s="247">
        <v>0</v>
      </c>
      <c r="N211" s="247">
        <v>0.5</v>
      </c>
      <c r="O211" s="247">
        <v>1</v>
      </c>
      <c r="P211" s="247">
        <f t="shared" si="0"/>
        <v>1.5</v>
      </c>
      <c r="Q211" s="2" t="s">
        <v>3762</v>
      </c>
      <c r="R211" s="249"/>
      <c r="S211" s="249"/>
      <c r="T211" s="249"/>
      <c r="U211" s="249"/>
      <c r="V211" s="249"/>
      <c r="W211" s="249"/>
      <c r="X211" s="249"/>
      <c r="Y211" s="249"/>
      <c r="Z211" s="249"/>
      <c r="AA211" s="249"/>
      <c r="AB211" s="249"/>
      <c r="AC211" s="249"/>
      <c r="AD211" s="249"/>
      <c r="AE211" s="249"/>
      <c r="AF211" s="249"/>
      <c r="AG211" s="249"/>
      <c r="AH211" s="249"/>
    </row>
    <row r="212" spans="1:34" ht="15.75" customHeight="1">
      <c r="A212" s="2" t="s">
        <v>381</v>
      </c>
      <c r="B212" s="2" t="s">
        <v>403</v>
      </c>
      <c r="C212" s="2" t="s">
        <v>436</v>
      </c>
      <c r="D212" s="2" t="s">
        <v>676</v>
      </c>
      <c r="E212" s="2" t="s">
        <v>3763</v>
      </c>
      <c r="F212" s="2" t="s">
        <v>3764</v>
      </c>
      <c r="G212" s="2" t="s">
        <v>3098</v>
      </c>
      <c r="H212" s="9" t="s">
        <v>2802</v>
      </c>
      <c r="I212" s="3" t="s">
        <v>4</v>
      </c>
      <c r="J212" s="247">
        <v>0</v>
      </c>
      <c r="K212" s="247">
        <v>0</v>
      </c>
      <c r="L212" s="247">
        <v>0</v>
      </c>
      <c r="M212" s="247">
        <v>0</v>
      </c>
      <c r="N212" s="247">
        <v>0</v>
      </c>
      <c r="O212" s="247">
        <v>0</v>
      </c>
      <c r="P212" s="247">
        <f t="shared" si="0"/>
        <v>0</v>
      </c>
      <c r="Q212" s="2"/>
      <c r="R212" s="249"/>
      <c r="S212" s="249"/>
      <c r="T212" s="249"/>
      <c r="U212" s="249"/>
      <c r="V212" s="249"/>
      <c r="W212" s="249"/>
      <c r="X212" s="249"/>
      <c r="Y212" s="249"/>
      <c r="Z212" s="249"/>
      <c r="AA212" s="249"/>
      <c r="AB212" s="249"/>
      <c r="AC212" s="249"/>
      <c r="AD212" s="249"/>
      <c r="AE212" s="249"/>
      <c r="AF212" s="249"/>
      <c r="AG212" s="249"/>
      <c r="AH212" s="249"/>
    </row>
    <row r="213" spans="1:34" ht="15.75" customHeight="1">
      <c r="A213" s="2" t="s">
        <v>381</v>
      </c>
      <c r="B213" s="2" t="s">
        <v>403</v>
      </c>
      <c r="C213" s="2" t="s">
        <v>436</v>
      </c>
      <c r="D213" s="2" t="s">
        <v>676</v>
      </c>
      <c r="E213" s="2" t="s">
        <v>3765</v>
      </c>
      <c r="F213" s="2" t="s">
        <v>845</v>
      </c>
      <c r="G213" s="2" t="s">
        <v>3098</v>
      </c>
      <c r="H213" s="2"/>
      <c r="I213" s="3" t="s">
        <v>4</v>
      </c>
      <c r="J213" s="247">
        <v>0</v>
      </c>
      <c r="K213" s="247">
        <v>0</v>
      </c>
      <c r="L213" s="247">
        <v>0</v>
      </c>
      <c r="M213" s="247">
        <v>0</v>
      </c>
      <c r="N213" s="247">
        <v>0</v>
      </c>
      <c r="O213" s="247">
        <v>0</v>
      </c>
      <c r="P213" s="247">
        <f t="shared" si="0"/>
        <v>0</v>
      </c>
      <c r="Q213" s="760"/>
      <c r="R213" s="249"/>
      <c r="S213" s="249"/>
      <c r="T213" s="249"/>
      <c r="U213" s="249"/>
      <c r="V213" s="249"/>
      <c r="W213" s="249"/>
      <c r="X213" s="249"/>
      <c r="Y213" s="249"/>
      <c r="Z213" s="249"/>
      <c r="AA213" s="249"/>
      <c r="AB213" s="249"/>
      <c r="AC213" s="249"/>
      <c r="AD213" s="249"/>
      <c r="AE213" s="249"/>
      <c r="AF213" s="249"/>
      <c r="AG213" s="249"/>
      <c r="AH213" s="249"/>
    </row>
    <row r="214" spans="1:34" ht="15.75" customHeight="1">
      <c r="A214" s="2" t="s">
        <v>381</v>
      </c>
      <c r="B214" s="2" t="s">
        <v>403</v>
      </c>
      <c r="C214" s="2" t="s">
        <v>436</v>
      </c>
      <c r="D214" s="2" t="s">
        <v>676</v>
      </c>
      <c r="E214" s="2" t="s">
        <v>3766</v>
      </c>
      <c r="F214" s="2" t="s">
        <v>845</v>
      </c>
      <c r="G214" s="2" t="s">
        <v>3098</v>
      </c>
      <c r="H214" s="9" t="s">
        <v>3767</v>
      </c>
      <c r="I214" s="3" t="s">
        <v>4</v>
      </c>
      <c r="J214" s="247">
        <v>1</v>
      </c>
      <c r="K214" s="247">
        <v>1</v>
      </c>
      <c r="L214" s="247">
        <v>1</v>
      </c>
      <c r="M214" s="247">
        <v>1</v>
      </c>
      <c r="N214" s="247">
        <v>1</v>
      </c>
      <c r="O214" s="247">
        <v>1</v>
      </c>
      <c r="P214" s="247">
        <f t="shared" si="0"/>
        <v>4</v>
      </c>
      <c r="Q214" s="777" t="s">
        <v>3768</v>
      </c>
      <c r="R214" s="249"/>
      <c r="S214" s="249"/>
      <c r="T214" s="249"/>
      <c r="U214" s="249"/>
      <c r="V214" s="249"/>
      <c r="W214" s="249"/>
      <c r="X214" s="249"/>
      <c r="Y214" s="249"/>
      <c r="Z214" s="249"/>
      <c r="AA214" s="249"/>
      <c r="AB214" s="249"/>
      <c r="AC214" s="249"/>
      <c r="AD214" s="249"/>
      <c r="AE214" s="249"/>
      <c r="AF214" s="249"/>
      <c r="AG214" s="249"/>
      <c r="AH214" s="249"/>
    </row>
    <row r="215" spans="1:34" ht="15.75" customHeight="1">
      <c r="A215" s="2" t="s">
        <v>381</v>
      </c>
      <c r="B215" s="2" t="s">
        <v>441</v>
      </c>
      <c r="C215" s="2" t="s">
        <v>3769</v>
      </c>
      <c r="D215" s="2" t="s">
        <v>676</v>
      </c>
      <c r="E215" s="9" t="s">
        <v>3770</v>
      </c>
      <c r="F215" s="2" t="s">
        <v>1286</v>
      </c>
      <c r="G215" s="2" t="s">
        <v>973</v>
      </c>
      <c r="H215" s="2"/>
      <c r="I215" s="3" t="s">
        <v>4</v>
      </c>
      <c r="J215" s="247">
        <v>1</v>
      </c>
      <c r="K215" s="247">
        <v>1</v>
      </c>
      <c r="L215" s="247">
        <v>1</v>
      </c>
      <c r="M215" s="247">
        <v>1</v>
      </c>
      <c r="N215" s="247">
        <v>1</v>
      </c>
      <c r="O215" s="247">
        <v>0.5</v>
      </c>
      <c r="P215" s="247">
        <f t="shared" si="0"/>
        <v>2</v>
      </c>
      <c r="Q215" s="2" t="s">
        <v>3771</v>
      </c>
      <c r="R215" s="249"/>
      <c r="S215" s="249"/>
      <c r="T215" s="249"/>
      <c r="U215" s="249"/>
      <c r="V215" s="249"/>
      <c r="W215" s="249"/>
      <c r="X215" s="249"/>
      <c r="Y215" s="249"/>
      <c r="Z215" s="249"/>
      <c r="AA215" s="249"/>
      <c r="AB215" s="249"/>
      <c r="AC215" s="249"/>
      <c r="AD215" s="249"/>
      <c r="AE215" s="249"/>
      <c r="AF215" s="249"/>
      <c r="AG215" s="249"/>
      <c r="AH215" s="249"/>
    </row>
    <row r="216" spans="1:34" ht="15.75" customHeight="1">
      <c r="A216" s="2" t="s">
        <v>381</v>
      </c>
      <c r="B216" s="2" t="s">
        <v>441</v>
      </c>
      <c r="C216" s="2" t="s">
        <v>3769</v>
      </c>
      <c r="D216" s="2" t="s">
        <v>676</v>
      </c>
      <c r="E216" s="2" t="s">
        <v>3772</v>
      </c>
      <c r="F216" s="2" t="s">
        <v>3773</v>
      </c>
      <c r="G216" s="2" t="s">
        <v>973</v>
      </c>
      <c r="H216" s="2"/>
      <c r="I216" s="3" t="s">
        <v>4</v>
      </c>
      <c r="J216" s="247">
        <v>1</v>
      </c>
      <c r="K216" s="247">
        <v>1</v>
      </c>
      <c r="L216" s="247">
        <v>1</v>
      </c>
      <c r="M216" s="247">
        <v>1</v>
      </c>
      <c r="N216" s="247">
        <v>1</v>
      </c>
      <c r="O216" s="247">
        <v>0.5</v>
      </c>
      <c r="P216" s="247">
        <f t="shared" si="0"/>
        <v>2</v>
      </c>
      <c r="Q216" s="2" t="s">
        <v>3774</v>
      </c>
      <c r="R216" s="249"/>
      <c r="S216" s="249"/>
      <c r="T216" s="249"/>
      <c r="U216" s="249"/>
      <c r="V216" s="249"/>
      <c r="W216" s="249"/>
      <c r="X216" s="249"/>
      <c r="Y216" s="249"/>
      <c r="Z216" s="249"/>
      <c r="AA216" s="249"/>
      <c r="AB216" s="249"/>
      <c r="AC216" s="249"/>
      <c r="AD216" s="249"/>
      <c r="AE216" s="249"/>
      <c r="AF216" s="249"/>
      <c r="AG216" s="249"/>
      <c r="AH216" s="249"/>
    </row>
    <row r="217" spans="1:34" ht="15.75" customHeight="1">
      <c r="A217" s="2" t="s">
        <v>381</v>
      </c>
      <c r="B217" s="2" t="s">
        <v>441</v>
      </c>
      <c r="C217" s="2" t="s">
        <v>3769</v>
      </c>
      <c r="D217" s="2" t="s">
        <v>676</v>
      </c>
      <c r="E217" s="9" t="s">
        <v>3775</v>
      </c>
      <c r="F217" s="2" t="s">
        <v>1289</v>
      </c>
      <c r="G217" s="2" t="s">
        <v>973</v>
      </c>
      <c r="H217" s="9" t="s">
        <v>2808</v>
      </c>
      <c r="I217" s="3" t="s">
        <v>4</v>
      </c>
      <c r="J217" s="247">
        <v>1</v>
      </c>
      <c r="K217" s="247">
        <v>1</v>
      </c>
      <c r="L217" s="247">
        <v>1</v>
      </c>
      <c r="M217" s="247">
        <v>1</v>
      </c>
      <c r="N217" s="247">
        <v>1</v>
      </c>
      <c r="O217" s="247">
        <v>1</v>
      </c>
      <c r="P217" s="247">
        <f t="shared" si="0"/>
        <v>4</v>
      </c>
      <c r="Q217" s="2" t="s">
        <v>3776</v>
      </c>
      <c r="R217" s="248"/>
      <c r="S217" s="747"/>
      <c r="T217" s="249"/>
      <c r="U217" s="249"/>
      <c r="V217" s="249"/>
      <c r="W217" s="249"/>
      <c r="X217" s="249"/>
      <c r="Y217" s="249"/>
      <c r="Z217" s="249"/>
      <c r="AA217" s="249"/>
      <c r="AB217" s="249"/>
      <c r="AC217" s="249"/>
      <c r="AD217" s="249"/>
      <c r="AE217" s="249"/>
      <c r="AF217" s="249"/>
      <c r="AG217" s="249"/>
      <c r="AH217" s="249"/>
    </row>
    <row r="218" spans="1:34" ht="15.75" customHeight="1">
      <c r="A218" s="2" t="s">
        <v>3777</v>
      </c>
      <c r="B218" s="2" t="s">
        <v>451</v>
      </c>
      <c r="C218" s="2" t="s">
        <v>452</v>
      </c>
      <c r="D218" s="2" t="s">
        <v>676</v>
      </c>
      <c r="E218" s="2" t="s">
        <v>3778</v>
      </c>
      <c r="F218" s="2" t="s">
        <v>3779</v>
      </c>
      <c r="G218" s="9" t="s">
        <v>870</v>
      </c>
      <c r="H218" s="2" t="s">
        <v>2811</v>
      </c>
      <c r="I218" s="3" t="s">
        <v>150</v>
      </c>
      <c r="J218" s="247">
        <v>1</v>
      </c>
      <c r="K218" s="247">
        <v>1</v>
      </c>
      <c r="L218" s="247">
        <v>1</v>
      </c>
      <c r="M218" s="247">
        <v>1</v>
      </c>
      <c r="N218" s="247">
        <v>0</v>
      </c>
      <c r="O218" s="247">
        <v>1</v>
      </c>
      <c r="P218" s="247">
        <f t="shared" si="0"/>
        <v>3</v>
      </c>
      <c r="Q218" s="2" t="s">
        <v>3780</v>
      </c>
      <c r="R218" s="249"/>
      <c r="S218" s="249"/>
      <c r="T218" s="249"/>
      <c r="U218" s="249"/>
      <c r="V218" s="249"/>
      <c r="W218" s="249"/>
      <c r="X218" s="249"/>
      <c r="Y218" s="249"/>
      <c r="Z218" s="249"/>
      <c r="AA218" s="249"/>
      <c r="AB218" s="249"/>
      <c r="AC218" s="249"/>
      <c r="AD218" s="249"/>
      <c r="AE218" s="249"/>
      <c r="AF218" s="249"/>
      <c r="AG218" s="249"/>
      <c r="AH218" s="249"/>
    </row>
    <row r="219" spans="1:34" ht="15.75" customHeight="1">
      <c r="A219" s="2" t="s">
        <v>3777</v>
      </c>
      <c r="B219" s="2" t="s">
        <v>451</v>
      </c>
      <c r="C219" s="2" t="s">
        <v>452</v>
      </c>
      <c r="D219" s="2" t="s">
        <v>676</v>
      </c>
      <c r="E219" s="9" t="s">
        <v>875</v>
      </c>
      <c r="F219" s="2" t="s">
        <v>3779</v>
      </c>
      <c r="G219" s="9" t="s">
        <v>870</v>
      </c>
      <c r="H219" s="2" t="s">
        <v>2813</v>
      </c>
      <c r="I219" s="3" t="s">
        <v>150</v>
      </c>
      <c r="J219" s="247">
        <v>1</v>
      </c>
      <c r="K219" s="247">
        <v>1</v>
      </c>
      <c r="L219" s="247">
        <v>1</v>
      </c>
      <c r="M219" s="247">
        <v>1</v>
      </c>
      <c r="N219" s="247">
        <v>0</v>
      </c>
      <c r="O219" s="247">
        <v>1</v>
      </c>
      <c r="P219" s="247">
        <f t="shared" si="0"/>
        <v>3</v>
      </c>
      <c r="Q219" s="2" t="s">
        <v>3781</v>
      </c>
      <c r="R219" s="249"/>
      <c r="S219" s="249"/>
      <c r="T219" s="249"/>
      <c r="U219" s="249"/>
      <c r="V219" s="249"/>
      <c r="W219" s="249"/>
      <c r="X219" s="249"/>
      <c r="Y219" s="249"/>
      <c r="Z219" s="249"/>
      <c r="AA219" s="249"/>
      <c r="AB219" s="249"/>
      <c r="AC219" s="249"/>
      <c r="AD219" s="249"/>
      <c r="AE219" s="249"/>
      <c r="AF219" s="249"/>
      <c r="AG219" s="249"/>
      <c r="AH219" s="249"/>
    </row>
    <row r="220" spans="1:34" ht="15.75" customHeight="1">
      <c r="A220" s="752" t="s">
        <v>3777</v>
      </c>
      <c r="B220" s="752" t="s">
        <v>451</v>
      </c>
      <c r="C220" s="752" t="s">
        <v>452</v>
      </c>
      <c r="D220" s="752" t="s">
        <v>676</v>
      </c>
      <c r="E220" s="762" t="s">
        <v>3782</v>
      </c>
      <c r="F220" s="752" t="s">
        <v>3779</v>
      </c>
      <c r="G220" s="762" t="s">
        <v>870</v>
      </c>
      <c r="H220" s="752" t="s">
        <v>3783</v>
      </c>
      <c r="I220" s="753" t="s">
        <v>150</v>
      </c>
      <c r="J220" s="754">
        <v>1</v>
      </c>
      <c r="K220" s="754">
        <v>0.83333333333333337</v>
      </c>
      <c r="L220" s="754">
        <v>0.66666666666666663</v>
      </c>
      <c r="M220" s="754">
        <v>0.83333333333333337</v>
      </c>
      <c r="N220" s="754">
        <v>0.66666666666666663</v>
      </c>
      <c r="O220" s="754">
        <v>0.83333333333333337</v>
      </c>
      <c r="P220" s="754">
        <f t="shared" si="0"/>
        <v>2.5</v>
      </c>
      <c r="Q220" s="752" t="s">
        <v>3784</v>
      </c>
      <c r="R220" s="755"/>
      <c r="S220" s="755"/>
      <c r="T220" s="755"/>
      <c r="U220" s="755"/>
      <c r="V220" s="755"/>
      <c r="W220" s="755"/>
      <c r="X220" s="755"/>
      <c r="Y220" s="755"/>
      <c r="Z220" s="755"/>
      <c r="AA220" s="755"/>
      <c r="AB220" s="755"/>
      <c r="AC220" s="755"/>
      <c r="AD220" s="755"/>
      <c r="AE220" s="755"/>
      <c r="AF220" s="755"/>
      <c r="AG220" s="755"/>
      <c r="AH220" s="755"/>
    </row>
    <row r="221" spans="1:34" ht="15.75" customHeight="1">
      <c r="A221" s="2" t="s">
        <v>3777</v>
      </c>
      <c r="B221" s="2" t="s">
        <v>451</v>
      </c>
      <c r="C221" s="2" t="s">
        <v>452</v>
      </c>
      <c r="D221" s="2" t="s">
        <v>676</v>
      </c>
      <c r="E221" s="9" t="s">
        <v>3785</v>
      </c>
      <c r="F221" s="2" t="s">
        <v>883</v>
      </c>
      <c r="G221" s="9" t="s">
        <v>870</v>
      </c>
      <c r="H221" s="2" t="s">
        <v>881</v>
      </c>
      <c r="I221" s="3" t="s">
        <v>150</v>
      </c>
      <c r="J221" s="247">
        <v>0.66666666666666663</v>
      </c>
      <c r="K221" s="247">
        <v>0.33333333333333331</v>
      </c>
      <c r="L221" s="247">
        <v>0</v>
      </c>
      <c r="M221" s="247">
        <v>0.33333333333333331</v>
      </c>
      <c r="N221" s="247">
        <v>0</v>
      </c>
      <c r="O221" s="247">
        <v>0.66666666666666663</v>
      </c>
      <c r="P221" s="247">
        <f t="shared" si="0"/>
        <v>0.29629629629629628</v>
      </c>
      <c r="Q221" s="2" t="s">
        <v>3786</v>
      </c>
      <c r="R221" s="249"/>
      <c r="S221" s="249"/>
      <c r="T221" s="249"/>
      <c r="U221" s="249"/>
      <c r="V221" s="249"/>
      <c r="W221" s="249"/>
      <c r="X221" s="249"/>
      <c r="Y221" s="249"/>
      <c r="Z221" s="249"/>
      <c r="AA221" s="249"/>
      <c r="AB221" s="249"/>
      <c r="AC221" s="249"/>
      <c r="AD221" s="249"/>
      <c r="AE221" s="249"/>
      <c r="AF221" s="249"/>
      <c r="AG221" s="249"/>
      <c r="AH221" s="249"/>
    </row>
    <row r="222" spans="1:34" ht="15.75" customHeight="1">
      <c r="A222" s="2" t="s">
        <v>3777</v>
      </c>
      <c r="B222" s="2" t="s">
        <v>451</v>
      </c>
      <c r="C222" s="2" t="s">
        <v>467</v>
      </c>
      <c r="D222" s="2" t="s">
        <v>676</v>
      </c>
      <c r="E222" s="2" t="s">
        <v>3787</v>
      </c>
      <c r="F222" s="2" t="s">
        <v>3788</v>
      </c>
      <c r="G222" s="2" t="s">
        <v>989</v>
      </c>
      <c r="H222" s="623" t="s">
        <v>887</v>
      </c>
      <c r="I222" s="3" t="s">
        <v>4</v>
      </c>
      <c r="J222" s="247">
        <v>1</v>
      </c>
      <c r="K222" s="247">
        <v>1</v>
      </c>
      <c r="L222" s="247">
        <v>1</v>
      </c>
      <c r="M222" s="247">
        <v>1</v>
      </c>
      <c r="N222" s="247">
        <v>1</v>
      </c>
      <c r="O222" s="247">
        <v>0.5</v>
      </c>
      <c r="P222" s="247">
        <f t="shared" si="0"/>
        <v>2</v>
      </c>
      <c r="Q222" s="2" t="s">
        <v>3789</v>
      </c>
      <c r="R222" s="249"/>
      <c r="S222" s="249"/>
      <c r="T222" s="249"/>
      <c r="U222" s="249"/>
      <c r="V222" s="249"/>
      <c r="W222" s="249"/>
      <c r="X222" s="249"/>
      <c r="Y222" s="249"/>
      <c r="Z222" s="249"/>
      <c r="AA222" s="249"/>
      <c r="AB222" s="249"/>
      <c r="AC222" s="249"/>
      <c r="AD222" s="249"/>
      <c r="AE222" s="249"/>
      <c r="AF222" s="249"/>
      <c r="AG222" s="249"/>
      <c r="AH222" s="249"/>
    </row>
    <row r="223" spans="1:34" ht="15.75" customHeight="1">
      <c r="A223" s="2" t="s">
        <v>3777</v>
      </c>
      <c r="B223" s="2" t="s">
        <v>451</v>
      </c>
      <c r="C223" s="2" t="s">
        <v>467</v>
      </c>
      <c r="D223" s="2" t="s">
        <v>676</v>
      </c>
      <c r="E223" s="2" t="s">
        <v>3790</v>
      </c>
      <c r="F223" s="2" t="s">
        <v>3788</v>
      </c>
      <c r="G223" s="2" t="s">
        <v>989</v>
      </c>
      <c r="H223" s="2"/>
      <c r="I223" s="3" t="s">
        <v>4</v>
      </c>
      <c r="J223" s="247">
        <v>1</v>
      </c>
      <c r="K223" s="247">
        <v>1</v>
      </c>
      <c r="L223" s="247">
        <v>1</v>
      </c>
      <c r="M223" s="247">
        <v>1</v>
      </c>
      <c r="N223" s="247">
        <v>0.5</v>
      </c>
      <c r="O223" s="247">
        <v>0.5</v>
      </c>
      <c r="P223" s="247">
        <f t="shared" si="0"/>
        <v>1.75</v>
      </c>
      <c r="Q223" s="2" t="s">
        <v>3791</v>
      </c>
      <c r="R223" s="249"/>
      <c r="S223" s="249"/>
      <c r="T223" s="249"/>
      <c r="U223" s="249"/>
      <c r="V223" s="249"/>
      <c r="W223" s="249"/>
      <c r="X223" s="249"/>
      <c r="Y223" s="249"/>
      <c r="Z223" s="249"/>
      <c r="AA223" s="249"/>
      <c r="AB223" s="249"/>
      <c r="AC223" s="249"/>
      <c r="AD223" s="249"/>
      <c r="AE223" s="249"/>
      <c r="AF223" s="249"/>
      <c r="AG223" s="249"/>
      <c r="AH223" s="249"/>
    </row>
    <row r="224" spans="1:34" ht="15.75" customHeight="1">
      <c r="A224" s="2" t="s">
        <v>3777</v>
      </c>
      <c r="B224" s="2" t="s">
        <v>451</v>
      </c>
      <c r="C224" s="2" t="s">
        <v>467</v>
      </c>
      <c r="D224" s="2" t="s">
        <v>676</v>
      </c>
      <c r="E224" s="2" t="s">
        <v>3792</v>
      </c>
      <c r="F224" s="2" t="s">
        <v>3788</v>
      </c>
      <c r="G224" s="2" t="s">
        <v>989</v>
      </c>
      <c r="H224" s="2"/>
      <c r="I224" s="3" t="s">
        <v>4</v>
      </c>
      <c r="J224" s="247">
        <v>1</v>
      </c>
      <c r="K224" s="247">
        <v>1</v>
      </c>
      <c r="L224" s="247">
        <v>1</v>
      </c>
      <c r="M224" s="247">
        <v>1</v>
      </c>
      <c r="N224" s="247">
        <v>1</v>
      </c>
      <c r="O224" s="247">
        <v>0.5</v>
      </c>
      <c r="P224" s="247">
        <f t="shared" si="0"/>
        <v>2</v>
      </c>
      <c r="Q224" s="2" t="s">
        <v>3793</v>
      </c>
      <c r="R224" s="249"/>
      <c r="S224" s="249"/>
      <c r="T224" s="249"/>
      <c r="U224" s="249"/>
      <c r="V224" s="249"/>
      <c r="W224" s="249"/>
      <c r="X224" s="249"/>
      <c r="Y224" s="249"/>
      <c r="Z224" s="249"/>
      <c r="AA224" s="249"/>
      <c r="AB224" s="249"/>
      <c r="AC224" s="249"/>
      <c r="AD224" s="249"/>
      <c r="AE224" s="249"/>
      <c r="AF224" s="249"/>
      <c r="AG224" s="249"/>
      <c r="AH224" s="249"/>
    </row>
    <row r="225" spans="1:34" ht="15.75" customHeight="1">
      <c r="A225" s="2" t="s">
        <v>3777</v>
      </c>
      <c r="B225" s="2" t="s">
        <v>451</v>
      </c>
      <c r="C225" s="2" t="s">
        <v>3794</v>
      </c>
      <c r="D225" s="2" t="s">
        <v>676</v>
      </c>
      <c r="E225" s="2" t="s">
        <v>3795</v>
      </c>
      <c r="F225" s="2" t="s">
        <v>3796</v>
      </c>
      <c r="G225" s="2" t="s">
        <v>2039</v>
      </c>
      <c r="H225" s="2" t="s">
        <v>3797</v>
      </c>
      <c r="I225" s="3" t="s">
        <v>4</v>
      </c>
      <c r="J225" s="247">
        <v>1</v>
      </c>
      <c r="K225" s="247">
        <v>1</v>
      </c>
      <c r="L225" s="247">
        <v>1</v>
      </c>
      <c r="M225" s="247">
        <v>1</v>
      </c>
      <c r="N225" s="247">
        <v>1</v>
      </c>
      <c r="O225" s="247">
        <v>0.5</v>
      </c>
      <c r="P225" s="247">
        <f t="shared" si="0"/>
        <v>2</v>
      </c>
      <c r="Q225" s="2" t="s">
        <v>3798</v>
      </c>
      <c r="R225" s="249"/>
      <c r="S225" s="249"/>
      <c r="T225" s="249"/>
      <c r="U225" s="249"/>
      <c r="V225" s="249"/>
      <c r="W225" s="249"/>
      <c r="X225" s="249"/>
      <c r="Y225" s="249"/>
      <c r="Z225" s="249"/>
      <c r="AA225" s="249"/>
      <c r="AB225" s="249"/>
      <c r="AC225" s="249"/>
      <c r="AD225" s="249"/>
      <c r="AE225" s="249"/>
      <c r="AF225" s="249"/>
      <c r="AG225" s="249"/>
      <c r="AH225" s="249"/>
    </row>
    <row r="226" spans="1:34" ht="15.75" customHeight="1">
      <c r="A226" s="2" t="s">
        <v>3777</v>
      </c>
      <c r="B226" s="2" t="s">
        <v>481</v>
      </c>
      <c r="C226" s="2" t="s">
        <v>3799</v>
      </c>
      <c r="D226" s="2" t="s">
        <v>676</v>
      </c>
      <c r="E226" s="2" t="s">
        <v>3800</v>
      </c>
      <c r="F226" s="2" t="s">
        <v>909</v>
      </c>
      <c r="G226" s="2" t="s">
        <v>907</v>
      </c>
      <c r="H226" s="2" t="s">
        <v>2822</v>
      </c>
      <c r="I226" s="3" t="s">
        <v>150</v>
      </c>
      <c r="J226" s="247">
        <v>1</v>
      </c>
      <c r="K226" s="247">
        <v>1</v>
      </c>
      <c r="L226" s="247">
        <v>1</v>
      </c>
      <c r="M226" s="247">
        <v>1</v>
      </c>
      <c r="N226" s="247">
        <v>0.83333333333333337</v>
      </c>
      <c r="O226" s="247">
        <v>0.5</v>
      </c>
      <c r="P226" s="247">
        <f t="shared" si="0"/>
        <v>1.9166666666666667</v>
      </c>
      <c r="Q226" s="2" t="s">
        <v>3801</v>
      </c>
      <c r="R226" s="249"/>
      <c r="S226" s="249"/>
      <c r="T226" s="249"/>
      <c r="U226" s="249"/>
      <c r="V226" s="249"/>
      <c r="W226" s="249"/>
      <c r="X226" s="249"/>
      <c r="Y226" s="249"/>
      <c r="Z226" s="249"/>
      <c r="AA226" s="249"/>
      <c r="AB226" s="249"/>
      <c r="AC226" s="249"/>
      <c r="AD226" s="249"/>
      <c r="AE226" s="249"/>
      <c r="AF226" s="249"/>
      <c r="AG226" s="249"/>
      <c r="AH226" s="249"/>
    </row>
    <row r="227" spans="1:34" ht="15.75" customHeight="1">
      <c r="A227" s="2" t="s">
        <v>3777</v>
      </c>
      <c r="B227" s="2" t="s">
        <v>481</v>
      </c>
      <c r="C227" s="2" t="s">
        <v>3799</v>
      </c>
      <c r="D227" s="2" t="s">
        <v>676</v>
      </c>
      <c r="E227" s="2" t="s">
        <v>3802</v>
      </c>
      <c r="F227" s="2" t="s">
        <v>909</v>
      </c>
      <c r="G227" s="2" t="s">
        <v>907</v>
      </c>
      <c r="H227" s="2" t="s">
        <v>2822</v>
      </c>
      <c r="I227" s="3" t="s">
        <v>150</v>
      </c>
      <c r="J227" s="247">
        <v>0.33333333333333331</v>
      </c>
      <c r="K227" s="247">
        <v>0.33333333333333331</v>
      </c>
      <c r="L227" s="247">
        <v>0.33333333333333331</v>
      </c>
      <c r="M227" s="247">
        <v>0.33333333333333331</v>
      </c>
      <c r="N227" s="247">
        <v>0.33333333333333331</v>
      </c>
      <c r="O227" s="247">
        <v>0.16666666666666666</v>
      </c>
      <c r="P227" s="247">
        <f t="shared" si="0"/>
        <v>7.407407407407407E-2</v>
      </c>
      <c r="Q227" s="2" t="s">
        <v>3803</v>
      </c>
      <c r="R227" s="249"/>
      <c r="S227" s="249"/>
      <c r="T227" s="249"/>
      <c r="U227" s="249"/>
      <c r="V227" s="249"/>
      <c r="W227" s="249"/>
      <c r="X227" s="249"/>
      <c r="Y227" s="249"/>
      <c r="Z227" s="249"/>
      <c r="AA227" s="249"/>
      <c r="AB227" s="249"/>
      <c r="AC227" s="249"/>
      <c r="AD227" s="249"/>
      <c r="AE227" s="249"/>
      <c r="AF227" s="249"/>
      <c r="AG227" s="249"/>
      <c r="AH227" s="249"/>
    </row>
    <row r="228" spans="1:34" ht="15.75" customHeight="1">
      <c r="A228" s="2" t="s">
        <v>3777</v>
      </c>
      <c r="B228" s="2" t="s">
        <v>481</v>
      </c>
      <c r="C228" s="2" t="s">
        <v>3799</v>
      </c>
      <c r="D228" s="2" t="s">
        <v>676</v>
      </c>
      <c r="E228" s="2" t="s">
        <v>914</v>
      </c>
      <c r="F228" s="2" t="s">
        <v>909</v>
      </c>
      <c r="G228" s="2" t="s">
        <v>907</v>
      </c>
      <c r="H228" s="2" t="s">
        <v>2822</v>
      </c>
      <c r="I228" s="3" t="s">
        <v>150</v>
      </c>
      <c r="J228" s="247">
        <v>1</v>
      </c>
      <c r="K228" s="247">
        <v>1</v>
      </c>
      <c r="L228" s="247">
        <v>1</v>
      </c>
      <c r="M228" s="247">
        <v>1</v>
      </c>
      <c r="N228" s="247">
        <v>0.5</v>
      </c>
      <c r="O228" s="247">
        <v>0.83333333333333337</v>
      </c>
      <c r="P228" s="247">
        <f t="shared" si="0"/>
        <v>2.916666666666667</v>
      </c>
      <c r="Q228" s="2" t="s">
        <v>3804</v>
      </c>
      <c r="R228" s="249"/>
      <c r="S228" s="249"/>
      <c r="T228" s="249"/>
      <c r="U228" s="249"/>
      <c r="V228" s="249"/>
      <c r="W228" s="249"/>
      <c r="X228" s="249"/>
      <c r="Y228" s="249"/>
      <c r="Z228" s="249"/>
      <c r="AA228" s="249"/>
      <c r="AB228" s="249"/>
      <c r="AC228" s="249"/>
      <c r="AD228" s="249"/>
      <c r="AE228" s="249"/>
      <c r="AF228" s="249"/>
      <c r="AG228" s="249"/>
      <c r="AH228" s="249"/>
    </row>
    <row r="229" spans="1:34" ht="15.75" customHeight="1">
      <c r="A229" s="2" t="s">
        <v>3777</v>
      </c>
      <c r="B229" s="2" t="s">
        <v>481</v>
      </c>
      <c r="C229" s="2" t="s">
        <v>3799</v>
      </c>
      <c r="D229" s="2" t="s">
        <v>676</v>
      </c>
      <c r="E229" s="2" t="s">
        <v>917</v>
      </c>
      <c r="F229" s="2" t="s">
        <v>3805</v>
      </c>
      <c r="G229" s="2" t="s">
        <v>907</v>
      </c>
      <c r="H229" s="2"/>
      <c r="I229" s="3" t="s">
        <v>150</v>
      </c>
      <c r="J229" s="247">
        <v>0.66666666666666663</v>
      </c>
      <c r="K229" s="247">
        <v>0.66666666666666663</v>
      </c>
      <c r="L229" s="247">
        <v>0.33333333333333331</v>
      </c>
      <c r="M229" s="247">
        <v>0.66666666666666663</v>
      </c>
      <c r="N229" s="247">
        <v>0.66666666666666663</v>
      </c>
      <c r="O229" s="247">
        <v>0.5</v>
      </c>
      <c r="P229" s="247">
        <f t="shared" si="0"/>
        <v>0.77777777777777768</v>
      </c>
      <c r="Q229" s="2" t="s">
        <v>3806</v>
      </c>
      <c r="R229" s="249"/>
      <c r="S229" s="249"/>
      <c r="T229" s="249"/>
      <c r="U229" s="249"/>
      <c r="V229" s="249"/>
      <c r="W229" s="249"/>
      <c r="X229" s="249"/>
      <c r="Y229" s="249"/>
      <c r="Z229" s="249"/>
      <c r="AA229" s="249"/>
      <c r="AB229" s="249"/>
      <c r="AC229" s="249"/>
      <c r="AD229" s="249"/>
      <c r="AE229" s="249"/>
      <c r="AF229" s="249"/>
      <c r="AG229" s="249"/>
      <c r="AH229" s="249"/>
    </row>
    <row r="230" spans="1:34" ht="15.75" customHeight="1">
      <c r="A230" s="2" t="s">
        <v>3777</v>
      </c>
      <c r="B230" s="2" t="s">
        <v>481</v>
      </c>
      <c r="C230" s="2" t="s">
        <v>3807</v>
      </c>
      <c r="D230" s="2" t="s">
        <v>676</v>
      </c>
      <c r="E230" s="2" t="s">
        <v>3808</v>
      </c>
      <c r="F230" s="2" t="s">
        <v>3809</v>
      </c>
      <c r="G230" s="2" t="s">
        <v>907</v>
      </c>
      <c r="H230" s="2" t="s">
        <v>921</v>
      </c>
      <c r="I230" s="3" t="s">
        <v>150</v>
      </c>
      <c r="J230" s="247">
        <v>1</v>
      </c>
      <c r="K230" s="247">
        <v>1</v>
      </c>
      <c r="L230" s="247">
        <v>1</v>
      </c>
      <c r="M230" s="247">
        <v>1</v>
      </c>
      <c r="N230" s="247">
        <v>1</v>
      </c>
      <c r="O230" s="247">
        <v>1</v>
      </c>
      <c r="P230" s="247">
        <f t="shared" si="0"/>
        <v>4</v>
      </c>
      <c r="Q230" s="2" t="s">
        <v>3810</v>
      </c>
      <c r="R230" s="249"/>
      <c r="S230" s="249"/>
      <c r="T230" s="249"/>
      <c r="U230" s="249"/>
      <c r="V230" s="249"/>
      <c r="W230" s="249"/>
      <c r="X230" s="249"/>
      <c r="Y230" s="249"/>
      <c r="Z230" s="249"/>
      <c r="AA230" s="249"/>
      <c r="AB230" s="249"/>
      <c r="AC230" s="249"/>
      <c r="AD230" s="249"/>
      <c r="AE230" s="249"/>
      <c r="AF230" s="249"/>
      <c r="AG230" s="249"/>
      <c r="AH230" s="249"/>
    </row>
    <row r="231" spans="1:34" ht="15.75" customHeight="1">
      <c r="A231" s="2" t="s">
        <v>3777</v>
      </c>
      <c r="B231" s="2" t="s">
        <v>481</v>
      </c>
      <c r="C231" s="2" t="s">
        <v>3807</v>
      </c>
      <c r="D231" s="2" t="s">
        <v>676</v>
      </c>
      <c r="E231" s="2" t="s">
        <v>3811</v>
      </c>
      <c r="F231" s="2" t="s">
        <v>3809</v>
      </c>
      <c r="G231" s="2" t="s">
        <v>907</v>
      </c>
      <c r="H231" s="2" t="s">
        <v>921</v>
      </c>
      <c r="I231" s="3" t="s">
        <v>150</v>
      </c>
      <c r="J231" s="247">
        <v>0</v>
      </c>
      <c r="K231" s="247">
        <v>0</v>
      </c>
      <c r="L231" s="247">
        <v>0</v>
      </c>
      <c r="M231" s="247">
        <v>0</v>
      </c>
      <c r="N231" s="247">
        <v>0</v>
      </c>
      <c r="O231" s="247">
        <v>0</v>
      </c>
      <c r="P231" s="247">
        <f t="shared" si="0"/>
        <v>0</v>
      </c>
      <c r="Q231" s="2" t="s">
        <v>3812</v>
      </c>
      <c r="R231" s="249"/>
      <c r="S231" s="249"/>
      <c r="T231" s="249"/>
      <c r="U231" s="249"/>
      <c r="V231" s="249"/>
      <c r="W231" s="249"/>
      <c r="X231" s="249"/>
      <c r="Y231" s="249"/>
      <c r="Z231" s="249"/>
      <c r="AA231" s="249"/>
      <c r="AB231" s="249"/>
      <c r="AC231" s="249"/>
      <c r="AD231" s="249"/>
      <c r="AE231" s="249"/>
      <c r="AF231" s="249"/>
      <c r="AG231" s="249"/>
      <c r="AH231" s="249"/>
    </row>
    <row r="232" spans="1:34" ht="15.75" customHeight="1">
      <c r="A232" s="2" t="s">
        <v>3777</v>
      </c>
      <c r="B232" s="2" t="s">
        <v>481</v>
      </c>
      <c r="C232" s="2" t="s">
        <v>3807</v>
      </c>
      <c r="D232" s="2" t="s">
        <v>676</v>
      </c>
      <c r="E232" s="2" t="s">
        <v>3813</v>
      </c>
      <c r="F232" s="2" t="s">
        <v>3809</v>
      </c>
      <c r="G232" s="2" t="s">
        <v>907</v>
      </c>
      <c r="H232" s="2" t="s">
        <v>921</v>
      </c>
      <c r="I232" s="3" t="s">
        <v>150</v>
      </c>
      <c r="J232" s="247">
        <v>1</v>
      </c>
      <c r="K232" s="247">
        <v>1</v>
      </c>
      <c r="L232" s="247">
        <v>1</v>
      </c>
      <c r="M232" s="247">
        <v>1</v>
      </c>
      <c r="N232" s="247">
        <v>0.66666666666666663</v>
      </c>
      <c r="O232" s="247">
        <v>1</v>
      </c>
      <c r="P232" s="247">
        <v>3.6666666666666665</v>
      </c>
      <c r="Q232" s="2" t="s">
        <v>3814</v>
      </c>
      <c r="R232" s="249"/>
      <c r="S232" s="249"/>
      <c r="T232" s="249"/>
      <c r="U232" s="249"/>
      <c r="V232" s="249"/>
      <c r="W232" s="249"/>
      <c r="X232" s="249"/>
      <c r="Y232" s="249"/>
      <c r="Z232" s="249"/>
      <c r="AA232" s="249"/>
      <c r="AB232" s="249"/>
      <c r="AC232" s="249"/>
      <c r="AD232" s="249"/>
      <c r="AE232" s="249"/>
      <c r="AF232" s="249"/>
      <c r="AG232" s="249"/>
      <c r="AH232" s="249"/>
    </row>
    <row r="233" spans="1:34" ht="15.75" customHeight="1">
      <c r="A233" s="2" t="s">
        <v>3777</v>
      </c>
      <c r="B233" s="2" t="s">
        <v>481</v>
      </c>
      <c r="C233" s="2" t="s">
        <v>3815</v>
      </c>
      <c r="D233" s="2" t="s">
        <v>676</v>
      </c>
      <c r="E233" s="2" t="s">
        <v>3816</v>
      </c>
      <c r="F233" s="2" t="s">
        <v>3817</v>
      </c>
      <c r="G233" s="2" t="s">
        <v>907</v>
      </c>
      <c r="H233" s="2" t="s">
        <v>3818</v>
      </c>
      <c r="I233" s="3" t="s">
        <v>4</v>
      </c>
      <c r="J233" s="247" t="s">
        <v>2319</v>
      </c>
      <c r="K233" s="247" t="s">
        <v>2319</v>
      </c>
      <c r="L233" s="247" t="s">
        <v>2319</v>
      </c>
      <c r="M233" s="247" t="s">
        <v>2319</v>
      </c>
      <c r="N233" s="247" t="s">
        <v>2319</v>
      </c>
      <c r="O233" s="247" t="s">
        <v>2319</v>
      </c>
      <c r="P233" s="247">
        <v>1.92</v>
      </c>
      <c r="Q233" s="2" t="s">
        <v>3819</v>
      </c>
      <c r="R233" s="249"/>
      <c r="S233" s="249"/>
      <c r="T233" s="249"/>
      <c r="U233" s="249"/>
      <c r="V233" s="249"/>
      <c r="W233" s="249"/>
      <c r="X233" s="249"/>
      <c r="Y233" s="249"/>
      <c r="Z233" s="249"/>
      <c r="AA233" s="249"/>
      <c r="AB233" s="249"/>
      <c r="AC233" s="249"/>
      <c r="AD233" s="249"/>
      <c r="AE233" s="249"/>
      <c r="AF233" s="249"/>
      <c r="AG233" s="249"/>
      <c r="AH233" s="249"/>
    </row>
    <row r="234" spans="1:34" ht="15.75" customHeight="1">
      <c r="A234" s="2" t="s">
        <v>3777</v>
      </c>
      <c r="B234" s="2" t="s">
        <v>481</v>
      </c>
      <c r="C234" s="2" t="s">
        <v>3815</v>
      </c>
      <c r="D234" s="2" t="s">
        <v>676</v>
      </c>
      <c r="E234" s="2" t="s">
        <v>3820</v>
      </c>
      <c r="F234" s="2" t="s">
        <v>3821</v>
      </c>
      <c r="G234" s="2" t="s">
        <v>907</v>
      </c>
      <c r="H234" s="2" t="s">
        <v>3822</v>
      </c>
      <c r="I234" s="3" t="s">
        <v>4</v>
      </c>
      <c r="J234" s="247" t="s">
        <v>2319</v>
      </c>
      <c r="K234" s="247" t="s">
        <v>2319</v>
      </c>
      <c r="L234" s="247" t="s">
        <v>2319</v>
      </c>
      <c r="M234" s="247" t="s">
        <v>2319</v>
      </c>
      <c r="N234" s="247" t="s">
        <v>2319</v>
      </c>
      <c r="O234" s="247" t="s">
        <v>2319</v>
      </c>
      <c r="P234" s="247">
        <v>1.88</v>
      </c>
      <c r="Q234" s="2" t="s">
        <v>3823</v>
      </c>
      <c r="R234" s="249"/>
      <c r="S234" s="249"/>
      <c r="T234" s="249"/>
      <c r="U234" s="249"/>
      <c r="V234" s="249"/>
      <c r="W234" s="249"/>
      <c r="X234" s="249"/>
      <c r="Y234" s="249"/>
      <c r="Z234" s="249"/>
      <c r="AA234" s="249"/>
      <c r="AB234" s="249"/>
      <c r="AC234" s="249"/>
      <c r="AD234" s="249"/>
      <c r="AE234" s="249"/>
      <c r="AF234" s="249"/>
      <c r="AG234" s="249"/>
      <c r="AH234" s="249"/>
    </row>
    <row r="235" spans="1:34" ht="15.75" customHeight="1">
      <c r="A235" s="249"/>
      <c r="B235" s="249"/>
      <c r="C235" s="248"/>
      <c r="D235" s="248"/>
      <c r="E235" s="248"/>
      <c r="F235" s="248"/>
      <c r="G235" s="248"/>
      <c r="H235" s="248"/>
      <c r="I235" s="468"/>
      <c r="J235" s="249"/>
      <c r="K235" s="249"/>
      <c r="L235" s="249"/>
      <c r="M235" s="249"/>
      <c r="N235" s="249"/>
      <c r="O235" s="249"/>
      <c r="P235" s="249"/>
      <c r="Q235" s="249"/>
      <c r="R235" s="249"/>
      <c r="S235" s="249"/>
      <c r="T235" s="249"/>
      <c r="U235" s="249"/>
      <c r="V235" s="249"/>
      <c r="W235" s="249"/>
      <c r="X235" s="249"/>
      <c r="Y235" s="249"/>
      <c r="Z235" s="249"/>
      <c r="AA235" s="249"/>
      <c r="AB235" s="249"/>
      <c r="AC235" s="249"/>
      <c r="AD235" s="249"/>
      <c r="AE235" s="249"/>
      <c r="AF235" s="249"/>
      <c r="AG235" s="249"/>
      <c r="AH235" s="249"/>
    </row>
    <row r="236" spans="1:34" ht="15.75" customHeight="1">
      <c r="A236" s="249"/>
      <c r="B236" s="249"/>
      <c r="C236" s="248"/>
      <c r="D236" s="248"/>
      <c r="E236" s="248"/>
      <c r="F236" s="248"/>
      <c r="G236" s="248"/>
      <c r="H236" s="248"/>
      <c r="I236" s="468"/>
      <c r="J236" s="249"/>
      <c r="K236" s="249"/>
      <c r="L236" s="249"/>
      <c r="M236" s="249"/>
      <c r="N236" s="249"/>
      <c r="O236" s="249"/>
      <c r="P236" s="249"/>
      <c r="Q236" s="249"/>
      <c r="R236" s="249"/>
      <c r="S236" s="249"/>
      <c r="T236" s="249"/>
      <c r="U236" s="249"/>
      <c r="V236" s="249"/>
      <c r="W236" s="249"/>
      <c r="X236" s="249"/>
      <c r="Y236" s="249"/>
      <c r="Z236" s="249"/>
      <c r="AA236" s="249"/>
      <c r="AB236" s="249"/>
      <c r="AC236" s="249"/>
      <c r="AD236" s="249"/>
      <c r="AE236" s="249"/>
      <c r="AF236" s="249"/>
      <c r="AG236" s="249"/>
      <c r="AH236" s="249"/>
    </row>
    <row r="237" spans="1:34" ht="15.75" customHeight="1">
      <c r="A237" s="249"/>
      <c r="B237" s="249"/>
      <c r="C237" s="248"/>
      <c r="D237" s="248"/>
      <c r="E237" s="248"/>
      <c r="F237" s="248"/>
      <c r="G237" s="248"/>
      <c r="H237" s="248"/>
      <c r="I237" s="468"/>
      <c r="J237" s="249"/>
      <c r="K237" s="249"/>
      <c r="L237" s="249"/>
      <c r="M237" s="249"/>
      <c r="N237" s="249"/>
      <c r="O237" s="249"/>
      <c r="P237" s="249"/>
      <c r="Q237" s="249"/>
      <c r="R237" s="249"/>
      <c r="S237" s="249"/>
      <c r="T237" s="249"/>
      <c r="U237" s="249"/>
      <c r="V237" s="249"/>
      <c r="W237" s="249"/>
      <c r="X237" s="249"/>
      <c r="Y237" s="249"/>
      <c r="Z237" s="249"/>
      <c r="AA237" s="249"/>
      <c r="AB237" s="249"/>
      <c r="AC237" s="249"/>
      <c r="AD237" s="249"/>
      <c r="AE237" s="249"/>
      <c r="AF237" s="249"/>
      <c r="AG237" s="249"/>
      <c r="AH237" s="249"/>
    </row>
    <row r="238" spans="1:34" ht="15.75" customHeight="1">
      <c r="A238" s="249"/>
      <c r="B238" s="249"/>
      <c r="C238" s="248"/>
      <c r="D238" s="248"/>
      <c r="E238" s="248"/>
      <c r="F238" s="248"/>
      <c r="G238" s="248"/>
      <c r="H238" s="248"/>
      <c r="I238" s="468"/>
      <c r="J238" s="249"/>
      <c r="K238" s="249"/>
      <c r="L238" s="249"/>
      <c r="M238" s="249"/>
      <c r="N238" s="249"/>
      <c r="O238" s="249"/>
      <c r="P238" s="249"/>
      <c r="Q238" s="249"/>
      <c r="R238" s="249"/>
      <c r="S238" s="249"/>
      <c r="T238" s="249"/>
      <c r="U238" s="249"/>
      <c r="V238" s="249"/>
      <c r="W238" s="249"/>
      <c r="X238" s="249"/>
      <c r="Y238" s="249"/>
      <c r="Z238" s="249"/>
      <c r="AA238" s="249"/>
      <c r="AB238" s="249"/>
      <c r="AC238" s="249"/>
      <c r="AD238" s="249"/>
      <c r="AE238" s="249"/>
      <c r="AF238" s="249"/>
      <c r="AG238" s="249"/>
      <c r="AH238" s="249"/>
    </row>
    <row r="239" spans="1:34" ht="15.75" customHeight="1">
      <c r="A239" s="249"/>
      <c r="B239" s="249"/>
      <c r="C239" s="248"/>
      <c r="D239" s="248"/>
      <c r="E239" s="248"/>
      <c r="F239" s="248"/>
      <c r="G239" s="248"/>
      <c r="H239" s="248"/>
      <c r="I239" s="468"/>
      <c r="J239" s="249"/>
      <c r="K239" s="249"/>
      <c r="L239" s="249"/>
      <c r="M239" s="249"/>
      <c r="N239" s="249"/>
      <c r="O239" s="249"/>
      <c r="P239" s="249"/>
      <c r="Q239" s="249"/>
      <c r="R239" s="249"/>
      <c r="S239" s="249"/>
      <c r="T239" s="249"/>
      <c r="U239" s="249"/>
      <c r="V239" s="249"/>
      <c r="W239" s="249"/>
      <c r="X239" s="249"/>
      <c r="Y239" s="249"/>
      <c r="Z239" s="249"/>
      <c r="AA239" s="249"/>
      <c r="AB239" s="249"/>
      <c r="AC239" s="249"/>
      <c r="AD239" s="249"/>
      <c r="AE239" s="249"/>
      <c r="AF239" s="249"/>
      <c r="AG239" s="249"/>
      <c r="AH239" s="249"/>
    </row>
    <row r="240" spans="1:34" ht="15.75" customHeight="1">
      <c r="A240" s="249"/>
      <c r="B240" s="249"/>
      <c r="C240" s="248"/>
      <c r="D240" s="248"/>
      <c r="E240" s="248"/>
      <c r="F240" s="248"/>
      <c r="G240" s="248"/>
      <c r="H240" s="248"/>
      <c r="I240" s="468"/>
      <c r="J240" s="249"/>
      <c r="K240" s="249"/>
      <c r="L240" s="249"/>
      <c r="M240" s="249"/>
      <c r="N240" s="249"/>
      <c r="O240" s="249"/>
      <c r="P240" s="249"/>
      <c r="Q240" s="249"/>
      <c r="R240" s="249"/>
      <c r="S240" s="249"/>
      <c r="T240" s="249"/>
      <c r="U240" s="249"/>
      <c r="V240" s="249"/>
      <c r="W240" s="249"/>
      <c r="X240" s="249"/>
      <c r="Y240" s="249"/>
      <c r="Z240" s="249"/>
      <c r="AA240" s="249"/>
      <c r="AB240" s="249"/>
      <c r="AC240" s="249"/>
      <c r="AD240" s="249"/>
      <c r="AE240" s="249"/>
      <c r="AF240" s="249"/>
      <c r="AG240" s="249"/>
      <c r="AH240" s="249"/>
    </row>
    <row r="241" spans="1:34" ht="15.75" customHeight="1">
      <c r="A241" s="249"/>
      <c r="B241" s="249"/>
      <c r="C241" s="248"/>
      <c r="D241" s="248"/>
      <c r="E241" s="248"/>
      <c r="F241" s="248"/>
      <c r="G241" s="248"/>
      <c r="H241" s="248"/>
      <c r="I241" s="468"/>
      <c r="J241" s="249"/>
      <c r="K241" s="249"/>
      <c r="L241" s="249"/>
      <c r="M241" s="249"/>
      <c r="N241" s="249"/>
      <c r="O241" s="249"/>
      <c r="P241" s="249"/>
      <c r="Q241" s="249"/>
      <c r="R241" s="249"/>
      <c r="S241" s="249"/>
      <c r="T241" s="249"/>
      <c r="U241" s="249"/>
      <c r="V241" s="249"/>
      <c r="W241" s="249"/>
      <c r="X241" s="249"/>
      <c r="Y241" s="249"/>
      <c r="Z241" s="249"/>
      <c r="AA241" s="249"/>
      <c r="AB241" s="249"/>
      <c r="AC241" s="249"/>
      <c r="AD241" s="249"/>
      <c r="AE241" s="249"/>
      <c r="AF241" s="249"/>
      <c r="AG241" s="249"/>
      <c r="AH241" s="249"/>
    </row>
    <row r="242" spans="1:34" ht="15.75" customHeight="1">
      <c r="A242" s="249"/>
      <c r="B242" s="249"/>
      <c r="C242" s="248"/>
      <c r="D242" s="248"/>
      <c r="E242" s="248"/>
      <c r="F242" s="248"/>
      <c r="G242" s="248"/>
      <c r="H242" s="248"/>
      <c r="I242" s="468"/>
      <c r="J242" s="249"/>
      <c r="K242" s="249"/>
      <c r="L242" s="249"/>
      <c r="M242" s="249"/>
      <c r="N242" s="249"/>
      <c r="O242" s="249"/>
      <c r="P242" s="249"/>
      <c r="Q242" s="249"/>
      <c r="R242" s="249"/>
      <c r="S242" s="249"/>
      <c r="T242" s="249"/>
      <c r="U242" s="249"/>
      <c r="V242" s="249"/>
      <c r="W242" s="249"/>
      <c r="X242" s="249"/>
      <c r="Y242" s="249"/>
      <c r="Z242" s="249"/>
      <c r="AA242" s="249"/>
      <c r="AB242" s="249"/>
      <c r="AC242" s="249"/>
      <c r="AD242" s="249"/>
      <c r="AE242" s="249"/>
      <c r="AF242" s="249"/>
      <c r="AG242" s="249"/>
      <c r="AH242" s="249"/>
    </row>
    <row r="243" spans="1:34" ht="15.75" customHeight="1">
      <c r="A243" s="249"/>
      <c r="B243" s="249"/>
      <c r="C243" s="248"/>
      <c r="D243" s="248"/>
      <c r="E243" s="248"/>
      <c r="F243" s="248"/>
      <c r="G243" s="248"/>
      <c r="H243" s="248"/>
      <c r="I243" s="468"/>
      <c r="J243" s="249"/>
      <c r="K243" s="249"/>
      <c r="L243" s="249"/>
      <c r="M243" s="249"/>
      <c r="N243" s="249"/>
      <c r="O243" s="249"/>
      <c r="P243" s="249"/>
      <c r="Q243" s="249"/>
      <c r="R243" s="249"/>
      <c r="S243" s="249"/>
      <c r="T243" s="249"/>
      <c r="U243" s="249"/>
      <c r="V243" s="249"/>
      <c r="W243" s="249"/>
      <c r="X243" s="249"/>
      <c r="Y243" s="249"/>
      <c r="Z243" s="249"/>
      <c r="AA243" s="249"/>
      <c r="AB243" s="249"/>
      <c r="AC243" s="249"/>
      <c r="AD243" s="249"/>
      <c r="AE243" s="249"/>
      <c r="AF243" s="249"/>
      <c r="AG243" s="249"/>
      <c r="AH243" s="249"/>
    </row>
    <row r="244" spans="1:34" ht="15.75" customHeight="1">
      <c r="A244" s="249"/>
      <c r="B244" s="249"/>
      <c r="C244" s="248"/>
      <c r="D244" s="248"/>
      <c r="E244" s="248"/>
      <c r="F244" s="248"/>
      <c r="G244" s="248"/>
      <c r="H244" s="248"/>
      <c r="I244" s="468"/>
      <c r="J244" s="249"/>
      <c r="K244" s="249"/>
      <c r="L244" s="249"/>
      <c r="M244" s="249"/>
      <c r="N244" s="249"/>
      <c r="O244" s="249"/>
      <c r="P244" s="249"/>
      <c r="Q244" s="249"/>
      <c r="R244" s="249"/>
      <c r="S244" s="249"/>
      <c r="T244" s="249"/>
      <c r="U244" s="249"/>
      <c r="V244" s="249"/>
      <c r="W244" s="249"/>
      <c r="X244" s="249"/>
      <c r="Y244" s="249"/>
      <c r="Z244" s="249"/>
      <c r="AA244" s="249"/>
      <c r="AB244" s="249"/>
      <c r="AC244" s="249"/>
      <c r="AD244" s="249"/>
      <c r="AE244" s="249"/>
      <c r="AF244" s="249"/>
      <c r="AG244" s="249"/>
      <c r="AH244" s="249"/>
    </row>
    <row r="245" spans="1:34" ht="15.75" customHeight="1">
      <c r="A245" s="249"/>
      <c r="B245" s="249"/>
      <c r="C245" s="248"/>
      <c r="D245" s="248"/>
      <c r="E245" s="248"/>
      <c r="F245" s="248"/>
      <c r="G245" s="248"/>
      <c r="H245" s="248"/>
      <c r="I245" s="468"/>
      <c r="J245" s="249"/>
      <c r="K245" s="249"/>
      <c r="L245" s="249"/>
      <c r="M245" s="249"/>
      <c r="N245" s="249"/>
      <c r="O245" s="249"/>
      <c r="P245" s="249"/>
      <c r="Q245" s="249"/>
      <c r="R245" s="249"/>
      <c r="S245" s="249"/>
      <c r="T245" s="249"/>
      <c r="U245" s="249"/>
      <c r="V245" s="249"/>
      <c r="W245" s="249"/>
      <c r="X245" s="249"/>
      <c r="Y245" s="249"/>
      <c r="Z245" s="249"/>
      <c r="AA245" s="249"/>
      <c r="AB245" s="249"/>
      <c r="AC245" s="249"/>
      <c r="AD245" s="249"/>
      <c r="AE245" s="249"/>
      <c r="AF245" s="249"/>
      <c r="AG245" s="249"/>
      <c r="AH245" s="249"/>
    </row>
    <row r="246" spans="1:34" ht="15.75" customHeight="1">
      <c r="A246" s="249"/>
      <c r="B246" s="249"/>
      <c r="C246" s="248"/>
      <c r="D246" s="248"/>
      <c r="E246" s="248"/>
      <c r="F246" s="248"/>
      <c r="G246" s="248"/>
      <c r="H246" s="248"/>
      <c r="I246" s="468"/>
      <c r="J246" s="249"/>
      <c r="K246" s="249"/>
      <c r="L246" s="249"/>
      <c r="M246" s="249"/>
      <c r="N246" s="249"/>
      <c r="O246" s="249"/>
      <c r="P246" s="249"/>
      <c r="Q246" s="249"/>
      <c r="R246" s="249"/>
      <c r="S246" s="249"/>
      <c r="T246" s="249"/>
      <c r="U246" s="249"/>
      <c r="V246" s="249"/>
      <c r="W246" s="249"/>
      <c r="X246" s="249"/>
      <c r="Y246" s="249"/>
      <c r="Z246" s="249"/>
      <c r="AA246" s="249"/>
      <c r="AB246" s="249"/>
      <c r="AC246" s="249"/>
      <c r="AD246" s="249"/>
      <c r="AE246" s="249"/>
      <c r="AF246" s="249"/>
      <c r="AG246" s="249"/>
      <c r="AH246" s="249"/>
    </row>
    <row r="247" spans="1:34" ht="15.75" customHeight="1">
      <c r="A247" s="249"/>
      <c r="B247" s="249"/>
      <c r="C247" s="248"/>
      <c r="D247" s="248"/>
      <c r="E247" s="248"/>
      <c r="F247" s="248"/>
      <c r="G247" s="248"/>
      <c r="H247" s="248"/>
      <c r="I247" s="468"/>
      <c r="J247" s="249"/>
      <c r="K247" s="249"/>
      <c r="L247" s="249"/>
      <c r="M247" s="249"/>
      <c r="N247" s="249"/>
      <c r="O247" s="249"/>
      <c r="P247" s="249"/>
      <c r="Q247" s="249"/>
      <c r="R247" s="249"/>
      <c r="S247" s="249"/>
      <c r="T247" s="249"/>
      <c r="U247" s="249"/>
      <c r="V247" s="249"/>
      <c r="W247" s="249"/>
      <c r="X247" s="249"/>
      <c r="Y247" s="249"/>
      <c r="Z247" s="249"/>
      <c r="AA247" s="249"/>
      <c r="AB247" s="249"/>
      <c r="AC247" s="249"/>
      <c r="AD247" s="249"/>
      <c r="AE247" s="249"/>
      <c r="AF247" s="249"/>
      <c r="AG247" s="249"/>
      <c r="AH247" s="249"/>
    </row>
    <row r="248" spans="1:34" ht="15.75" customHeight="1">
      <c r="A248" s="249"/>
      <c r="B248" s="249"/>
      <c r="C248" s="248"/>
      <c r="D248" s="248"/>
      <c r="E248" s="248"/>
      <c r="F248" s="248"/>
      <c r="G248" s="248"/>
      <c r="H248" s="248"/>
      <c r="I248" s="468"/>
      <c r="J248" s="249"/>
      <c r="K248" s="249"/>
      <c r="L248" s="249"/>
      <c r="M248" s="249"/>
      <c r="N248" s="249"/>
      <c r="O248" s="249"/>
      <c r="P248" s="249"/>
      <c r="Q248" s="249"/>
      <c r="R248" s="249"/>
      <c r="S248" s="249"/>
      <c r="T248" s="249"/>
      <c r="U248" s="249"/>
      <c r="V248" s="249"/>
      <c r="W248" s="249"/>
      <c r="X248" s="249"/>
      <c r="Y248" s="249"/>
      <c r="Z248" s="249"/>
      <c r="AA248" s="249"/>
      <c r="AB248" s="249"/>
      <c r="AC248" s="249"/>
      <c r="AD248" s="249"/>
      <c r="AE248" s="249"/>
      <c r="AF248" s="249"/>
      <c r="AG248" s="249"/>
      <c r="AH248" s="249"/>
    </row>
    <row r="249" spans="1:34" ht="15.75" customHeight="1">
      <c r="A249" s="249"/>
      <c r="B249" s="249"/>
      <c r="C249" s="248"/>
      <c r="D249" s="248"/>
      <c r="E249" s="248"/>
      <c r="F249" s="248"/>
      <c r="G249" s="248"/>
      <c r="H249" s="248"/>
      <c r="I249" s="468"/>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row>
    <row r="250" spans="1:34" ht="15.75" customHeight="1">
      <c r="A250" s="249"/>
      <c r="B250" s="249"/>
      <c r="C250" s="248"/>
      <c r="D250" s="248"/>
      <c r="E250" s="248"/>
      <c r="F250" s="248"/>
      <c r="G250" s="248"/>
      <c r="H250" s="248"/>
      <c r="I250" s="468"/>
      <c r="J250" s="249"/>
      <c r="K250" s="249"/>
      <c r="L250" s="249"/>
      <c r="M250" s="249"/>
      <c r="N250" s="249"/>
      <c r="O250" s="249"/>
      <c r="P250" s="249"/>
      <c r="Q250" s="249"/>
      <c r="R250" s="249"/>
      <c r="S250" s="249"/>
      <c r="T250" s="249"/>
      <c r="U250" s="249"/>
      <c r="V250" s="249"/>
      <c r="W250" s="249"/>
      <c r="X250" s="249"/>
      <c r="Y250" s="249"/>
      <c r="Z250" s="249"/>
      <c r="AA250" s="249"/>
      <c r="AB250" s="249"/>
      <c r="AC250" s="249"/>
      <c r="AD250" s="249"/>
      <c r="AE250" s="249"/>
      <c r="AF250" s="249"/>
      <c r="AG250" s="249"/>
      <c r="AH250" s="249"/>
    </row>
    <row r="251" spans="1:34" ht="15.75" customHeight="1">
      <c r="A251" s="249"/>
      <c r="B251" s="249"/>
      <c r="C251" s="248"/>
      <c r="D251" s="248"/>
      <c r="E251" s="248"/>
      <c r="F251" s="248"/>
      <c r="G251" s="248"/>
      <c r="H251" s="248"/>
      <c r="I251" s="468"/>
      <c r="J251" s="249"/>
      <c r="K251" s="249"/>
      <c r="L251" s="249"/>
      <c r="M251" s="249"/>
      <c r="N251" s="249"/>
      <c r="O251" s="249"/>
      <c r="P251" s="249"/>
      <c r="Q251" s="249"/>
      <c r="R251" s="249"/>
      <c r="S251" s="249"/>
      <c r="T251" s="249"/>
      <c r="U251" s="249"/>
      <c r="V251" s="249"/>
      <c r="W251" s="249"/>
      <c r="X251" s="249"/>
      <c r="Y251" s="249"/>
      <c r="Z251" s="249"/>
      <c r="AA251" s="249"/>
      <c r="AB251" s="249"/>
      <c r="AC251" s="249"/>
      <c r="AD251" s="249"/>
      <c r="AE251" s="249"/>
      <c r="AF251" s="249"/>
      <c r="AG251" s="249"/>
      <c r="AH251" s="249"/>
    </row>
    <row r="252" spans="1:34" ht="15.75" customHeight="1">
      <c r="A252" s="249"/>
      <c r="B252" s="249"/>
      <c r="C252" s="248"/>
      <c r="D252" s="248"/>
      <c r="E252" s="248"/>
      <c r="F252" s="248"/>
      <c r="G252" s="248"/>
      <c r="H252" s="248"/>
      <c r="I252" s="468"/>
      <c r="J252" s="249"/>
      <c r="K252" s="249"/>
      <c r="L252" s="249"/>
      <c r="M252" s="249"/>
      <c r="N252" s="249"/>
      <c r="O252" s="249"/>
      <c r="P252" s="249"/>
      <c r="Q252" s="249"/>
      <c r="R252" s="249"/>
      <c r="S252" s="249"/>
      <c r="T252" s="249"/>
      <c r="U252" s="249"/>
      <c r="V252" s="249"/>
      <c r="W252" s="249"/>
      <c r="X252" s="249"/>
      <c r="Y252" s="249"/>
      <c r="Z252" s="249"/>
      <c r="AA252" s="249"/>
      <c r="AB252" s="249"/>
      <c r="AC252" s="249"/>
      <c r="AD252" s="249"/>
      <c r="AE252" s="249"/>
      <c r="AF252" s="249"/>
      <c r="AG252" s="249"/>
      <c r="AH252" s="249"/>
    </row>
    <row r="253" spans="1:34" ht="15.75" customHeight="1">
      <c r="A253" s="249"/>
      <c r="B253" s="249"/>
      <c r="C253" s="248"/>
      <c r="D253" s="248"/>
      <c r="E253" s="248"/>
      <c r="F253" s="248"/>
      <c r="G253" s="248"/>
      <c r="H253" s="248"/>
      <c r="I253" s="468"/>
      <c r="J253" s="249"/>
      <c r="K253" s="249"/>
      <c r="L253" s="249"/>
      <c r="M253" s="249"/>
      <c r="N253" s="249"/>
      <c r="O253" s="249"/>
      <c r="P253" s="249"/>
      <c r="Q253" s="249"/>
      <c r="R253" s="249"/>
      <c r="S253" s="249"/>
      <c r="T253" s="249"/>
      <c r="U253" s="249"/>
      <c r="V253" s="249"/>
      <c r="W253" s="249"/>
      <c r="X253" s="249"/>
      <c r="Y253" s="249"/>
      <c r="Z253" s="249"/>
      <c r="AA253" s="249"/>
      <c r="AB253" s="249"/>
      <c r="AC253" s="249"/>
      <c r="AD253" s="249"/>
      <c r="AE253" s="249"/>
      <c r="AF253" s="249"/>
      <c r="AG253" s="249"/>
      <c r="AH253" s="249"/>
    </row>
    <row r="254" spans="1:34" ht="15.75" customHeight="1">
      <c r="A254" s="249"/>
      <c r="B254" s="249"/>
      <c r="C254" s="248"/>
      <c r="D254" s="248"/>
      <c r="E254" s="248"/>
      <c r="F254" s="248"/>
      <c r="G254" s="248"/>
      <c r="H254" s="248"/>
      <c r="I254" s="468"/>
      <c r="J254" s="249"/>
      <c r="K254" s="249"/>
      <c r="L254" s="249"/>
      <c r="M254" s="249"/>
      <c r="N254" s="249"/>
      <c r="O254" s="249"/>
      <c r="P254" s="249"/>
      <c r="Q254" s="249"/>
      <c r="R254" s="249"/>
      <c r="S254" s="249"/>
      <c r="T254" s="249"/>
      <c r="U254" s="249"/>
      <c r="V254" s="249"/>
      <c r="W254" s="249"/>
      <c r="X254" s="249"/>
      <c r="Y254" s="249"/>
      <c r="Z254" s="249"/>
      <c r="AA254" s="249"/>
      <c r="AB254" s="249"/>
      <c r="AC254" s="249"/>
      <c r="AD254" s="249"/>
      <c r="AE254" s="249"/>
      <c r="AF254" s="249"/>
      <c r="AG254" s="249"/>
      <c r="AH254" s="249"/>
    </row>
    <row r="255" spans="1:34" ht="15.75" customHeight="1">
      <c r="A255" s="249"/>
      <c r="B255" s="249"/>
      <c r="C255" s="248"/>
      <c r="D255" s="248"/>
      <c r="E255" s="248"/>
      <c r="F255" s="248"/>
      <c r="G255" s="248"/>
      <c r="H255" s="248"/>
      <c r="I255" s="468"/>
      <c r="J255" s="249"/>
      <c r="K255" s="249"/>
      <c r="L255" s="249"/>
      <c r="M255" s="249"/>
      <c r="N255" s="249"/>
      <c r="O255" s="249"/>
      <c r="P255" s="249"/>
      <c r="Q255" s="249"/>
      <c r="R255" s="249"/>
      <c r="S255" s="249"/>
      <c r="T255" s="249"/>
      <c r="U255" s="249"/>
      <c r="V255" s="249"/>
      <c r="W255" s="249"/>
      <c r="X255" s="249"/>
      <c r="Y255" s="249"/>
      <c r="Z255" s="249"/>
      <c r="AA255" s="249"/>
      <c r="AB255" s="249"/>
      <c r="AC255" s="249"/>
      <c r="AD255" s="249"/>
      <c r="AE255" s="249"/>
      <c r="AF255" s="249"/>
      <c r="AG255" s="249"/>
      <c r="AH255" s="249"/>
    </row>
    <row r="256" spans="1:34" ht="15.75" customHeight="1">
      <c r="A256" s="249"/>
      <c r="B256" s="249"/>
      <c r="C256" s="248"/>
      <c r="D256" s="248"/>
      <c r="E256" s="248"/>
      <c r="F256" s="248"/>
      <c r="G256" s="248"/>
      <c r="H256" s="248"/>
      <c r="I256" s="468"/>
      <c r="J256" s="249"/>
      <c r="K256" s="249"/>
      <c r="L256" s="249"/>
      <c r="M256" s="249"/>
      <c r="N256" s="249"/>
      <c r="O256" s="249"/>
      <c r="P256" s="249"/>
      <c r="Q256" s="249"/>
      <c r="R256" s="249"/>
      <c r="S256" s="249"/>
      <c r="T256" s="249"/>
      <c r="U256" s="249"/>
      <c r="V256" s="249"/>
      <c r="W256" s="249"/>
      <c r="X256" s="249"/>
      <c r="Y256" s="249"/>
      <c r="Z256" s="249"/>
      <c r="AA256" s="249"/>
      <c r="AB256" s="249"/>
      <c r="AC256" s="249"/>
      <c r="AD256" s="249"/>
      <c r="AE256" s="249"/>
      <c r="AF256" s="249"/>
      <c r="AG256" s="249"/>
      <c r="AH256" s="249"/>
    </row>
    <row r="257" spans="1:34" ht="15.75" customHeight="1">
      <c r="A257" s="249"/>
      <c r="B257" s="249"/>
      <c r="C257" s="248"/>
      <c r="D257" s="248"/>
      <c r="E257" s="248"/>
      <c r="F257" s="248"/>
      <c r="G257" s="248"/>
      <c r="H257" s="248"/>
      <c r="I257" s="468"/>
      <c r="J257" s="249"/>
      <c r="K257" s="249"/>
      <c r="L257" s="249"/>
      <c r="M257" s="249"/>
      <c r="N257" s="249"/>
      <c r="O257" s="249"/>
      <c r="P257" s="249"/>
      <c r="Q257" s="249"/>
      <c r="R257" s="249"/>
      <c r="S257" s="249"/>
      <c r="T257" s="249"/>
      <c r="U257" s="249"/>
      <c r="V257" s="249"/>
      <c r="W257" s="249"/>
      <c r="X257" s="249"/>
      <c r="Y257" s="249"/>
      <c r="Z257" s="249"/>
      <c r="AA257" s="249"/>
      <c r="AB257" s="249"/>
      <c r="AC257" s="249"/>
      <c r="AD257" s="249"/>
      <c r="AE257" s="249"/>
      <c r="AF257" s="249"/>
      <c r="AG257" s="249"/>
      <c r="AH257" s="249"/>
    </row>
    <row r="258" spans="1:34" ht="15.75" customHeight="1">
      <c r="A258" s="249"/>
      <c r="B258" s="249"/>
      <c r="C258" s="248"/>
      <c r="D258" s="248"/>
      <c r="E258" s="248"/>
      <c r="F258" s="248"/>
      <c r="G258" s="248"/>
      <c r="H258" s="248"/>
      <c r="I258" s="468"/>
      <c r="J258" s="249"/>
      <c r="K258" s="249"/>
      <c r="L258" s="249"/>
      <c r="M258" s="249"/>
      <c r="N258" s="249"/>
      <c r="O258" s="249"/>
      <c r="P258" s="249"/>
      <c r="Q258" s="249"/>
      <c r="R258" s="249"/>
      <c r="S258" s="249"/>
      <c r="T258" s="249"/>
      <c r="U258" s="249"/>
      <c r="V258" s="249"/>
      <c r="W258" s="249"/>
      <c r="X258" s="249"/>
      <c r="Y258" s="249"/>
      <c r="Z258" s="249"/>
      <c r="AA258" s="249"/>
      <c r="AB258" s="249"/>
      <c r="AC258" s="249"/>
      <c r="AD258" s="249"/>
      <c r="AE258" s="249"/>
      <c r="AF258" s="249"/>
      <c r="AG258" s="249"/>
      <c r="AH258" s="249"/>
    </row>
    <row r="259" spans="1:34" ht="15.75" customHeight="1">
      <c r="A259" s="249"/>
      <c r="B259" s="249"/>
      <c r="C259" s="248"/>
      <c r="D259" s="248"/>
      <c r="E259" s="248"/>
      <c r="F259" s="248"/>
      <c r="G259" s="248"/>
      <c r="H259" s="248"/>
      <c r="I259" s="468"/>
      <c r="J259" s="249"/>
      <c r="K259" s="249"/>
      <c r="L259" s="249"/>
      <c r="M259" s="249"/>
      <c r="N259" s="249"/>
      <c r="O259" s="249"/>
      <c r="P259" s="249"/>
      <c r="Q259" s="249"/>
      <c r="R259" s="249"/>
      <c r="S259" s="249"/>
      <c r="T259" s="249"/>
      <c r="U259" s="249"/>
      <c r="V259" s="249"/>
      <c r="W259" s="249"/>
      <c r="X259" s="249"/>
      <c r="Y259" s="249"/>
      <c r="Z259" s="249"/>
      <c r="AA259" s="249"/>
      <c r="AB259" s="249"/>
      <c r="AC259" s="249"/>
      <c r="AD259" s="249"/>
      <c r="AE259" s="249"/>
      <c r="AF259" s="249"/>
      <c r="AG259" s="249"/>
      <c r="AH259" s="249"/>
    </row>
    <row r="260" spans="1:34" ht="15.75" customHeight="1">
      <c r="A260" s="249"/>
      <c r="B260" s="249"/>
      <c r="C260" s="248"/>
      <c r="D260" s="248"/>
      <c r="E260" s="248"/>
      <c r="F260" s="248"/>
      <c r="G260" s="248"/>
      <c r="H260" s="248"/>
      <c r="I260" s="468"/>
      <c r="J260" s="249"/>
      <c r="K260" s="249"/>
      <c r="L260" s="249"/>
      <c r="M260" s="249"/>
      <c r="N260" s="249"/>
      <c r="O260" s="249"/>
      <c r="P260" s="249"/>
      <c r="Q260" s="249"/>
      <c r="R260" s="249"/>
      <c r="S260" s="249"/>
      <c r="T260" s="249"/>
      <c r="U260" s="249"/>
      <c r="V260" s="249"/>
      <c r="W260" s="249"/>
      <c r="X260" s="249"/>
      <c r="Y260" s="249"/>
      <c r="Z260" s="249"/>
      <c r="AA260" s="249"/>
      <c r="AB260" s="249"/>
      <c r="AC260" s="249"/>
      <c r="AD260" s="249"/>
      <c r="AE260" s="249"/>
      <c r="AF260" s="249"/>
      <c r="AG260" s="249"/>
      <c r="AH260" s="249"/>
    </row>
    <row r="261" spans="1:34" ht="15.75" customHeight="1">
      <c r="A261" s="249"/>
      <c r="B261" s="249"/>
      <c r="C261" s="248"/>
      <c r="D261" s="248"/>
      <c r="E261" s="248"/>
      <c r="F261" s="248"/>
      <c r="G261" s="248"/>
      <c r="H261" s="248"/>
      <c r="I261" s="468"/>
      <c r="J261" s="249"/>
      <c r="K261" s="249"/>
      <c r="L261" s="249"/>
      <c r="M261" s="249"/>
      <c r="N261" s="249"/>
      <c r="O261" s="249"/>
      <c r="P261" s="249"/>
      <c r="Q261" s="249"/>
      <c r="R261" s="249"/>
      <c r="S261" s="249"/>
      <c r="T261" s="249"/>
      <c r="U261" s="249"/>
      <c r="V261" s="249"/>
      <c r="W261" s="249"/>
      <c r="X261" s="249"/>
      <c r="Y261" s="249"/>
      <c r="Z261" s="249"/>
      <c r="AA261" s="249"/>
      <c r="AB261" s="249"/>
      <c r="AC261" s="249"/>
      <c r="AD261" s="249"/>
      <c r="AE261" s="249"/>
      <c r="AF261" s="249"/>
      <c r="AG261" s="249"/>
      <c r="AH261" s="249"/>
    </row>
    <row r="262" spans="1:34" ht="15.75" customHeight="1">
      <c r="A262" s="249"/>
      <c r="B262" s="249"/>
      <c r="C262" s="248"/>
      <c r="D262" s="248"/>
      <c r="E262" s="248"/>
      <c r="F262" s="248"/>
      <c r="G262" s="248"/>
      <c r="H262" s="248"/>
      <c r="I262" s="468"/>
      <c r="J262" s="249"/>
      <c r="K262" s="249"/>
      <c r="L262" s="249"/>
      <c r="M262" s="249"/>
      <c r="N262" s="249"/>
      <c r="O262" s="249"/>
      <c r="P262" s="249"/>
      <c r="Q262" s="249"/>
      <c r="R262" s="249"/>
      <c r="S262" s="249"/>
      <c r="T262" s="249"/>
      <c r="U262" s="249"/>
      <c r="V262" s="249"/>
      <c r="W262" s="249"/>
      <c r="X262" s="249"/>
      <c r="Y262" s="249"/>
      <c r="Z262" s="249"/>
      <c r="AA262" s="249"/>
      <c r="AB262" s="249"/>
      <c r="AC262" s="249"/>
      <c r="AD262" s="249"/>
      <c r="AE262" s="249"/>
      <c r="AF262" s="249"/>
      <c r="AG262" s="249"/>
      <c r="AH262" s="249"/>
    </row>
    <row r="263" spans="1:34" ht="15.75" customHeight="1">
      <c r="A263" s="249"/>
      <c r="B263" s="249"/>
      <c r="C263" s="248"/>
      <c r="D263" s="248"/>
      <c r="E263" s="248"/>
      <c r="F263" s="248"/>
      <c r="G263" s="248"/>
      <c r="H263" s="248"/>
      <c r="I263" s="468"/>
      <c r="J263" s="249"/>
      <c r="K263" s="249"/>
      <c r="L263" s="249"/>
      <c r="M263" s="249"/>
      <c r="N263" s="249"/>
      <c r="O263" s="249"/>
      <c r="P263" s="249"/>
      <c r="Q263" s="249"/>
      <c r="R263" s="249"/>
      <c r="S263" s="249"/>
      <c r="T263" s="249"/>
      <c r="U263" s="249"/>
      <c r="V263" s="249"/>
      <c r="W263" s="249"/>
      <c r="X263" s="249"/>
      <c r="Y263" s="249"/>
      <c r="Z263" s="249"/>
      <c r="AA263" s="249"/>
      <c r="AB263" s="249"/>
      <c r="AC263" s="249"/>
      <c r="AD263" s="249"/>
      <c r="AE263" s="249"/>
      <c r="AF263" s="249"/>
      <c r="AG263" s="249"/>
      <c r="AH263" s="249"/>
    </row>
    <row r="264" spans="1:34" ht="15.75" customHeight="1">
      <c r="A264" s="249"/>
      <c r="B264" s="249"/>
      <c r="C264" s="248"/>
      <c r="D264" s="248"/>
      <c r="E264" s="248"/>
      <c r="F264" s="248"/>
      <c r="G264" s="248"/>
      <c r="H264" s="248"/>
      <c r="I264" s="468"/>
      <c r="J264" s="249"/>
      <c r="K264" s="249"/>
      <c r="L264" s="249"/>
      <c r="M264" s="249"/>
      <c r="N264" s="249"/>
      <c r="O264" s="249"/>
      <c r="P264" s="249"/>
      <c r="Q264" s="249"/>
      <c r="R264" s="249"/>
      <c r="S264" s="249"/>
      <c r="T264" s="249"/>
      <c r="U264" s="249"/>
      <c r="V264" s="249"/>
      <c r="W264" s="249"/>
      <c r="X264" s="249"/>
      <c r="Y264" s="249"/>
      <c r="Z264" s="249"/>
      <c r="AA264" s="249"/>
      <c r="AB264" s="249"/>
      <c r="AC264" s="249"/>
      <c r="AD264" s="249"/>
      <c r="AE264" s="249"/>
      <c r="AF264" s="249"/>
      <c r="AG264" s="249"/>
      <c r="AH264" s="249"/>
    </row>
    <row r="265" spans="1:34" ht="15.75" customHeight="1">
      <c r="A265" s="249"/>
      <c r="B265" s="249"/>
      <c r="C265" s="248"/>
      <c r="D265" s="248"/>
      <c r="E265" s="248"/>
      <c r="F265" s="248"/>
      <c r="G265" s="248"/>
      <c r="H265" s="248"/>
      <c r="I265" s="468"/>
      <c r="J265" s="249"/>
      <c r="K265" s="249"/>
      <c r="L265" s="249"/>
      <c r="M265" s="249"/>
      <c r="N265" s="249"/>
      <c r="O265" s="249"/>
      <c r="P265" s="249"/>
      <c r="Q265" s="249"/>
      <c r="R265" s="249"/>
      <c r="S265" s="249"/>
      <c r="T265" s="249"/>
      <c r="U265" s="249"/>
      <c r="V265" s="249"/>
      <c r="W265" s="249"/>
      <c r="X265" s="249"/>
      <c r="Y265" s="249"/>
      <c r="Z265" s="249"/>
      <c r="AA265" s="249"/>
      <c r="AB265" s="249"/>
      <c r="AC265" s="249"/>
      <c r="AD265" s="249"/>
      <c r="AE265" s="249"/>
      <c r="AF265" s="249"/>
      <c r="AG265" s="249"/>
      <c r="AH265" s="249"/>
    </row>
    <row r="266" spans="1:34" ht="15.75" customHeight="1">
      <c r="A266" s="249"/>
      <c r="B266" s="249"/>
      <c r="C266" s="248"/>
      <c r="D266" s="248"/>
      <c r="E266" s="248"/>
      <c r="F266" s="248"/>
      <c r="G266" s="248"/>
      <c r="H266" s="248"/>
      <c r="I266" s="468"/>
      <c r="J266" s="249"/>
      <c r="K266" s="249"/>
      <c r="L266" s="249"/>
      <c r="M266" s="249"/>
      <c r="N266" s="249"/>
      <c r="O266" s="249"/>
      <c r="P266" s="249"/>
      <c r="Q266" s="249"/>
      <c r="R266" s="249"/>
      <c r="S266" s="249"/>
      <c r="T266" s="249"/>
      <c r="U266" s="249"/>
      <c r="V266" s="249"/>
      <c r="W266" s="249"/>
      <c r="X266" s="249"/>
      <c r="Y266" s="249"/>
      <c r="Z266" s="249"/>
      <c r="AA266" s="249"/>
      <c r="AB266" s="249"/>
      <c r="AC266" s="249"/>
      <c r="AD266" s="249"/>
      <c r="AE266" s="249"/>
      <c r="AF266" s="249"/>
      <c r="AG266" s="249"/>
      <c r="AH266" s="249"/>
    </row>
    <row r="267" spans="1:34" ht="15.75" customHeight="1">
      <c r="A267" s="249"/>
      <c r="B267" s="249"/>
      <c r="C267" s="248"/>
      <c r="D267" s="248"/>
      <c r="E267" s="248"/>
      <c r="F267" s="248"/>
      <c r="G267" s="248"/>
      <c r="H267" s="248"/>
      <c r="I267" s="468"/>
      <c r="J267" s="249"/>
      <c r="K267" s="249"/>
      <c r="L267" s="249"/>
      <c r="M267" s="249"/>
      <c r="N267" s="249"/>
      <c r="O267" s="249"/>
      <c r="P267" s="249"/>
      <c r="Q267" s="249"/>
      <c r="R267" s="249"/>
      <c r="S267" s="249"/>
      <c r="T267" s="249"/>
      <c r="U267" s="249"/>
      <c r="V267" s="249"/>
      <c r="W267" s="249"/>
      <c r="X267" s="249"/>
      <c r="Y267" s="249"/>
      <c r="Z267" s="249"/>
      <c r="AA267" s="249"/>
      <c r="AB267" s="249"/>
      <c r="AC267" s="249"/>
      <c r="AD267" s="249"/>
      <c r="AE267" s="249"/>
      <c r="AF267" s="249"/>
      <c r="AG267" s="249"/>
      <c r="AH267" s="249"/>
    </row>
    <row r="268" spans="1:34" ht="15.75" customHeight="1">
      <c r="A268" s="249"/>
      <c r="B268" s="249"/>
      <c r="C268" s="248"/>
      <c r="D268" s="248"/>
      <c r="E268" s="248"/>
      <c r="F268" s="248"/>
      <c r="G268" s="248"/>
      <c r="H268" s="248"/>
      <c r="I268" s="468"/>
      <c r="J268" s="249"/>
      <c r="K268" s="249"/>
      <c r="L268" s="249"/>
      <c r="M268" s="249"/>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row>
    <row r="269" spans="1:34" ht="15.75" customHeight="1">
      <c r="A269" s="249"/>
      <c r="B269" s="249"/>
      <c r="C269" s="248"/>
      <c r="D269" s="248"/>
      <c r="E269" s="248"/>
      <c r="F269" s="248"/>
      <c r="G269" s="248"/>
      <c r="H269" s="248"/>
      <c r="I269" s="468"/>
      <c r="J269" s="249"/>
      <c r="K269" s="249"/>
      <c r="L269" s="249"/>
      <c r="M269" s="249"/>
      <c r="N269" s="249"/>
      <c r="O269" s="249"/>
      <c r="P269" s="249"/>
      <c r="Q269" s="249"/>
      <c r="R269" s="249"/>
      <c r="S269" s="249"/>
      <c r="T269" s="249"/>
      <c r="U269" s="249"/>
      <c r="V269" s="249"/>
      <c r="W269" s="249"/>
      <c r="X269" s="249"/>
      <c r="Y269" s="249"/>
      <c r="Z269" s="249"/>
      <c r="AA269" s="249"/>
      <c r="AB269" s="249"/>
      <c r="AC269" s="249"/>
      <c r="AD269" s="249"/>
      <c r="AE269" s="249"/>
      <c r="AF269" s="249"/>
      <c r="AG269" s="249"/>
      <c r="AH269" s="249"/>
    </row>
    <row r="270" spans="1:34" ht="15.75" customHeight="1">
      <c r="A270" s="249"/>
      <c r="B270" s="249"/>
      <c r="C270" s="248"/>
      <c r="D270" s="248"/>
      <c r="E270" s="248"/>
      <c r="F270" s="248"/>
      <c r="G270" s="248"/>
      <c r="H270" s="248"/>
      <c r="I270" s="468"/>
      <c r="J270" s="249"/>
      <c r="K270" s="249"/>
      <c r="L270" s="249"/>
      <c r="M270" s="249"/>
      <c r="N270" s="249"/>
      <c r="O270" s="249"/>
      <c r="P270" s="249"/>
      <c r="Q270" s="249"/>
      <c r="R270" s="249"/>
      <c r="S270" s="249"/>
      <c r="T270" s="249"/>
      <c r="U270" s="249"/>
      <c r="V270" s="249"/>
      <c r="W270" s="249"/>
      <c r="X270" s="249"/>
      <c r="Y270" s="249"/>
      <c r="Z270" s="249"/>
      <c r="AA270" s="249"/>
      <c r="AB270" s="249"/>
      <c r="AC270" s="249"/>
      <c r="AD270" s="249"/>
      <c r="AE270" s="249"/>
      <c r="AF270" s="249"/>
      <c r="AG270" s="249"/>
      <c r="AH270" s="249"/>
    </row>
    <row r="271" spans="1:34" ht="15.75" customHeight="1">
      <c r="A271" s="249"/>
      <c r="B271" s="249"/>
      <c r="C271" s="248"/>
      <c r="D271" s="248"/>
      <c r="E271" s="248"/>
      <c r="F271" s="248"/>
      <c r="G271" s="248"/>
      <c r="H271" s="248"/>
      <c r="I271" s="468"/>
      <c r="J271" s="249"/>
      <c r="K271" s="249"/>
      <c r="L271" s="249"/>
      <c r="M271" s="249"/>
      <c r="N271" s="249"/>
      <c r="O271" s="249"/>
      <c r="P271" s="249"/>
      <c r="Q271" s="249"/>
      <c r="R271" s="249"/>
      <c r="S271" s="249"/>
      <c r="T271" s="249"/>
      <c r="U271" s="249"/>
      <c r="V271" s="249"/>
      <c r="W271" s="249"/>
      <c r="X271" s="249"/>
      <c r="Y271" s="249"/>
      <c r="Z271" s="249"/>
      <c r="AA271" s="249"/>
      <c r="AB271" s="249"/>
      <c r="AC271" s="249"/>
      <c r="AD271" s="249"/>
      <c r="AE271" s="249"/>
      <c r="AF271" s="249"/>
      <c r="AG271" s="249"/>
      <c r="AH271" s="249"/>
    </row>
    <row r="272" spans="1:34" ht="15.75" customHeight="1">
      <c r="A272" s="249"/>
      <c r="B272" s="249"/>
      <c r="C272" s="248"/>
      <c r="D272" s="248"/>
      <c r="E272" s="248"/>
      <c r="F272" s="248"/>
      <c r="G272" s="248"/>
      <c r="H272" s="248"/>
      <c r="I272" s="468"/>
      <c r="J272" s="249"/>
      <c r="K272" s="249"/>
      <c r="L272" s="249"/>
      <c r="M272" s="249"/>
      <c r="N272" s="249"/>
      <c r="O272" s="249"/>
      <c r="P272" s="249"/>
      <c r="Q272" s="249"/>
      <c r="R272" s="249"/>
      <c r="S272" s="249"/>
      <c r="T272" s="249"/>
      <c r="U272" s="249"/>
      <c r="V272" s="249"/>
      <c r="W272" s="249"/>
      <c r="X272" s="249"/>
      <c r="Y272" s="249"/>
      <c r="Z272" s="249"/>
      <c r="AA272" s="249"/>
      <c r="AB272" s="249"/>
      <c r="AC272" s="249"/>
      <c r="AD272" s="249"/>
      <c r="AE272" s="249"/>
      <c r="AF272" s="249"/>
      <c r="AG272" s="249"/>
      <c r="AH272" s="249"/>
    </row>
    <row r="273" spans="1:34" ht="15.75" customHeight="1">
      <c r="A273" s="249"/>
      <c r="B273" s="249"/>
      <c r="C273" s="248"/>
      <c r="D273" s="248"/>
      <c r="E273" s="248"/>
      <c r="F273" s="248"/>
      <c r="G273" s="248"/>
      <c r="H273" s="248"/>
      <c r="I273" s="468"/>
      <c r="J273" s="249"/>
      <c r="K273" s="249"/>
      <c r="L273" s="249"/>
      <c r="M273" s="249"/>
      <c r="N273" s="249"/>
      <c r="O273" s="249"/>
      <c r="P273" s="249"/>
      <c r="Q273" s="249"/>
      <c r="R273" s="249"/>
      <c r="S273" s="249"/>
      <c r="T273" s="249"/>
      <c r="U273" s="249"/>
      <c r="V273" s="249"/>
      <c r="W273" s="249"/>
      <c r="X273" s="249"/>
      <c r="Y273" s="249"/>
      <c r="Z273" s="249"/>
      <c r="AA273" s="249"/>
      <c r="AB273" s="249"/>
      <c r="AC273" s="249"/>
      <c r="AD273" s="249"/>
      <c r="AE273" s="249"/>
      <c r="AF273" s="249"/>
      <c r="AG273" s="249"/>
      <c r="AH273" s="249"/>
    </row>
    <row r="274" spans="1:34" ht="15.75" customHeight="1">
      <c r="A274" s="249"/>
      <c r="B274" s="249"/>
      <c r="C274" s="248"/>
      <c r="D274" s="248"/>
      <c r="E274" s="248"/>
      <c r="F274" s="248"/>
      <c r="G274" s="248"/>
      <c r="H274" s="248"/>
      <c r="I274" s="468"/>
      <c r="J274" s="249"/>
      <c r="K274" s="249"/>
      <c r="L274" s="249"/>
      <c r="M274" s="249"/>
      <c r="N274" s="249"/>
      <c r="O274" s="249"/>
      <c r="P274" s="249"/>
      <c r="Q274" s="249"/>
      <c r="R274" s="249"/>
      <c r="S274" s="249"/>
      <c r="T274" s="249"/>
      <c r="U274" s="249"/>
      <c r="V274" s="249"/>
      <c r="W274" s="249"/>
      <c r="X274" s="249"/>
      <c r="Y274" s="249"/>
      <c r="Z274" s="249"/>
      <c r="AA274" s="249"/>
      <c r="AB274" s="249"/>
      <c r="AC274" s="249"/>
      <c r="AD274" s="249"/>
      <c r="AE274" s="249"/>
      <c r="AF274" s="249"/>
      <c r="AG274" s="249"/>
      <c r="AH274" s="249"/>
    </row>
    <row r="275" spans="1:34" ht="15.75" customHeight="1">
      <c r="A275" s="249"/>
      <c r="B275" s="249"/>
      <c r="C275" s="248"/>
      <c r="D275" s="248"/>
      <c r="E275" s="248"/>
      <c r="F275" s="248"/>
      <c r="G275" s="248"/>
      <c r="H275" s="248"/>
      <c r="I275" s="468"/>
      <c r="J275" s="249"/>
      <c r="K275" s="249"/>
      <c r="L275" s="249"/>
      <c r="M275" s="249"/>
      <c r="N275" s="249"/>
      <c r="O275" s="249"/>
      <c r="P275" s="249"/>
      <c r="Q275" s="249"/>
      <c r="R275" s="249"/>
      <c r="S275" s="249"/>
      <c r="T275" s="249"/>
      <c r="U275" s="249"/>
      <c r="V275" s="249"/>
      <c r="W275" s="249"/>
      <c r="X275" s="249"/>
      <c r="Y275" s="249"/>
      <c r="Z275" s="249"/>
      <c r="AA275" s="249"/>
      <c r="AB275" s="249"/>
      <c r="AC275" s="249"/>
      <c r="AD275" s="249"/>
      <c r="AE275" s="249"/>
      <c r="AF275" s="249"/>
      <c r="AG275" s="249"/>
      <c r="AH275" s="249"/>
    </row>
    <row r="276" spans="1:34" ht="15.75" customHeight="1">
      <c r="A276" s="249"/>
      <c r="B276" s="249"/>
      <c r="C276" s="248"/>
      <c r="D276" s="248"/>
      <c r="E276" s="248"/>
      <c r="F276" s="248"/>
      <c r="G276" s="248"/>
      <c r="H276" s="248"/>
      <c r="I276" s="468"/>
      <c r="J276" s="249"/>
      <c r="K276" s="249"/>
      <c r="L276" s="249"/>
      <c r="M276" s="249"/>
      <c r="N276" s="249"/>
      <c r="O276" s="249"/>
      <c r="P276" s="249"/>
      <c r="Q276" s="249"/>
      <c r="R276" s="249"/>
      <c r="S276" s="249"/>
      <c r="T276" s="249"/>
      <c r="U276" s="249"/>
      <c r="V276" s="249"/>
      <c r="W276" s="249"/>
      <c r="X276" s="249"/>
      <c r="Y276" s="249"/>
      <c r="Z276" s="249"/>
      <c r="AA276" s="249"/>
      <c r="AB276" s="249"/>
      <c r="AC276" s="249"/>
      <c r="AD276" s="249"/>
      <c r="AE276" s="249"/>
      <c r="AF276" s="249"/>
      <c r="AG276" s="249"/>
      <c r="AH276" s="249"/>
    </row>
    <row r="277" spans="1:34" ht="15.75" customHeight="1">
      <c r="A277" s="249"/>
      <c r="B277" s="249"/>
      <c r="C277" s="248"/>
      <c r="D277" s="248"/>
      <c r="E277" s="248"/>
      <c r="F277" s="248"/>
      <c r="G277" s="248"/>
      <c r="H277" s="248"/>
      <c r="I277" s="468"/>
      <c r="J277" s="249"/>
      <c r="K277" s="249"/>
      <c r="L277" s="249"/>
      <c r="M277" s="249"/>
      <c r="N277" s="249"/>
      <c r="O277" s="249"/>
      <c r="P277" s="249"/>
      <c r="Q277" s="249"/>
      <c r="R277" s="249"/>
      <c r="S277" s="249"/>
      <c r="T277" s="249"/>
      <c r="U277" s="249"/>
      <c r="V277" s="249"/>
      <c r="W277" s="249"/>
      <c r="X277" s="249"/>
      <c r="Y277" s="249"/>
      <c r="Z277" s="249"/>
      <c r="AA277" s="249"/>
      <c r="AB277" s="249"/>
      <c r="AC277" s="249"/>
      <c r="AD277" s="249"/>
      <c r="AE277" s="249"/>
      <c r="AF277" s="249"/>
      <c r="AG277" s="249"/>
      <c r="AH277" s="249"/>
    </row>
    <row r="278" spans="1:34" ht="15.75" customHeight="1">
      <c r="A278" s="249"/>
      <c r="B278" s="249"/>
      <c r="C278" s="248"/>
      <c r="D278" s="248"/>
      <c r="E278" s="248"/>
      <c r="F278" s="248"/>
      <c r="G278" s="248"/>
      <c r="H278" s="248"/>
      <c r="I278" s="468"/>
      <c r="J278" s="249"/>
      <c r="K278" s="249"/>
      <c r="L278" s="249"/>
      <c r="M278" s="249"/>
      <c r="N278" s="249"/>
      <c r="O278" s="249"/>
      <c r="P278" s="249"/>
      <c r="Q278" s="249"/>
      <c r="R278" s="249"/>
      <c r="S278" s="249"/>
      <c r="T278" s="249"/>
      <c r="U278" s="249"/>
      <c r="V278" s="249"/>
      <c r="W278" s="249"/>
      <c r="X278" s="249"/>
      <c r="Y278" s="249"/>
      <c r="Z278" s="249"/>
      <c r="AA278" s="249"/>
      <c r="AB278" s="249"/>
      <c r="AC278" s="249"/>
      <c r="AD278" s="249"/>
      <c r="AE278" s="249"/>
      <c r="AF278" s="249"/>
      <c r="AG278" s="249"/>
      <c r="AH278" s="249"/>
    </row>
    <row r="279" spans="1:34" ht="15.75" customHeight="1">
      <c r="A279" s="249"/>
      <c r="B279" s="249"/>
      <c r="C279" s="248"/>
      <c r="D279" s="248"/>
      <c r="E279" s="248"/>
      <c r="F279" s="248"/>
      <c r="G279" s="248"/>
      <c r="H279" s="248"/>
      <c r="I279" s="468"/>
      <c r="J279" s="249"/>
      <c r="K279" s="249"/>
      <c r="L279" s="249"/>
      <c r="M279" s="249"/>
      <c r="N279" s="249"/>
      <c r="O279" s="249"/>
      <c r="P279" s="249"/>
      <c r="Q279" s="249"/>
      <c r="R279" s="249"/>
      <c r="S279" s="249"/>
      <c r="T279" s="249"/>
      <c r="U279" s="249"/>
      <c r="V279" s="249"/>
      <c r="W279" s="249"/>
      <c r="X279" s="249"/>
      <c r="Y279" s="249"/>
      <c r="Z279" s="249"/>
      <c r="AA279" s="249"/>
      <c r="AB279" s="249"/>
      <c r="AC279" s="249"/>
      <c r="AD279" s="249"/>
      <c r="AE279" s="249"/>
      <c r="AF279" s="249"/>
      <c r="AG279" s="249"/>
      <c r="AH279" s="249"/>
    </row>
    <row r="280" spans="1:34" ht="15.75" customHeight="1">
      <c r="A280" s="249"/>
      <c r="B280" s="249"/>
      <c r="C280" s="248"/>
      <c r="D280" s="248"/>
      <c r="E280" s="248"/>
      <c r="F280" s="248"/>
      <c r="G280" s="248"/>
      <c r="H280" s="248"/>
      <c r="I280" s="468"/>
      <c r="J280" s="249"/>
      <c r="K280" s="249"/>
      <c r="L280" s="249"/>
      <c r="M280" s="249"/>
      <c r="N280" s="249"/>
      <c r="O280" s="249"/>
      <c r="P280" s="249"/>
      <c r="Q280" s="249"/>
      <c r="R280" s="249"/>
      <c r="S280" s="249"/>
      <c r="T280" s="249"/>
      <c r="U280" s="249"/>
      <c r="V280" s="249"/>
      <c r="W280" s="249"/>
      <c r="X280" s="249"/>
      <c r="Y280" s="249"/>
      <c r="Z280" s="249"/>
      <c r="AA280" s="249"/>
      <c r="AB280" s="249"/>
      <c r="AC280" s="249"/>
      <c r="AD280" s="249"/>
      <c r="AE280" s="249"/>
      <c r="AF280" s="249"/>
      <c r="AG280" s="249"/>
      <c r="AH280" s="249"/>
    </row>
    <row r="281" spans="1:34" ht="15.75" customHeight="1">
      <c r="A281" s="249"/>
      <c r="B281" s="249"/>
      <c r="C281" s="248"/>
      <c r="D281" s="248"/>
      <c r="E281" s="248"/>
      <c r="F281" s="248"/>
      <c r="G281" s="248"/>
      <c r="H281" s="248"/>
      <c r="I281" s="468"/>
      <c r="J281" s="249"/>
      <c r="K281" s="249"/>
      <c r="L281" s="249"/>
      <c r="M281" s="249"/>
      <c r="N281" s="249"/>
      <c r="O281" s="249"/>
      <c r="P281" s="249"/>
      <c r="Q281" s="249"/>
      <c r="R281" s="249"/>
      <c r="S281" s="249"/>
      <c r="T281" s="249"/>
      <c r="U281" s="249"/>
      <c r="V281" s="249"/>
      <c r="W281" s="249"/>
      <c r="X281" s="249"/>
      <c r="Y281" s="249"/>
      <c r="Z281" s="249"/>
      <c r="AA281" s="249"/>
      <c r="AB281" s="249"/>
      <c r="AC281" s="249"/>
      <c r="AD281" s="249"/>
      <c r="AE281" s="249"/>
      <c r="AF281" s="249"/>
      <c r="AG281" s="249"/>
      <c r="AH281" s="249"/>
    </row>
    <row r="282" spans="1:34" ht="15.75" customHeight="1">
      <c r="A282" s="249"/>
      <c r="B282" s="249"/>
      <c r="C282" s="248"/>
      <c r="D282" s="248"/>
      <c r="E282" s="248"/>
      <c r="F282" s="248"/>
      <c r="G282" s="248"/>
      <c r="H282" s="248"/>
      <c r="I282" s="468"/>
      <c r="J282" s="249"/>
      <c r="K282" s="249"/>
      <c r="L282" s="249"/>
      <c r="M282" s="249"/>
      <c r="N282" s="249"/>
      <c r="O282" s="249"/>
      <c r="P282" s="249"/>
      <c r="Q282" s="249"/>
      <c r="R282" s="249"/>
      <c r="S282" s="249"/>
      <c r="T282" s="249"/>
      <c r="U282" s="249"/>
      <c r="V282" s="249"/>
      <c r="W282" s="249"/>
      <c r="X282" s="249"/>
      <c r="Y282" s="249"/>
      <c r="Z282" s="249"/>
      <c r="AA282" s="249"/>
      <c r="AB282" s="249"/>
      <c r="AC282" s="249"/>
      <c r="AD282" s="249"/>
      <c r="AE282" s="249"/>
      <c r="AF282" s="249"/>
      <c r="AG282" s="249"/>
      <c r="AH282" s="249"/>
    </row>
    <row r="283" spans="1:34" ht="15.75" customHeight="1">
      <c r="A283" s="249"/>
      <c r="B283" s="249"/>
      <c r="C283" s="248"/>
      <c r="D283" s="248"/>
      <c r="E283" s="248"/>
      <c r="F283" s="248"/>
      <c r="G283" s="248"/>
      <c r="H283" s="248"/>
      <c r="I283" s="468"/>
      <c r="J283" s="249"/>
      <c r="K283" s="249"/>
      <c r="L283" s="249"/>
      <c r="M283" s="249"/>
      <c r="N283" s="249"/>
      <c r="O283" s="249"/>
      <c r="P283" s="249"/>
      <c r="Q283" s="249"/>
      <c r="R283" s="249"/>
      <c r="S283" s="249"/>
      <c r="T283" s="249"/>
      <c r="U283" s="249"/>
      <c r="V283" s="249"/>
      <c r="W283" s="249"/>
      <c r="X283" s="249"/>
      <c r="Y283" s="249"/>
      <c r="Z283" s="249"/>
      <c r="AA283" s="249"/>
      <c r="AB283" s="249"/>
      <c r="AC283" s="249"/>
      <c r="AD283" s="249"/>
      <c r="AE283" s="249"/>
      <c r="AF283" s="249"/>
      <c r="AG283" s="249"/>
      <c r="AH283" s="249"/>
    </row>
    <row r="284" spans="1:34" ht="15.75" customHeight="1">
      <c r="A284" s="249"/>
      <c r="B284" s="249"/>
      <c r="C284" s="248"/>
      <c r="D284" s="248"/>
      <c r="E284" s="248"/>
      <c r="F284" s="248"/>
      <c r="G284" s="248"/>
      <c r="H284" s="248"/>
      <c r="I284" s="468"/>
      <c r="J284" s="249"/>
      <c r="K284" s="249"/>
      <c r="L284" s="249"/>
      <c r="M284" s="249"/>
      <c r="N284" s="249"/>
      <c r="O284" s="249"/>
      <c r="P284" s="249"/>
      <c r="Q284" s="249"/>
      <c r="R284" s="249"/>
      <c r="S284" s="249"/>
      <c r="T284" s="249"/>
      <c r="U284" s="249"/>
      <c r="V284" s="249"/>
      <c r="W284" s="249"/>
      <c r="X284" s="249"/>
      <c r="Y284" s="249"/>
      <c r="Z284" s="249"/>
      <c r="AA284" s="249"/>
      <c r="AB284" s="249"/>
      <c r="AC284" s="249"/>
      <c r="AD284" s="249"/>
      <c r="AE284" s="249"/>
      <c r="AF284" s="249"/>
      <c r="AG284" s="249"/>
      <c r="AH284" s="249"/>
    </row>
    <row r="285" spans="1:34" ht="15.75" customHeight="1">
      <c r="A285" s="249"/>
      <c r="B285" s="249"/>
      <c r="C285" s="248"/>
      <c r="D285" s="248"/>
      <c r="E285" s="248"/>
      <c r="F285" s="248"/>
      <c r="G285" s="248"/>
      <c r="H285" s="248"/>
      <c r="I285" s="468"/>
      <c r="J285" s="249"/>
      <c r="K285" s="249"/>
      <c r="L285" s="249"/>
      <c r="M285" s="249"/>
      <c r="N285" s="249"/>
      <c r="O285" s="249"/>
      <c r="P285" s="249"/>
      <c r="Q285" s="249"/>
      <c r="R285" s="249"/>
      <c r="S285" s="249"/>
      <c r="T285" s="249"/>
      <c r="U285" s="249"/>
      <c r="V285" s="249"/>
      <c r="W285" s="249"/>
      <c r="X285" s="249"/>
      <c r="Y285" s="249"/>
      <c r="Z285" s="249"/>
      <c r="AA285" s="249"/>
      <c r="AB285" s="249"/>
      <c r="AC285" s="249"/>
      <c r="AD285" s="249"/>
      <c r="AE285" s="249"/>
      <c r="AF285" s="249"/>
      <c r="AG285" s="249"/>
      <c r="AH285" s="249"/>
    </row>
    <row r="286" spans="1:34" ht="15.75" customHeight="1">
      <c r="A286" s="249"/>
      <c r="B286" s="249"/>
      <c r="C286" s="248"/>
      <c r="D286" s="248"/>
      <c r="E286" s="248"/>
      <c r="F286" s="248"/>
      <c r="G286" s="248"/>
      <c r="H286" s="248"/>
      <c r="I286" s="468"/>
      <c r="J286" s="249"/>
      <c r="K286" s="249"/>
      <c r="L286" s="249"/>
      <c r="M286" s="249"/>
      <c r="N286" s="249"/>
      <c r="O286" s="249"/>
      <c r="P286" s="249"/>
      <c r="Q286" s="249"/>
      <c r="R286" s="249"/>
      <c r="S286" s="249"/>
      <c r="T286" s="249"/>
      <c r="U286" s="249"/>
      <c r="V286" s="249"/>
      <c r="W286" s="249"/>
      <c r="X286" s="249"/>
      <c r="Y286" s="249"/>
      <c r="Z286" s="249"/>
      <c r="AA286" s="249"/>
      <c r="AB286" s="249"/>
      <c r="AC286" s="249"/>
      <c r="AD286" s="249"/>
      <c r="AE286" s="249"/>
      <c r="AF286" s="249"/>
      <c r="AG286" s="249"/>
      <c r="AH286" s="249"/>
    </row>
    <row r="287" spans="1:34" ht="15.75" customHeight="1">
      <c r="A287" s="249"/>
      <c r="B287" s="249"/>
      <c r="C287" s="248"/>
      <c r="D287" s="248"/>
      <c r="E287" s="248"/>
      <c r="F287" s="248"/>
      <c r="G287" s="248"/>
      <c r="H287" s="248"/>
      <c r="I287" s="468"/>
      <c r="J287" s="249"/>
      <c r="K287" s="249"/>
      <c r="L287" s="249"/>
      <c r="M287" s="249"/>
      <c r="N287" s="249"/>
      <c r="O287" s="249"/>
      <c r="P287" s="249"/>
      <c r="Q287" s="249"/>
      <c r="R287" s="249"/>
      <c r="S287" s="249"/>
      <c r="T287" s="249"/>
      <c r="U287" s="249"/>
      <c r="V287" s="249"/>
      <c r="W287" s="249"/>
      <c r="X287" s="249"/>
      <c r="Y287" s="249"/>
      <c r="Z287" s="249"/>
      <c r="AA287" s="249"/>
      <c r="AB287" s="249"/>
      <c r="AC287" s="249"/>
      <c r="AD287" s="249"/>
      <c r="AE287" s="249"/>
      <c r="AF287" s="249"/>
      <c r="AG287" s="249"/>
      <c r="AH287" s="249"/>
    </row>
    <row r="288" spans="1:34" ht="15.75" customHeight="1">
      <c r="A288" s="249"/>
      <c r="B288" s="249"/>
      <c r="C288" s="248"/>
      <c r="D288" s="248"/>
      <c r="E288" s="248"/>
      <c r="F288" s="248"/>
      <c r="G288" s="248"/>
      <c r="H288" s="248"/>
      <c r="I288" s="468"/>
      <c r="J288" s="249"/>
      <c r="K288" s="249"/>
      <c r="L288" s="249"/>
      <c r="M288" s="249"/>
      <c r="N288" s="249"/>
      <c r="O288" s="249"/>
      <c r="P288" s="249"/>
      <c r="Q288" s="249"/>
      <c r="R288" s="249"/>
      <c r="S288" s="249"/>
      <c r="T288" s="249"/>
      <c r="U288" s="249"/>
      <c r="V288" s="249"/>
      <c r="W288" s="249"/>
      <c r="X288" s="249"/>
      <c r="Y288" s="249"/>
      <c r="Z288" s="249"/>
      <c r="AA288" s="249"/>
      <c r="AB288" s="249"/>
      <c r="AC288" s="249"/>
      <c r="AD288" s="249"/>
      <c r="AE288" s="249"/>
      <c r="AF288" s="249"/>
      <c r="AG288" s="249"/>
      <c r="AH288" s="249"/>
    </row>
    <row r="289" spans="1:34" ht="15.75" customHeight="1">
      <c r="A289" s="249"/>
      <c r="B289" s="249"/>
      <c r="C289" s="248"/>
      <c r="D289" s="248"/>
      <c r="E289" s="248"/>
      <c r="F289" s="248"/>
      <c r="G289" s="248"/>
      <c r="H289" s="248"/>
      <c r="I289" s="468"/>
      <c r="J289" s="249"/>
      <c r="K289" s="249"/>
      <c r="L289" s="249"/>
      <c r="M289" s="249"/>
      <c r="N289" s="249"/>
      <c r="O289" s="249"/>
      <c r="P289" s="249"/>
      <c r="Q289" s="249"/>
      <c r="R289" s="249"/>
      <c r="S289" s="249"/>
      <c r="T289" s="249"/>
      <c r="U289" s="249"/>
      <c r="V289" s="249"/>
      <c r="W289" s="249"/>
      <c r="X289" s="249"/>
      <c r="Y289" s="249"/>
      <c r="Z289" s="249"/>
      <c r="AA289" s="249"/>
      <c r="AB289" s="249"/>
      <c r="AC289" s="249"/>
      <c r="AD289" s="249"/>
      <c r="AE289" s="249"/>
      <c r="AF289" s="249"/>
      <c r="AG289" s="249"/>
      <c r="AH289" s="249"/>
    </row>
    <row r="290" spans="1:34" ht="15.75" customHeight="1">
      <c r="A290" s="249"/>
      <c r="B290" s="249"/>
      <c r="C290" s="248"/>
      <c r="D290" s="248"/>
      <c r="E290" s="248"/>
      <c r="F290" s="248"/>
      <c r="G290" s="248"/>
      <c r="H290" s="248"/>
      <c r="I290" s="468"/>
      <c r="J290" s="249"/>
      <c r="K290" s="249"/>
      <c r="L290" s="249"/>
      <c r="M290" s="249"/>
      <c r="N290" s="249"/>
      <c r="O290" s="249"/>
      <c r="P290" s="249"/>
      <c r="Q290" s="249"/>
      <c r="R290" s="249"/>
      <c r="S290" s="249"/>
      <c r="T290" s="249"/>
      <c r="U290" s="249"/>
      <c r="V290" s="249"/>
      <c r="W290" s="249"/>
      <c r="X290" s="249"/>
      <c r="Y290" s="249"/>
      <c r="Z290" s="249"/>
      <c r="AA290" s="249"/>
      <c r="AB290" s="249"/>
      <c r="AC290" s="249"/>
      <c r="AD290" s="249"/>
      <c r="AE290" s="249"/>
      <c r="AF290" s="249"/>
      <c r="AG290" s="249"/>
      <c r="AH290" s="249"/>
    </row>
    <row r="291" spans="1:34" ht="15.75" customHeight="1">
      <c r="A291" s="249"/>
      <c r="B291" s="249"/>
      <c r="C291" s="248"/>
      <c r="D291" s="248"/>
      <c r="E291" s="248"/>
      <c r="F291" s="248"/>
      <c r="G291" s="248"/>
      <c r="H291" s="248"/>
      <c r="I291" s="468"/>
      <c r="J291" s="249"/>
      <c r="K291" s="249"/>
      <c r="L291" s="249"/>
      <c r="M291" s="249"/>
      <c r="N291" s="249"/>
      <c r="O291" s="249"/>
      <c r="P291" s="249"/>
      <c r="Q291" s="249"/>
      <c r="R291" s="249"/>
      <c r="S291" s="249"/>
      <c r="T291" s="249"/>
      <c r="U291" s="249"/>
      <c r="V291" s="249"/>
      <c r="W291" s="249"/>
      <c r="X291" s="249"/>
      <c r="Y291" s="249"/>
      <c r="Z291" s="249"/>
      <c r="AA291" s="249"/>
      <c r="AB291" s="249"/>
      <c r="AC291" s="249"/>
      <c r="AD291" s="249"/>
      <c r="AE291" s="249"/>
      <c r="AF291" s="249"/>
      <c r="AG291" s="249"/>
      <c r="AH291" s="249"/>
    </row>
    <row r="292" spans="1:34" ht="15.75" customHeight="1">
      <c r="A292" s="249"/>
      <c r="B292" s="249"/>
      <c r="C292" s="248"/>
      <c r="D292" s="248"/>
      <c r="E292" s="248"/>
      <c r="F292" s="248"/>
      <c r="G292" s="248"/>
      <c r="H292" s="248"/>
      <c r="I292" s="468"/>
      <c r="J292" s="249"/>
      <c r="K292" s="249"/>
      <c r="L292" s="249"/>
      <c r="M292" s="249"/>
      <c r="N292" s="249"/>
      <c r="O292" s="249"/>
      <c r="P292" s="249"/>
      <c r="Q292" s="249"/>
      <c r="R292" s="249"/>
      <c r="S292" s="249"/>
      <c r="T292" s="249"/>
      <c r="U292" s="249"/>
      <c r="V292" s="249"/>
      <c r="W292" s="249"/>
      <c r="X292" s="249"/>
      <c r="Y292" s="249"/>
      <c r="Z292" s="249"/>
      <c r="AA292" s="249"/>
      <c r="AB292" s="249"/>
      <c r="AC292" s="249"/>
      <c r="AD292" s="249"/>
      <c r="AE292" s="249"/>
      <c r="AF292" s="249"/>
      <c r="AG292" s="249"/>
      <c r="AH292" s="249"/>
    </row>
    <row r="293" spans="1:34" ht="15.75" customHeight="1">
      <c r="A293" s="249"/>
      <c r="B293" s="249"/>
      <c r="C293" s="248"/>
      <c r="D293" s="248"/>
      <c r="E293" s="248"/>
      <c r="F293" s="248"/>
      <c r="G293" s="248"/>
      <c r="H293" s="248"/>
      <c r="I293" s="468"/>
      <c r="J293" s="249"/>
      <c r="K293" s="249"/>
      <c r="L293" s="249"/>
      <c r="M293" s="249"/>
      <c r="N293" s="249"/>
      <c r="O293" s="249"/>
      <c r="P293" s="249"/>
      <c r="Q293" s="249"/>
      <c r="R293" s="249"/>
      <c r="S293" s="249"/>
      <c r="T293" s="249"/>
      <c r="U293" s="249"/>
      <c r="V293" s="249"/>
      <c r="W293" s="249"/>
      <c r="X293" s="249"/>
      <c r="Y293" s="249"/>
      <c r="Z293" s="249"/>
      <c r="AA293" s="249"/>
      <c r="AB293" s="249"/>
      <c r="AC293" s="249"/>
      <c r="AD293" s="249"/>
      <c r="AE293" s="249"/>
      <c r="AF293" s="249"/>
      <c r="AG293" s="249"/>
      <c r="AH293" s="249"/>
    </row>
    <row r="294" spans="1:34" ht="15.75" customHeight="1">
      <c r="A294" s="249"/>
      <c r="B294" s="249"/>
      <c r="C294" s="248"/>
      <c r="D294" s="248"/>
      <c r="E294" s="248"/>
      <c r="F294" s="248"/>
      <c r="G294" s="248"/>
      <c r="H294" s="248"/>
      <c r="I294" s="468"/>
      <c r="J294" s="249"/>
      <c r="K294" s="249"/>
      <c r="L294" s="249"/>
      <c r="M294" s="249"/>
      <c r="N294" s="249"/>
      <c r="O294" s="249"/>
      <c r="P294" s="249"/>
      <c r="Q294" s="249"/>
      <c r="R294" s="249"/>
      <c r="S294" s="249"/>
      <c r="T294" s="249"/>
      <c r="U294" s="249"/>
      <c r="V294" s="249"/>
      <c r="W294" s="249"/>
      <c r="X294" s="249"/>
      <c r="Y294" s="249"/>
      <c r="Z294" s="249"/>
      <c r="AA294" s="249"/>
      <c r="AB294" s="249"/>
      <c r="AC294" s="249"/>
      <c r="AD294" s="249"/>
      <c r="AE294" s="249"/>
      <c r="AF294" s="249"/>
      <c r="AG294" s="249"/>
      <c r="AH294" s="249"/>
    </row>
    <row r="295" spans="1:34" ht="15.75" customHeight="1">
      <c r="A295" s="249"/>
      <c r="B295" s="249"/>
      <c r="C295" s="248"/>
      <c r="D295" s="248"/>
      <c r="E295" s="248"/>
      <c r="F295" s="248"/>
      <c r="G295" s="248"/>
      <c r="H295" s="248"/>
      <c r="I295" s="468"/>
      <c r="J295" s="249"/>
      <c r="K295" s="249"/>
      <c r="L295" s="249"/>
      <c r="M295" s="249"/>
      <c r="N295" s="249"/>
      <c r="O295" s="249"/>
      <c r="P295" s="249"/>
      <c r="Q295" s="249"/>
      <c r="R295" s="249"/>
      <c r="S295" s="249"/>
      <c r="T295" s="249"/>
      <c r="U295" s="249"/>
      <c r="V295" s="249"/>
      <c r="W295" s="249"/>
      <c r="X295" s="249"/>
      <c r="Y295" s="249"/>
      <c r="Z295" s="249"/>
      <c r="AA295" s="249"/>
      <c r="AB295" s="249"/>
      <c r="AC295" s="249"/>
      <c r="AD295" s="249"/>
      <c r="AE295" s="249"/>
      <c r="AF295" s="249"/>
      <c r="AG295" s="249"/>
      <c r="AH295" s="249"/>
    </row>
    <row r="296" spans="1:34" ht="15.75" customHeight="1">
      <c r="A296" s="249"/>
      <c r="B296" s="249"/>
      <c r="C296" s="248"/>
      <c r="D296" s="248"/>
      <c r="E296" s="248"/>
      <c r="F296" s="248"/>
      <c r="G296" s="248"/>
      <c r="H296" s="248"/>
      <c r="I296" s="468"/>
      <c r="J296" s="249"/>
      <c r="K296" s="249"/>
      <c r="L296" s="249"/>
      <c r="M296" s="249"/>
      <c r="N296" s="249"/>
      <c r="O296" s="249"/>
      <c r="P296" s="249"/>
      <c r="Q296" s="249"/>
      <c r="R296" s="249"/>
      <c r="S296" s="249"/>
      <c r="T296" s="249"/>
      <c r="U296" s="249"/>
      <c r="V296" s="249"/>
      <c r="W296" s="249"/>
      <c r="X296" s="249"/>
      <c r="Y296" s="249"/>
      <c r="Z296" s="249"/>
      <c r="AA296" s="249"/>
      <c r="AB296" s="249"/>
      <c r="AC296" s="249"/>
      <c r="AD296" s="249"/>
      <c r="AE296" s="249"/>
      <c r="AF296" s="249"/>
      <c r="AG296" s="249"/>
      <c r="AH296" s="249"/>
    </row>
    <row r="297" spans="1:34" ht="15.75" customHeight="1">
      <c r="A297" s="249"/>
      <c r="B297" s="249"/>
      <c r="C297" s="248"/>
      <c r="D297" s="248"/>
      <c r="E297" s="248"/>
      <c r="F297" s="248"/>
      <c r="G297" s="248"/>
      <c r="H297" s="248"/>
      <c r="I297" s="468"/>
      <c r="J297" s="249"/>
      <c r="K297" s="249"/>
      <c r="L297" s="249"/>
      <c r="M297" s="249"/>
      <c r="N297" s="249"/>
      <c r="O297" s="249"/>
      <c r="P297" s="249"/>
      <c r="Q297" s="249"/>
      <c r="R297" s="249"/>
      <c r="S297" s="249"/>
      <c r="T297" s="249"/>
      <c r="U297" s="249"/>
      <c r="V297" s="249"/>
      <c r="W297" s="249"/>
      <c r="X297" s="249"/>
      <c r="Y297" s="249"/>
      <c r="Z297" s="249"/>
      <c r="AA297" s="249"/>
      <c r="AB297" s="249"/>
      <c r="AC297" s="249"/>
      <c r="AD297" s="249"/>
      <c r="AE297" s="249"/>
      <c r="AF297" s="249"/>
      <c r="AG297" s="249"/>
      <c r="AH297" s="249"/>
    </row>
    <row r="298" spans="1:34" ht="15.75" customHeight="1">
      <c r="A298" s="249"/>
      <c r="B298" s="249"/>
      <c r="C298" s="248"/>
      <c r="D298" s="248"/>
      <c r="E298" s="248"/>
      <c r="F298" s="248"/>
      <c r="G298" s="248"/>
      <c r="H298" s="248"/>
      <c r="I298" s="468"/>
      <c r="J298" s="249"/>
      <c r="K298" s="249"/>
      <c r="L298" s="249"/>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row>
    <row r="299" spans="1:34" ht="15.75" customHeight="1">
      <c r="A299" s="249"/>
      <c r="B299" s="249"/>
      <c r="C299" s="248"/>
      <c r="D299" s="248"/>
      <c r="E299" s="248"/>
      <c r="F299" s="248"/>
      <c r="G299" s="248"/>
      <c r="H299" s="248"/>
      <c r="I299" s="468"/>
      <c r="J299" s="249"/>
      <c r="K299" s="249"/>
      <c r="L299" s="249"/>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row>
    <row r="300" spans="1:34" ht="15.75" customHeight="1">
      <c r="A300" s="249"/>
      <c r="B300" s="249"/>
      <c r="C300" s="248"/>
      <c r="D300" s="248"/>
      <c r="E300" s="248"/>
      <c r="F300" s="248"/>
      <c r="G300" s="248"/>
      <c r="H300" s="248"/>
      <c r="I300" s="468"/>
      <c r="J300" s="249"/>
      <c r="K300" s="249"/>
      <c r="L300" s="249"/>
      <c r="M300" s="249"/>
      <c r="N300" s="249"/>
      <c r="O300" s="249"/>
      <c r="P300" s="249"/>
      <c r="Q300" s="249"/>
      <c r="R300" s="249"/>
      <c r="S300" s="249"/>
      <c r="T300" s="249"/>
      <c r="U300" s="249"/>
      <c r="V300" s="249"/>
      <c r="W300" s="249"/>
      <c r="X300" s="249"/>
      <c r="Y300" s="249"/>
      <c r="Z300" s="249"/>
      <c r="AA300" s="249"/>
      <c r="AB300" s="249"/>
      <c r="AC300" s="249"/>
      <c r="AD300" s="249"/>
      <c r="AE300" s="249"/>
      <c r="AF300" s="249"/>
      <c r="AG300" s="249"/>
      <c r="AH300" s="249"/>
    </row>
    <row r="301" spans="1:34" ht="15.75" customHeight="1">
      <c r="A301" s="249"/>
      <c r="B301" s="249"/>
      <c r="C301" s="248"/>
      <c r="D301" s="248"/>
      <c r="E301" s="248"/>
      <c r="F301" s="248"/>
      <c r="G301" s="248"/>
      <c r="H301" s="248"/>
      <c r="I301" s="468"/>
      <c r="J301" s="249"/>
      <c r="K301" s="249"/>
      <c r="L301" s="249"/>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row>
    <row r="302" spans="1:34" ht="15.75" customHeight="1">
      <c r="A302" s="249"/>
      <c r="B302" s="249"/>
      <c r="C302" s="248"/>
      <c r="D302" s="248"/>
      <c r="E302" s="248"/>
      <c r="F302" s="248"/>
      <c r="G302" s="248"/>
      <c r="H302" s="248"/>
      <c r="I302" s="468"/>
      <c r="J302" s="249"/>
      <c r="K302" s="249"/>
      <c r="L302" s="249"/>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row>
    <row r="303" spans="1:34" ht="15.75" customHeight="1">
      <c r="A303" s="249"/>
      <c r="B303" s="249"/>
      <c r="C303" s="248"/>
      <c r="D303" s="248"/>
      <c r="E303" s="248"/>
      <c r="F303" s="248"/>
      <c r="G303" s="248"/>
      <c r="H303" s="248"/>
      <c r="I303" s="468"/>
      <c r="J303" s="249"/>
      <c r="K303" s="249"/>
      <c r="L303" s="249"/>
      <c r="M303" s="249"/>
      <c r="N303" s="249"/>
      <c r="O303" s="249"/>
      <c r="P303" s="249"/>
      <c r="Q303" s="249"/>
      <c r="R303" s="249"/>
      <c r="S303" s="249"/>
      <c r="T303" s="249"/>
      <c r="U303" s="249"/>
      <c r="V303" s="249"/>
      <c r="W303" s="249"/>
      <c r="X303" s="249"/>
      <c r="Y303" s="249"/>
      <c r="Z303" s="249"/>
      <c r="AA303" s="249"/>
      <c r="AB303" s="249"/>
      <c r="AC303" s="249"/>
      <c r="AD303" s="249"/>
      <c r="AE303" s="249"/>
      <c r="AF303" s="249"/>
      <c r="AG303" s="249"/>
      <c r="AH303" s="249"/>
    </row>
    <row r="304" spans="1:34" ht="15.75" customHeight="1">
      <c r="A304" s="249"/>
      <c r="B304" s="249"/>
      <c r="C304" s="248"/>
      <c r="D304" s="248"/>
      <c r="E304" s="248"/>
      <c r="F304" s="248"/>
      <c r="G304" s="248"/>
      <c r="H304" s="248"/>
      <c r="I304" s="468"/>
      <c r="J304" s="249"/>
      <c r="K304" s="249"/>
      <c r="L304" s="249"/>
      <c r="M304" s="249"/>
      <c r="N304" s="249"/>
      <c r="O304" s="249"/>
      <c r="P304" s="249"/>
      <c r="Q304" s="249"/>
      <c r="R304" s="249"/>
      <c r="S304" s="249"/>
      <c r="T304" s="249"/>
      <c r="U304" s="249"/>
      <c r="V304" s="249"/>
      <c r="W304" s="249"/>
      <c r="X304" s="249"/>
      <c r="Y304" s="249"/>
      <c r="Z304" s="249"/>
      <c r="AA304" s="249"/>
      <c r="AB304" s="249"/>
      <c r="AC304" s="249"/>
      <c r="AD304" s="249"/>
      <c r="AE304" s="249"/>
      <c r="AF304" s="249"/>
      <c r="AG304" s="249"/>
      <c r="AH304" s="249"/>
    </row>
    <row r="305" spans="1:34" ht="15.75" customHeight="1">
      <c r="A305" s="249"/>
      <c r="B305" s="249"/>
      <c r="C305" s="248"/>
      <c r="D305" s="248"/>
      <c r="E305" s="248"/>
      <c r="F305" s="248"/>
      <c r="G305" s="248"/>
      <c r="H305" s="248"/>
      <c r="I305" s="468"/>
      <c r="J305" s="249"/>
      <c r="K305" s="249"/>
      <c r="L305" s="249"/>
      <c r="M305" s="249"/>
      <c r="N305" s="249"/>
      <c r="O305" s="249"/>
      <c r="P305" s="249"/>
      <c r="Q305" s="249"/>
      <c r="R305" s="249"/>
      <c r="S305" s="249"/>
      <c r="T305" s="249"/>
      <c r="U305" s="249"/>
      <c r="V305" s="249"/>
      <c r="W305" s="249"/>
      <c r="X305" s="249"/>
      <c r="Y305" s="249"/>
      <c r="Z305" s="249"/>
      <c r="AA305" s="249"/>
      <c r="AB305" s="249"/>
      <c r="AC305" s="249"/>
      <c r="AD305" s="249"/>
      <c r="AE305" s="249"/>
      <c r="AF305" s="249"/>
      <c r="AG305" s="249"/>
      <c r="AH305" s="249"/>
    </row>
    <row r="306" spans="1:34" ht="15.75" customHeight="1">
      <c r="A306" s="249"/>
      <c r="B306" s="249"/>
      <c r="C306" s="248"/>
      <c r="D306" s="248"/>
      <c r="E306" s="248"/>
      <c r="F306" s="248"/>
      <c r="G306" s="248"/>
      <c r="H306" s="248"/>
      <c r="I306" s="468"/>
      <c r="J306" s="249"/>
      <c r="K306" s="249"/>
      <c r="L306" s="249"/>
      <c r="M306" s="249"/>
      <c r="N306" s="249"/>
      <c r="O306" s="249"/>
      <c r="P306" s="249"/>
      <c r="Q306" s="249"/>
      <c r="R306" s="249"/>
      <c r="S306" s="249"/>
      <c r="T306" s="249"/>
      <c r="U306" s="249"/>
      <c r="V306" s="249"/>
      <c r="W306" s="249"/>
      <c r="X306" s="249"/>
      <c r="Y306" s="249"/>
      <c r="Z306" s="249"/>
      <c r="AA306" s="249"/>
      <c r="AB306" s="249"/>
      <c r="AC306" s="249"/>
      <c r="AD306" s="249"/>
      <c r="AE306" s="249"/>
      <c r="AF306" s="249"/>
      <c r="AG306" s="249"/>
      <c r="AH306" s="249"/>
    </row>
    <row r="307" spans="1:34" ht="15.75" customHeight="1">
      <c r="A307" s="249"/>
      <c r="B307" s="249"/>
      <c r="C307" s="248"/>
      <c r="D307" s="248"/>
      <c r="E307" s="248"/>
      <c r="F307" s="248"/>
      <c r="G307" s="248"/>
      <c r="H307" s="248"/>
      <c r="I307" s="468"/>
      <c r="J307" s="249"/>
      <c r="K307" s="249"/>
      <c r="L307" s="249"/>
      <c r="M307" s="249"/>
      <c r="N307" s="249"/>
      <c r="O307" s="249"/>
      <c r="P307" s="249"/>
      <c r="Q307" s="249"/>
      <c r="R307" s="249"/>
      <c r="S307" s="249"/>
      <c r="T307" s="249"/>
      <c r="U307" s="249"/>
      <c r="V307" s="249"/>
      <c r="W307" s="249"/>
      <c r="X307" s="249"/>
      <c r="Y307" s="249"/>
      <c r="Z307" s="249"/>
      <c r="AA307" s="249"/>
      <c r="AB307" s="249"/>
      <c r="AC307" s="249"/>
      <c r="AD307" s="249"/>
      <c r="AE307" s="249"/>
      <c r="AF307" s="249"/>
      <c r="AG307" s="249"/>
      <c r="AH307" s="249"/>
    </row>
    <row r="308" spans="1:34" ht="15.75" customHeight="1">
      <c r="A308" s="249"/>
      <c r="B308" s="249"/>
      <c r="C308" s="248"/>
      <c r="D308" s="248"/>
      <c r="E308" s="248"/>
      <c r="F308" s="248"/>
      <c r="G308" s="248"/>
      <c r="H308" s="248"/>
      <c r="I308" s="468"/>
      <c r="J308" s="249"/>
      <c r="K308" s="249"/>
      <c r="L308" s="249"/>
      <c r="M308" s="249"/>
      <c r="N308" s="249"/>
      <c r="O308" s="249"/>
      <c r="P308" s="249"/>
      <c r="Q308" s="249"/>
      <c r="R308" s="249"/>
      <c r="S308" s="249"/>
      <c r="T308" s="249"/>
      <c r="U308" s="249"/>
      <c r="V308" s="249"/>
      <c r="W308" s="249"/>
      <c r="X308" s="249"/>
      <c r="Y308" s="249"/>
      <c r="Z308" s="249"/>
      <c r="AA308" s="249"/>
      <c r="AB308" s="249"/>
      <c r="AC308" s="249"/>
      <c r="AD308" s="249"/>
      <c r="AE308" s="249"/>
      <c r="AF308" s="249"/>
      <c r="AG308" s="249"/>
      <c r="AH308" s="249"/>
    </row>
    <row r="309" spans="1:34" ht="15.75" customHeight="1">
      <c r="A309" s="249"/>
      <c r="B309" s="249"/>
      <c r="C309" s="248"/>
      <c r="D309" s="248"/>
      <c r="E309" s="248"/>
      <c r="F309" s="248"/>
      <c r="G309" s="248"/>
      <c r="H309" s="248"/>
      <c r="I309" s="468"/>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row>
    <row r="310" spans="1:34" ht="15.75" customHeight="1">
      <c r="A310" s="249"/>
      <c r="B310" s="249"/>
      <c r="C310" s="248"/>
      <c r="D310" s="248"/>
      <c r="E310" s="248"/>
      <c r="F310" s="248"/>
      <c r="G310" s="248"/>
      <c r="H310" s="248"/>
      <c r="I310" s="468"/>
      <c r="J310" s="249"/>
      <c r="K310" s="249"/>
      <c r="L310" s="249"/>
      <c r="M310" s="249"/>
      <c r="N310" s="249"/>
      <c r="O310" s="249"/>
      <c r="P310" s="249"/>
      <c r="Q310" s="249"/>
      <c r="R310" s="249"/>
      <c r="S310" s="249"/>
      <c r="T310" s="249"/>
      <c r="U310" s="249"/>
      <c r="V310" s="249"/>
      <c r="W310" s="249"/>
      <c r="X310" s="249"/>
      <c r="Y310" s="249"/>
      <c r="Z310" s="249"/>
      <c r="AA310" s="249"/>
      <c r="AB310" s="249"/>
      <c r="AC310" s="249"/>
      <c r="AD310" s="249"/>
      <c r="AE310" s="249"/>
      <c r="AF310" s="249"/>
      <c r="AG310" s="249"/>
      <c r="AH310" s="249"/>
    </row>
    <row r="311" spans="1:34" ht="15.75" customHeight="1">
      <c r="A311" s="249"/>
      <c r="B311" s="249"/>
      <c r="C311" s="248"/>
      <c r="D311" s="248"/>
      <c r="E311" s="248"/>
      <c r="F311" s="248"/>
      <c r="G311" s="248"/>
      <c r="H311" s="248"/>
      <c r="I311" s="468"/>
      <c r="J311" s="249"/>
      <c r="K311" s="249"/>
      <c r="L311" s="249"/>
      <c r="M311" s="249"/>
      <c r="N311" s="249"/>
      <c r="O311" s="249"/>
      <c r="P311" s="249"/>
      <c r="Q311" s="249"/>
      <c r="R311" s="249"/>
      <c r="S311" s="249"/>
      <c r="T311" s="249"/>
      <c r="U311" s="249"/>
      <c r="V311" s="249"/>
      <c r="W311" s="249"/>
      <c r="X311" s="249"/>
      <c r="Y311" s="249"/>
      <c r="Z311" s="249"/>
      <c r="AA311" s="249"/>
      <c r="AB311" s="249"/>
      <c r="AC311" s="249"/>
      <c r="AD311" s="249"/>
      <c r="AE311" s="249"/>
      <c r="AF311" s="249"/>
      <c r="AG311" s="249"/>
      <c r="AH311" s="249"/>
    </row>
    <row r="312" spans="1:34" ht="15.75" customHeight="1">
      <c r="A312" s="249"/>
      <c r="B312" s="249"/>
      <c r="C312" s="248"/>
      <c r="D312" s="248"/>
      <c r="E312" s="248"/>
      <c r="F312" s="248"/>
      <c r="G312" s="248"/>
      <c r="H312" s="248"/>
      <c r="I312" s="468"/>
      <c r="J312" s="249"/>
      <c r="K312" s="249"/>
      <c r="L312" s="249"/>
      <c r="M312" s="249"/>
      <c r="N312" s="249"/>
      <c r="O312" s="249"/>
      <c r="P312" s="249"/>
      <c r="Q312" s="249"/>
      <c r="R312" s="249"/>
      <c r="S312" s="249"/>
      <c r="T312" s="249"/>
      <c r="U312" s="249"/>
      <c r="V312" s="249"/>
      <c r="W312" s="249"/>
      <c r="X312" s="249"/>
      <c r="Y312" s="249"/>
      <c r="Z312" s="249"/>
      <c r="AA312" s="249"/>
      <c r="AB312" s="249"/>
      <c r="AC312" s="249"/>
      <c r="AD312" s="249"/>
      <c r="AE312" s="249"/>
      <c r="AF312" s="249"/>
      <c r="AG312" s="249"/>
      <c r="AH312" s="249"/>
    </row>
    <row r="313" spans="1:34" ht="15.75" customHeight="1">
      <c r="A313" s="249"/>
      <c r="B313" s="249"/>
      <c r="C313" s="248"/>
      <c r="D313" s="248"/>
      <c r="E313" s="248"/>
      <c r="F313" s="248"/>
      <c r="G313" s="248"/>
      <c r="H313" s="248"/>
      <c r="I313" s="468"/>
      <c r="J313" s="249"/>
      <c r="K313" s="249"/>
      <c r="L313" s="249"/>
      <c r="M313" s="249"/>
      <c r="N313" s="249"/>
      <c r="O313" s="249"/>
      <c r="P313" s="249"/>
      <c r="Q313" s="249"/>
      <c r="R313" s="249"/>
      <c r="S313" s="249"/>
      <c r="T313" s="249"/>
      <c r="U313" s="249"/>
      <c r="V313" s="249"/>
      <c r="W313" s="249"/>
      <c r="X313" s="249"/>
      <c r="Y313" s="249"/>
      <c r="Z313" s="249"/>
      <c r="AA313" s="249"/>
      <c r="AB313" s="249"/>
      <c r="AC313" s="249"/>
      <c r="AD313" s="249"/>
      <c r="AE313" s="249"/>
      <c r="AF313" s="249"/>
      <c r="AG313" s="249"/>
      <c r="AH313" s="249"/>
    </row>
    <row r="314" spans="1:34" ht="15.75" customHeight="1">
      <c r="A314" s="249"/>
      <c r="B314" s="249"/>
      <c r="C314" s="248"/>
      <c r="D314" s="248"/>
      <c r="E314" s="248"/>
      <c r="F314" s="248"/>
      <c r="G314" s="248"/>
      <c r="H314" s="248"/>
      <c r="I314" s="468"/>
      <c r="J314" s="249"/>
      <c r="K314" s="249"/>
      <c r="L314" s="249"/>
      <c r="M314" s="249"/>
      <c r="N314" s="249"/>
      <c r="O314" s="249"/>
      <c r="P314" s="249"/>
      <c r="Q314" s="249"/>
      <c r="R314" s="249"/>
      <c r="S314" s="249"/>
      <c r="T314" s="249"/>
      <c r="U314" s="249"/>
      <c r="V314" s="249"/>
      <c r="W314" s="249"/>
      <c r="X314" s="249"/>
      <c r="Y314" s="249"/>
      <c r="Z314" s="249"/>
      <c r="AA314" s="249"/>
      <c r="AB314" s="249"/>
      <c r="AC314" s="249"/>
      <c r="AD314" s="249"/>
      <c r="AE314" s="249"/>
      <c r="AF314" s="249"/>
      <c r="AG314" s="249"/>
      <c r="AH314" s="249"/>
    </row>
    <row r="315" spans="1:34" ht="15.75" customHeight="1">
      <c r="A315" s="249"/>
      <c r="B315" s="249"/>
      <c r="C315" s="248"/>
      <c r="D315" s="248"/>
      <c r="E315" s="248"/>
      <c r="F315" s="248"/>
      <c r="G315" s="248"/>
      <c r="H315" s="248"/>
      <c r="I315" s="468"/>
      <c r="J315" s="249"/>
      <c r="K315" s="249"/>
      <c r="L315" s="249"/>
      <c r="M315" s="249"/>
      <c r="N315" s="249"/>
      <c r="O315" s="249"/>
      <c r="P315" s="249"/>
      <c r="Q315" s="249"/>
      <c r="R315" s="249"/>
      <c r="S315" s="249"/>
      <c r="T315" s="249"/>
      <c r="U315" s="249"/>
      <c r="V315" s="249"/>
      <c r="W315" s="249"/>
      <c r="X315" s="249"/>
      <c r="Y315" s="249"/>
      <c r="Z315" s="249"/>
      <c r="AA315" s="249"/>
      <c r="AB315" s="249"/>
      <c r="AC315" s="249"/>
      <c r="AD315" s="249"/>
      <c r="AE315" s="249"/>
      <c r="AF315" s="249"/>
      <c r="AG315" s="249"/>
      <c r="AH315" s="249"/>
    </row>
    <row r="316" spans="1:34" ht="15.75" customHeight="1">
      <c r="A316" s="249"/>
      <c r="B316" s="249"/>
      <c r="C316" s="248"/>
      <c r="D316" s="248"/>
      <c r="E316" s="248"/>
      <c r="F316" s="248"/>
      <c r="G316" s="248"/>
      <c r="H316" s="248"/>
      <c r="I316" s="468"/>
      <c r="J316" s="249"/>
      <c r="K316" s="249"/>
      <c r="L316" s="249"/>
      <c r="M316" s="249"/>
      <c r="N316" s="249"/>
      <c r="O316" s="249"/>
      <c r="P316" s="249"/>
      <c r="Q316" s="249"/>
      <c r="R316" s="249"/>
      <c r="S316" s="249"/>
      <c r="T316" s="249"/>
      <c r="U316" s="249"/>
      <c r="V316" s="249"/>
      <c r="W316" s="249"/>
      <c r="X316" s="249"/>
      <c r="Y316" s="249"/>
      <c r="Z316" s="249"/>
      <c r="AA316" s="249"/>
      <c r="AB316" s="249"/>
      <c r="AC316" s="249"/>
      <c r="AD316" s="249"/>
      <c r="AE316" s="249"/>
      <c r="AF316" s="249"/>
      <c r="AG316" s="249"/>
      <c r="AH316" s="249"/>
    </row>
    <row r="317" spans="1:34" ht="15.75" customHeight="1">
      <c r="A317" s="249"/>
      <c r="B317" s="249"/>
      <c r="C317" s="248"/>
      <c r="D317" s="248"/>
      <c r="E317" s="248"/>
      <c r="F317" s="248"/>
      <c r="G317" s="248"/>
      <c r="H317" s="248"/>
      <c r="I317" s="468"/>
      <c r="J317" s="249"/>
      <c r="K317" s="249"/>
      <c r="L317" s="249"/>
      <c r="M317" s="249"/>
      <c r="N317" s="249"/>
      <c r="O317" s="249"/>
      <c r="P317" s="249"/>
      <c r="Q317" s="249"/>
      <c r="R317" s="249"/>
      <c r="S317" s="249"/>
      <c r="T317" s="249"/>
      <c r="U317" s="249"/>
      <c r="V317" s="249"/>
      <c r="W317" s="249"/>
      <c r="X317" s="249"/>
      <c r="Y317" s="249"/>
      <c r="Z317" s="249"/>
      <c r="AA317" s="249"/>
      <c r="AB317" s="249"/>
      <c r="AC317" s="249"/>
      <c r="AD317" s="249"/>
      <c r="AE317" s="249"/>
      <c r="AF317" s="249"/>
      <c r="AG317" s="249"/>
      <c r="AH317" s="249"/>
    </row>
    <row r="318" spans="1:34" ht="15.75" customHeight="1">
      <c r="A318" s="249"/>
      <c r="B318" s="249"/>
      <c r="C318" s="248"/>
      <c r="D318" s="248"/>
      <c r="E318" s="248"/>
      <c r="F318" s="248"/>
      <c r="G318" s="248"/>
      <c r="H318" s="248"/>
      <c r="I318" s="468"/>
      <c r="J318" s="249"/>
      <c r="K318" s="249"/>
      <c r="L318" s="249"/>
      <c r="M318" s="249"/>
      <c r="N318" s="249"/>
      <c r="O318" s="249"/>
      <c r="P318" s="249"/>
      <c r="Q318" s="249"/>
      <c r="R318" s="249"/>
      <c r="S318" s="249"/>
      <c r="T318" s="249"/>
      <c r="U318" s="249"/>
      <c r="V318" s="249"/>
      <c r="W318" s="249"/>
      <c r="X318" s="249"/>
      <c r="Y318" s="249"/>
      <c r="Z318" s="249"/>
      <c r="AA318" s="249"/>
      <c r="AB318" s="249"/>
      <c r="AC318" s="249"/>
      <c r="AD318" s="249"/>
      <c r="AE318" s="249"/>
      <c r="AF318" s="249"/>
      <c r="AG318" s="249"/>
      <c r="AH318" s="249"/>
    </row>
    <row r="319" spans="1:34" ht="15.75" customHeight="1">
      <c r="A319" s="249"/>
      <c r="B319" s="249"/>
      <c r="C319" s="248"/>
      <c r="D319" s="248"/>
      <c r="E319" s="248"/>
      <c r="F319" s="248"/>
      <c r="G319" s="248"/>
      <c r="H319" s="248"/>
      <c r="I319" s="468"/>
      <c r="J319" s="249"/>
      <c r="K319" s="249"/>
      <c r="L319" s="249"/>
      <c r="M319" s="249"/>
      <c r="N319" s="249"/>
      <c r="O319" s="249"/>
      <c r="P319" s="249"/>
      <c r="Q319" s="249"/>
      <c r="R319" s="249"/>
      <c r="S319" s="249"/>
      <c r="T319" s="249"/>
      <c r="U319" s="249"/>
      <c r="V319" s="249"/>
      <c r="W319" s="249"/>
      <c r="X319" s="249"/>
      <c r="Y319" s="249"/>
      <c r="Z319" s="249"/>
      <c r="AA319" s="249"/>
      <c r="AB319" s="249"/>
      <c r="AC319" s="249"/>
      <c r="AD319" s="249"/>
      <c r="AE319" s="249"/>
      <c r="AF319" s="249"/>
      <c r="AG319" s="249"/>
      <c r="AH319" s="249"/>
    </row>
    <row r="320" spans="1:34" ht="15.75" customHeight="1">
      <c r="A320" s="249"/>
      <c r="B320" s="249"/>
      <c r="C320" s="248"/>
      <c r="D320" s="248"/>
      <c r="E320" s="248"/>
      <c r="F320" s="248"/>
      <c r="G320" s="248"/>
      <c r="H320" s="248"/>
      <c r="I320" s="468"/>
      <c r="J320" s="249"/>
      <c r="K320" s="249"/>
      <c r="L320" s="249"/>
      <c r="M320" s="249"/>
      <c r="N320" s="249"/>
      <c r="O320" s="249"/>
      <c r="P320" s="249"/>
      <c r="Q320" s="249"/>
      <c r="R320" s="249"/>
      <c r="S320" s="249"/>
      <c r="T320" s="249"/>
      <c r="U320" s="249"/>
      <c r="V320" s="249"/>
      <c r="W320" s="249"/>
      <c r="X320" s="249"/>
      <c r="Y320" s="249"/>
      <c r="Z320" s="249"/>
      <c r="AA320" s="249"/>
      <c r="AB320" s="249"/>
      <c r="AC320" s="249"/>
      <c r="AD320" s="249"/>
      <c r="AE320" s="249"/>
      <c r="AF320" s="249"/>
      <c r="AG320" s="249"/>
      <c r="AH320" s="249"/>
    </row>
    <row r="321" spans="1:34" ht="15.75" customHeight="1">
      <c r="A321" s="249"/>
      <c r="B321" s="249"/>
      <c r="C321" s="248"/>
      <c r="D321" s="248"/>
      <c r="E321" s="248"/>
      <c r="F321" s="248"/>
      <c r="G321" s="248"/>
      <c r="H321" s="248"/>
      <c r="I321" s="468"/>
      <c r="J321" s="249"/>
      <c r="K321" s="249"/>
      <c r="L321" s="249"/>
      <c r="M321" s="249"/>
      <c r="N321" s="249"/>
      <c r="O321" s="249"/>
      <c r="P321" s="249"/>
      <c r="Q321" s="249"/>
      <c r="R321" s="249"/>
      <c r="S321" s="249"/>
      <c r="T321" s="249"/>
      <c r="U321" s="249"/>
      <c r="V321" s="249"/>
      <c r="W321" s="249"/>
      <c r="X321" s="249"/>
      <c r="Y321" s="249"/>
      <c r="Z321" s="249"/>
      <c r="AA321" s="249"/>
      <c r="AB321" s="249"/>
      <c r="AC321" s="249"/>
      <c r="AD321" s="249"/>
      <c r="AE321" s="249"/>
      <c r="AF321" s="249"/>
      <c r="AG321" s="249"/>
      <c r="AH321" s="249"/>
    </row>
    <row r="322" spans="1:34" ht="15.75" customHeight="1">
      <c r="A322" s="249"/>
      <c r="B322" s="249"/>
      <c r="C322" s="248"/>
      <c r="D322" s="248"/>
      <c r="E322" s="248"/>
      <c r="F322" s="248"/>
      <c r="G322" s="248"/>
      <c r="H322" s="248"/>
      <c r="I322" s="468"/>
      <c r="J322" s="249"/>
      <c r="K322" s="249"/>
      <c r="L322" s="249"/>
      <c r="M322" s="249"/>
      <c r="N322" s="249"/>
      <c r="O322" s="249"/>
      <c r="P322" s="249"/>
      <c r="Q322" s="249"/>
      <c r="R322" s="249"/>
      <c r="S322" s="249"/>
      <c r="T322" s="249"/>
      <c r="U322" s="249"/>
      <c r="V322" s="249"/>
      <c r="W322" s="249"/>
      <c r="X322" s="249"/>
      <c r="Y322" s="249"/>
      <c r="Z322" s="249"/>
      <c r="AA322" s="249"/>
      <c r="AB322" s="249"/>
      <c r="AC322" s="249"/>
      <c r="AD322" s="249"/>
      <c r="AE322" s="249"/>
      <c r="AF322" s="249"/>
      <c r="AG322" s="249"/>
      <c r="AH322" s="249"/>
    </row>
    <row r="323" spans="1:34" ht="15.75" customHeight="1">
      <c r="A323" s="249"/>
      <c r="B323" s="249"/>
      <c r="C323" s="248"/>
      <c r="D323" s="248"/>
      <c r="E323" s="248"/>
      <c r="F323" s="248"/>
      <c r="G323" s="248"/>
      <c r="H323" s="248"/>
      <c r="I323" s="468"/>
      <c r="J323" s="249"/>
      <c r="K323" s="249"/>
      <c r="L323" s="249"/>
      <c r="M323" s="249"/>
      <c r="N323" s="249"/>
      <c r="O323" s="249"/>
      <c r="P323" s="249"/>
      <c r="Q323" s="249"/>
      <c r="R323" s="249"/>
      <c r="S323" s="249"/>
      <c r="T323" s="249"/>
      <c r="U323" s="249"/>
      <c r="V323" s="249"/>
      <c r="W323" s="249"/>
      <c r="X323" s="249"/>
      <c r="Y323" s="249"/>
      <c r="Z323" s="249"/>
      <c r="AA323" s="249"/>
      <c r="AB323" s="249"/>
      <c r="AC323" s="249"/>
      <c r="AD323" s="249"/>
      <c r="AE323" s="249"/>
      <c r="AF323" s="249"/>
      <c r="AG323" s="249"/>
      <c r="AH323" s="249"/>
    </row>
    <row r="324" spans="1:34" ht="15.75" customHeight="1">
      <c r="A324" s="249"/>
      <c r="B324" s="249"/>
      <c r="C324" s="248"/>
      <c r="D324" s="248"/>
      <c r="E324" s="248"/>
      <c r="F324" s="248"/>
      <c r="G324" s="248"/>
      <c r="H324" s="248"/>
      <c r="I324" s="468"/>
      <c r="J324" s="249"/>
      <c r="K324" s="249"/>
      <c r="L324" s="249"/>
      <c r="M324" s="249"/>
      <c r="N324" s="249"/>
      <c r="O324" s="249"/>
      <c r="P324" s="249"/>
      <c r="Q324" s="249"/>
      <c r="R324" s="249"/>
      <c r="S324" s="249"/>
      <c r="T324" s="249"/>
      <c r="U324" s="249"/>
      <c r="V324" s="249"/>
      <c r="W324" s="249"/>
      <c r="X324" s="249"/>
      <c r="Y324" s="249"/>
      <c r="Z324" s="249"/>
      <c r="AA324" s="249"/>
      <c r="AB324" s="249"/>
      <c r="AC324" s="249"/>
      <c r="AD324" s="249"/>
      <c r="AE324" s="249"/>
      <c r="AF324" s="249"/>
      <c r="AG324" s="249"/>
      <c r="AH324" s="249"/>
    </row>
    <row r="325" spans="1:34" ht="15.75" customHeight="1">
      <c r="A325" s="249"/>
      <c r="B325" s="249"/>
      <c r="C325" s="248"/>
      <c r="D325" s="248"/>
      <c r="E325" s="248"/>
      <c r="F325" s="248"/>
      <c r="G325" s="248"/>
      <c r="H325" s="248"/>
      <c r="I325" s="468"/>
      <c r="J325" s="249"/>
      <c r="K325" s="249"/>
      <c r="L325" s="249"/>
      <c r="M325" s="249"/>
      <c r="N325" s="249"/>
      <c r="O325" s="249"/>
      <c r="P325" s="249"/>
      <c r="Q325" s="249"/>
      <c r="R325" s="249"/>
      <c r="S325" s="249"/>
      <c r="T325" s="249"/>
      <c r="U325" s="249"/>
      <c r="V325" s="249"/>
      <c r="W325" s="249"/>
      <c r="X325" s="249"/>
      <c r="Y325" s="249"/>
      <c r="Z325" s="249"/>
      <c r="AA325" s="249"/>
      <c r="AB325" s="249"/>
      <c r="AC325" s="249"/>
      <c r="AD325" s="249"/>
      <c r="AE325" s="249"/>
      <c r="AF325" s="249"/>
      <c r="AG325" s="249"/>
      <c r="AH325" s="249"/>
    </row>
    <row r="326" spans="1:34" ht="15.75" customHeight="1">
      <c r="A326" s="249"/>
      <c r="B326" s="249"/>
      <c r="C326" s="248"/>
      <c r="D326" s="248"/>
      <c r="E326" s="248"/>
      <c r="F326" s="248"/>
      <c r="G326" s="248"/>
      <c r="H326" s="248"/>
      <c r="I326" s="468"/>
      <c r="J326" s="249"/>
      <c r="K326" s="249"/>
      <c r="L326" s="249"/>
      <c r="M326" s="249"/>
      <c r="N326" s="249"/>
      <c r="O326" s="249"/>
      <c r="P326" s="249"/>
      <c r="Q326" s="249"/>
      <c r="R326" s="249"/>
      <c r="S326" s="249"/>
      <c r="T326" s="249"/>
      <c r="U326" s="249"/>
      <c r="V326" s="249"/>
      <c r="W326" s="249"/>
      <c r="X326" s="249"/>
      <c r="Y326" s="249"/>
      <c r="Z326" s="249"/>
      <c r="AA326" s="249"/>
      <c r="AB326" s="249"/>
      <c r="AC326" s="249"/>
      <c r="AD326" s="249"/>
      <c r="AE326" s="249"/>
      <c r="AF326" s="249"/>
      <c r="AG326" s="249"/>
      <c r="AH326" s="249"/>
    </row>
    <row r="327" spans="1:34" ht="15.75" customHeight="1">
      <c r="A327" s="249"/>
      <c r="B327" s="249"/>
      <c r="C327" s="248"/>
      <c r="D327" s="248"/>
      <c r="E327" s="248"/>
      <c r="F327" s="248"/>
      <c r="G327" s="248"/>
      <c r="H327" s="248"/>
      <c r="I327" s="468"/>
      <c r="J327" s="249"/>
      <c r="K327" s="249"/>
      <c r="L327" s="249"/>
      <c r="M327" s="249"/>
      <c r="N327" s="249"/>
      <c r="O327" s="249"/>
      <c r="P327" s="249"/>
      <c r="Q327" s="249"/>
      <c r="R327" s="249"/>
      <c r="S327" s="249"/>
      <c r="T327" s="249"/>
      <c r="U327" s="249"/>
      <c r="V327" s="249"/>
      <c r="W327" s="249"/>
      <c r="X327" s="249"/>
      <c r="Y327" s="249"/>
      <c r="Z327" s="249"/>
      <c r="AA327" s="249"/>
      <c r="AB327" s="249"/>
      <c r="AC327" s="249"/>
      <c r="AD327" s="249"/>
      <c r="AE327" s="249"/>
      <c r="AF327" s="249"/>
      <c r="AG327" s="249"/>
      <c r="AH327" s="249"/>
    </row>
    <row r="328" spans="1:34" ht="15.75" customHeight="1">
      <c r="A328" s="249"/>
      <c r="B328" s="249"/>
      <c r="C328" s="248"/>
      <c r="D328" s="248"/>
      <c r="E328" s="248"/>
      <c r="F328" s="248"/>
      <c r="G328" s="248"/>
      <c r="H328" s="248"/>
      <c r="I328" s="468"/>
      <c r="J328" s="249"/>
      <c r="K328" s="249"/>
      <c r="L328" s="249"/>
      <c r="M328" s="249"/>
      <c r="N328" s="249"/>
      <c r="O328" s="249"/>
      <c r="P328" s="249"/>
      <c r="Q328" s="249"/>
      <c r="R328" s="249"/>
      <c r="S328" s="249"/>
      <c r="T328" s="249"/>
      <c r="U328" s="249"/>
      <c r="V328" s="249"/>
      <c r="W328" s="249"/>
      <c r="X328" s="249"/>
      <c r="Y328" s="249"/>
      <c r="Z328" s="249"/>
      <c r="AA328" s="249"/>
      <c r="AB328" s="249"/>
      <c r="AC328" s="249"/>
      <c r="AD328" s="249"/>
      <c r="AE328" s="249"/>
      <c r="AF328" s="249"/>
      <c r="AG328" s="249"/>
      <c r="AH328" s="249"/>
    </row>
    <row r="329" spans="1:34" ht="15.75" customHeight="1">
      <c r="A329" s="249"/>
      <c r="B329" s="249"/>
      <c r="C329" s="248"/>
      <c r="D329" s="248"/>
      <c r="E329" s="248"/>
      <c r="F329" s="248"/>
      <c r="G329" s="248"/>
      <c r="H329" s="248"/>
      <c r="I329" s="468"/>
      <c r="J329" s="249"/>
      <c r="K329" s="249"/>
      <c r="L329" s="249"/>
      <c r="M329" s="249"/>
      <c r="N329" s="249"/>
      <c r="O329" s="249"/>
      <c r="P329" s="249"/>
      <c r="Q329" s="249"/>
      <c r="R329" s="249"/>
      <c r="S329" s="249"/>
      <c r="T329" s="249"/>
      <c r="U329" s="249"/>
      <c r="V329" s="249"/>
      <c r="W329" s="249"/>
      <c r="X329" s="249"/>
      <c r="Y329" s="249"/>
      <c r="Z329" s="249"/>
      <c r="AA329" s="249"/>
      <c r="AB329" s="249"/>
      <c r="AC329" s="249"/>
      <c r="AD329" s="249"/>
      <c r="AE329" s="249"/>
      <c r="AF329" s="249"/>
      <c r="AG329" s="249"/>
      <c r="AH329" s="249"/>
    </row>
    <row r="330" spans="1:34" ht="15.75" customHeight="1">
      <c r="A330" s="249"/>
      <c r="B330" s="249"/>
      <c r="C330" s="248"/>
      <c r="D330" s="248"/>
      <c r="E330" s="248"/>
      <c r="F330" s="248"/>
      <c r="G330" s="248"/>
      <c r="H330" s="248"/>
      <c r="I330" s="468"/>
      <c r="J330" s="249"/>
      <c r="K330" s="249"/>
      <c r="L330" s="249"/>
      <c r="M330" s="249"/>
      <c r="N330" s="249"/>
      <c r="O330" s="249"/>
      <c r="P330" s="249"/>
      <c r="Q330" s="249"/>
      <c r="R330" s="249"/>
      <c r="S330" s="249"/>
      <c r="T330" s="249"/>
      <c r="U330" s="249"/>
      <c r="V330" s="249"/>
      <c r="W330" s="249"/>
      <c r="X330" s="249"/>
      <c r="Y330" s="249"/>
      <c r="Z330" s="249"/>
      <c r="AA330" s="249"/>
      <c r="AB330" s="249"/>
      <c r="AC330" s="249"/>
      <c r="AD330" s="249"/>
      <c r="AE330" s="249"/>
      <c r="AF330" s="249"/>
      <c r="AG330" s="249"/>
      <c r="AH330" s="249"/>
    </row>
    <row r="331" spans="1:34" ht="15.75" customHeight="1">
      <c r="A331" s="249"/>
      <c r="B331" s="249"/>
      <c r="C331" s="248"/>
      <c r="D331" s="248"/>
      <c r="E331" s="248"/>
      <c r="F331" s="248"/>
      <c r="G331" s="248"/>
      <c r="H331" s="248"/>
      <c r="I331" s="468"/>
      <c r="J331" s="249"/>
      <c r="K331" s="249"/>
      <c r="L331" s="249"/>
      <c r="M331" s="249"/>
      <c r="N331" s="249"/>
      <c r="O331" s="249"/>
      <c r="P331" s="249"/>
      <c r="Q331" s="249"/>
      <c r="R331" s="249"/>
      <c r="S331" s="249"/>
      <c r="T331" s="249"/>
      <c r="U331" s="249"/>
      <c r="V331" s="249"/>
      <c r="W331" s="249"/>
      <c r="X331" s="249"/>
      <c r="Y331" s="249"/>
      <c r="Z331" s="249"/>
      <c r="AA331" s="249"/>
      <c r="AB331" s="249"/>
      <c r="AC331" s="249"/>
      <c r="AD331" s="249"/>
      <c r="AE331" s="249"/>
      <c r="AF331" s="249"/>
      <c r="AG331" s="249"/>
      <c r="AH331" s="249"/>
    </row>
    <row r="332" spans="1:34" ht="15.75" customHeight="1">
      <c r="A332" s="249"/>
      <c r="B332" s="249"/>
      <c r="C332" s="248"/>
      <c r="D332" s="248"/>
      <c r="E332" s="248"/>
      <c r="F332" s="248"/>
      <c r="G332" s="248"/>
      <c r="H332" s="248"/>
      <c r="I332" s="468"/>
      <c r="J332" s="249"/>
      <c r="K332" s="249"/>
      <c r="L332" s="249"/>
      <c r="M332" s="249"/>
      <c r="N332" s="249"/>
      <c r="O332" s="249"/>
      <c r="P332" s="249"/>
      <c r="Q332" s="249"/>
      <c r="R332" s="249"/>
      <c r="S332" s="249"/>
      <c r="T332" s="249"/>
      <c r="U332" s="249"/>
      <c r="V332" s="249"/>
      <c r="W332" s="249"/>
      <c r="X332" s="249"/>
      <c r="Y332" s="249"/>
      <c r="Z332" s="249"/>
      <c r="AA332" s="249"/>
      <c r="AB332" s="249"/>
      <c r="AC332" s="249"/>
      <c r="AD332" s="249"/>
      <c r="AE332" s="249"/>
      <c r="AF332" s="249"/>
      <c r="AG332" s="249"/>
      <c r="AH332" s="249"/>
    </row>
    <row r="333" spans="1:34" ht="15.75" customHeight="1">
      <c r="A333" s="249"/>
      <c r="B333" s="249"/>
      <c r="C333" s="248"/>
      <c r="D333" s="248"/>
      <c r="E333" s="248"/>
      <c r="F333" s="248"/>
      <c r="G333" s="248"/>
      <c r="H333" s="248"/>
      <c r="I333" s="468"/>
      <c r="J333" s="249"/>
      <c r="K333" s="249"/>
      <c r="L333" s="249"/>
      <c r="M333" s="249"/>
      <c r="N333" s="249"/>
      <c r="O333" s="249"/>
      <c r="P333" s="249"/>
      <c r="Q333" s="249"/>
      <c r="R333" s="249"/>
      <c r="S333" s="249"/>
      <c r="T333" s="249"/>
      <c r="U333" s="249"/>
      <c r="V333" s="249"/>
      <c r="W333" s="249"/>
      <c r="X333" s="249"/>
      <c r="Y333" s="249"/>
      <c r="Z333" s="249"/>
      <c r="AA333" s="249"/>
      <c r="AB333" s="249"/>
      <c r="AC333" s="249"/>
      <c r="AD333" s="249"/>
      <c r="AE333" s="249"/>
      <c r="AF333" s="249"/>
      <c r="AG333" s="249"/>
      <c r="AH333" s="249"/>
    </row>
    <row r="334" spans="1:34" ht="15.75" customHeight="1">
      <c r="A334" s="249"/>
      <c r="B334" s="249"/>
      <c r="C334" s="248"/>
      <c r="D334" s="248"/>
      <c r="E334" s="248"/>
      <c r="F334" s="248"/>
      <c r="G334" s="248"/>
      <c r="H334" s="248"/>
      <c r="I334" s="468"/>
      <c r="J334" s="249"/>
      <c r="K334" s="249"/>
      <c r="L334" s="249"/>
      <c r="M334" s="249"/>
      <c r="N334" s="249"/>
      <c r="O334" s="249"/>
      <c r="P334" s="249"/>
      <c r="Q334" s="249"/>
      <c r="R334" s="249"/>
      <c r="S334" s="249"/>
      <c r="T334" s="249"/>
      <c r="U334" s="249"/>
      <c r="V334" s="249"/>
      <c r="W334" s="249"/>
      <c r="X334" s="249"/>
      <c r="Y334" s="249"/>
      <c r="Z334" s="249"/>
      <c r="AA334" s="249"/>
      <c r="AB334" s="249"/>
      <c r="AC334" s="249"/>
      <c r="AD334" s="249"/>
      <c r="AE334" s="249"/>
      <c r="AF334" s="249"/>
      <c r="AG334" s="249"/>
      <c r="AH334" s="249"/>
    </row>
    <row r="335" spans="1:34" ht="15.75" customHeight="1">
      <c r="A335" s="249"/>
      <c r="B335" s="249"/>
      <c r="C335" s="248"/>
      <c r="D335" s="248"/>
      <c r="E335" s="248"/>
      <c r="F335" s="248"/>
      <c r="G335" s="248"/>
      <c r="H335" s="248"/>
      <c r="I335" s="468"/>
      <c r="J335" s="249"/>
      <c r="K335" s="249"/>
      <c r="L335" s="249"/>
      <c r="M335" s="249"/>
      <c r="N335" s="249"/>
      <c r="O335" s="249"/>
      <c r="P335" s="249"/>
      <c r="Q335" s="249"/>
      <c r="R335" s="249"/>
      <c r="S335" s="249"/>
      <c r="T335" s="249"/>
      <c r="U335" s="249"/>
      <c r="V335" s="249"/>
      <c r="W335" s="249"/>
      <c r="X335" s="249"/>
      <c r="Y335" s="249"/>
      <c r="Z335" s="249"/>
      <c r="AA335" s="249"/>
      <c r="AB335" s="249"/>
      <c r="AC335" s="249"/>
      <c r="AD335" s="249"/>
      <c r="AE335" s="249"/>
      <c r="AF335" s="249"/>
      <c r="AG335" s="249"/>
      <c r="AH335" s="249"/>
    </row>
    <row r="336" spans="1:34" ht="15.75" customHeight="1">
      <c r="A336" s="249"/>
      <c r="B336" s="249"/>
      <c r="C336" s="248"/>
      <c r="D336" s="248"/>
      <c r="E336" s="248"/>
      <c r="F336" s="248"/>
      <c r="G336" s="248"/>
      <c r="H336" s="248"/>
      <c r="I336" s="468"/>
      <c r="J336" s="249"/>
      <c r="K336" s="249"/>
      <c r="L336" s="249"/>
      <c r="M336" s="249"/>
      <c r="N336" s="249"/>
      <c r="O336" s="249"/>
      <c r="P336" s="249"/>
      <c r="Q336" s="249"/>
      <c r="R336" s="249"/>
      <c r="S336" s="249"/>
      <c r="T336" s="249"/>
      <c r="U336" s="249"/>
      <c r="V336" s="249"/>
      <c r="W336" s="249"/>
      <c r="X336" s="249"/>
      <c r="Y336" s="249"/>
      <c r="Z336" s="249"/>
      <c r="AA336" s="249"/>
      <c r="AB336" s="249"/>
      <c r="AC336" s="249"/>
      <c r="AD336" s="249"/>
      <c r="AE336" s="249"/>
      <c r="AF336" s="249"/>
      <c r="AG336" s="249"/>
      <c r="AH336" s="249"/>
    </row>
    <row r="337" spans="1:34" ht="15.75" customHeight="1">
      <c r="A337" s="249"/>
      <c r="B337" s="249"/>
      <c r="C337" s="248"/>
      <c r="D337" s="248"/>
      <c r="E337" s="248"/>
      <c r="F337" s="248"/>
      <c r="G337" s="248"/>
      <c r="H337" s="248"/>
      <c r="I337" s="468"/>
      <c r="J337" s="249"/>
      <c r="K337" s="249"/>
      <c r="L337" s="249"/>
      <c r="M337" s="249"/>
      <c r="N337" s="249"/>
      <c r="O337" s="249"/>
      <c r="P337" s="249"/>
      <c r="Q337" s="249"/>
      <c r="R337" s="249"/>
      <c r="S337" s="249"/>
      <c r="T337" s="249"/>
      <c r="U337" s="249"/>
      <c r="V337" s="249"/>
      <c r="W337" s="249"/>
      <c r="X337" s="249"/>
      <c r="Y337" s="249"/>
      <c r="Z337" s="249"/>
      <c r="AA337" s="249"/>
      <c r="AB337" s="249"/>
      <c r="AC337" s="249"/>
      <c r="AD337" s="249"/>
      <c r="AE337" s="249"/>
      <c r="AF337" s="249"/>
      <c r="AG337" s="249"/>
      <c r="AH337" s="249"/>
    </row>
    <row r="338" spans="1:34" ht="15.75" customHeight="1">
      <c r="A338" s="249"/>
      <c r="B338" s="249"/>
      <c r="C338" s="248"/>
      <c r="D338" s="248"/>
      <c r="E338" s="248"/>
      <c r="F338" s="248"/>
      <c r="G338" s="248"/>
      <c r="H338" s="248"/>
      <c r="I338" s="468"/>
      <c r="J338" s="249"/>
      <c r="K338" s="249"/>
      <c r="L338" s="249"/>
      <c r="M338" s="249"/>
      <c r="N338" s="249"/>
      <c r="O338" s="249"/>
      <c r="P338" s="249"/>
      <c r="Q338" s="249"/>
      <c r="R338" s="249"/>
      <c r="S338" s="249"/>
      <c r="T338" s="249"/>
      <c r="U338" s="249"/>
      <c r="V338" s="249"/>
      <c r="W338" s="249"/>
      <c r="X338" s="249"/>
      <c r="Y338" s="249"/>
      <c r="Z338" s="249"/>
      <c r="AA338" s="249"/>
      <c r="AB338" s="249"/>
      <c r="AC338" s="249"/>
      <c r="AD338" s="249"/>
      <c r="AE338" s="249"/>
      <c r="AF338" s="249"/>
      <c r="AG338" s="249"/>
      <c r="AH338" s="249"/>
    </row>
    <row r="339" spans="1:34" ht="15.75" customHeight="1">
      <c r="A339" s="249"/>
      <c r="B339" s="249"/>
      <c r="C339" s="248"/>
      <c r="D339" s="248"/>
      <c r="E339" s="248"/>
      <c r="F339" s="248"/>
      <c r="G339" s="248"/>
      <c r="H339" s="248"/>
      <c r="I339" s="468"/>
      <c r="J339" s="249"/>
      <c r="K339" s="249"/>
      <c r="L339" s="249"/>
      <c r="M339" s="249"/>
      <c r="N339" s="249"/>
      <c r="O339" s="249"/>
      <c r="P339" s="249"/>
      <c r="Q339" s="249"/>
      <c r="R339" s="249"/>
      <c r="S339" s="249"/>
      <c r="T339" s="249"/>
      <c r="U339" s="249"/>
      <c r="V339" s="249"/>
      <c r="W339" s="249"/>
      <c r="X339" s="249"/>
      <c r="Y339" s="249"/>
      <c r="Z339" s="249"/>
      <c r="AA339" s="249"/>
      <c r="AB339" s="249"/>
      <c r="AC339" s="249"/>
      <c r="AD339" s="249"/>
      <c r="AE339" s="249"/>
      <c r="AF339" s="249"/>
      <c r="AG339" s="249"/>
      <c r="AH339" s="249"/>
    </row>
    <row r="340" spans="1:34" ht="15.75" customHeight="1">
      <c r="A340" s="249"/>
      <c r="B340" s="249"/>
      <c r="C340" s="248"/>
      <c r="D340" s="248"/>
      <c r="E340" s="248"/>
      <c r="F340" s="248"/>
      <c r="G340" s="248"/>
      <c r="H340" s="248"/>
      <c r="I340" s="468"/>
      <c r="J340" s="249"/>
      <c r="K340" s="249"/>
      <c r="L340" s="249"/>
      <c r="M340" s="249"/>
      <c r="N340" s="249"/>
      <c r="O340" s="249"/>
      <c r="P340" s="249"/>
      <c r="Q340" s="249"/>
      <c r="R340" s="249"/>
      <c r="S340" s="249"/>
      <c r="T340" s="249"/>
      <c r="U340" s="249"/>
      <c r="V340" s="249"/>
      <c r="W340" s="249"/>
      <c r="X340" s="249"/>
      <c r="Y340" s="249"/>
      <c r="Z340" s="249"/>
      <c r="AA340" s="249"/>
      <c r="AB340" s="249"/>
      <c r="AC340" s="249"/>
      <c r="AD340" s="249"/>
      <c r="AE340" s="249"/>
      <c r="AF340" s="249"/>
      <c r="AG340" s="249"/>
      <c r="AH340" s="249"/>
    </row>
    <row r="341" spans="1:34" ht="15.75" customHeight="1">
      <c r="A341" s="249"/>
      <c r="B341" s="249"/>
      <c r="C341" s="248"/>
      <c r="D341" s="248"/>
      <c r="E341" s="248"/>
      <c r="F341" s="248"/>
      <c r="G341" s="248"/>
      <c r="H341" s="248"/>
      <c r="I341" s="468"/>
      <c r="J341" s="249"/>
      <c r="K341" s="249"/>
      <c r="L341" s="249"/>
      <c r="M341" s="249"/>
      <c r="N341" s="249"/>
      <c r="O341" s="249"/>
      <c r="P341" s="249"/>
      <c r="Q341" s="249"/>
      <c r="R341" s="249"/>
      <c r="S341" s="249"/>
      <c r="T341" s="249"/>
      <c r="U341" s="249"/>
      <c r="V341" s="249"/>
      <c r="W341" s="249"/>
      <c r="X341" s="249"/>
      <c r="Y341" s="249"/>
      <c r="Z341" s="249"/>
      <c r="AA341" s="249"/>
      <c r="AB341" s="249"/>
      <c r="AC341" s="249"/>
      <c r="AD341" s="249"/>
      <c r="AE341" s="249"/>
      <c r="AF341" s="249"/>
      <c r="AG341" s="249"/>
      <c r="AH341" s="249"/>
    </row>
    <row r="342" spans="1:34" ht="15.75" customHeight="1">
      <c r="A342" s="249"/>
      <c r="B342" s="249"/>
      <c r="C342" s="248"/>
      <c r="D342" s="248"/>
      <c r="E342" s="248"/>
      <c r="F342" s="248"/>
      <c r="G342" s="248"/>
      <c r="H342" s="248"/>
      <c r="I342" s="468"/>
      <c r="J342" s="249"/>
      <c r="K342" s="249"/>
      <c r="L342" s="249"/>
      <c r="M342" s="249"/>
      <c r="N342" s="249"/>
      <c r="O342" s="249"/>
      <c r="P342" s="249"/>
      <c r="Q342" s="249"/>
      <c r="R342" s="249"/>
      <c r="S342" s="249"/>
      <c r="T342" s="249"/>
      <c r="U342" s="249"/>
      <c r="V342" s="249"/>
      <c r="W342" s="249"/>
      <c r="X342" s="249"/>
      <c r="Y342" s="249"/>
      <c r="Z342" s="249"/>
      <c r="AA342" s="249"/>
      <c r="AB342" s="249"/>
      <c r="AC342" s="249"/>
      <c r="AD342" s="249"/>
      <c r="AE342" s="249"/>
      <c r="AF342" s="249"/>
      <c r="AG342" s="249"/>
      <c r="AH342" s="249"/>
    </row>
    <row r="343" spans="1:34" ht="15.75" customHeight="1">
      <c r="A343" s="249"/>
      <c r="B343" s="249"/>
      <c r="C343" s="248"/>
      <c r="D343" s="248"/>
      <c r="E343" s="248"/>
      <c r="F343" s="248"/>
      <c r="G343" s="248"/>
      <c r="H343" s="248"/>
      <c r="I343" s="468"/>
      <c r="J343" s="249"/>
      <c r="K343" s="249"/>
      <c r="L343" s="249"/>
      <c r="M343" s="249"/>
      <c r="N343" s="249"/>
      <c r="O343" s="249"/>
      <c r="P343" s="249"/>
      <c r="Q343" s="249"/>
      <c r="R343" s="249"/>
      <c r="S343" s="249"/>
      <c r="T343" s="249"/>
      <c r="U343" s="249"/>
      <c r="V343" s="249"/>
      <c r="W343" s="249"/>
      <c r="X343" s="249"/>
      <c r="Y343" s="249"/>
      <c r="Z343" s="249"/>
      <c r="AA343" s="249"/>
      <c r="AB343" s="249"/>
      <c r="AC343" s="249"/>
      <c r="AD343" s="249"/>
      <c r="AE343" s="249"/>
      <c r="AF343" s="249"/>
      <c r="AG343" s="249"/>
      <c r="AH343" s="249"/>
    </row>
    <row r="344" spans="1:34" ht="15.75" customHeight="1">
      <c r="A344" s="249"/>
      <c r="B344" s="249"/>
      <c r="C344" s="248"/>
      <c r="D344" s="248"/>
      <c r="E344" s="248"/>
      <c r="F344" s="248"/>
      <c r="G344" s="248"/>
      <c r="H344" s="248"/>
      <c r="I344" s="468"/>
      <c r="J344" s="249"/>
      <c r="K344" s="249"/>
      <c r="L344" s="249"/>
      <c r="M344" s="249"/>
      <c r="N344" s="249"/>
      <c r="O344" s="249"/>
      <c r="P344" s="249"/>
      <c r="Q344" s="249"/>
      <c r="R344" s="249"/>
      <c r="S344" s="249"/>
      <c r="T344" s="249"/>
      <c r="U344" s="249"/>
      <c r="V344" s="249"/>
      <c r="W344" s="249"/>
      <c r="X344" s="249"/>
      <c r="Y344" s="249"/>
      <c r="Z344" s="249"/>
      <c r="AA344" s="249"/>
      <c r="AB344" s="249"/>
      <c r="AC344" s="249"/>
      <c r="AD344" s="249"/>
      <c r="AE344" s="249"/>
      <c r="AF344" s="249"/>
      <c r="AG344" s="249"/>
      <c r="AH344" s="249"/>
    </row>
    <row r="345" spans="1:34" ht="15.75" customHeight="1">
      <c r="A345" s="249"/>
      <c r="B345" s="249"/>
      <c r="C345" s="248"/>
      <c r="D345" s="248"/>
      <c r="E345" s="248"/>
      <c r="F345" s="248"/>
      <c r="G345" s="248"/>
      <c r="H345" s="248"/>
      <c r="I345" s="468"/>
      <c r="J345" s="249"/>
      <c r="K345" s="249"/>
      <c r="L345" s="249"/>
      <c r="M345" s="249"/>
      <c r="N345" s="249"/>
      <c r="O345" s="249"/>
      <c r="P345" s="249"/>
      <c r="Q345" s="249"/>
      <c r="R345" s="249"/>
      <c r="S345" s="249"/>
      <c r="T345" s="249"/>
      <c r="U345" s="249"/>
      <c r="V345" s="249"/>
      <c r="W345" s="249"/>
      <c r="X345" s="249"/>
      <c r="Y345" s="249"/>
      <c r="Z345" s="249"/>
      <c r="AA345" s="249"/>
      <c r="AB345" s="249"/>
      <c r="AC345" s="249"/>
      <c r="AD345" s="249"/>
      <c r="AE345" s="249"/>
      <c r="AF345" s="249"/>
      <c r="AG345" s="249"/>
      <c r="AH345" s="249"/>
    </row>
    <row r="346" spans="1:34" ht="15.75" customHeight="1">
      <c r="A346" s="249"/>
      <c r="B346" s="249"/>
      <c r="C346" s="248"/>
      <c r="D346" s="248"/>
      <c r="E346" s="248"/>
      <c r="F346" s="248"/>
      <c r="G346" s="248"/>
      <c r="H346" s="248"/>
      <c r="I346" s="468"/>
      <c r="J346" s="249"/>
      <c r="K346" s="249"/>
      <c r="L346" s="249"/>
      <c r="M346" s="249"/>
      <c r="N346" s="249"/>
      <c r="O346" s="249"/>
      <c r="P346" s="249"/>
      <c r="Q346" s="249"/>
      <c r="R346" s="249"/>
      <c r="S346" s="249"/>
      <c r="T346" s="249"/>
      <c r="U346" s="249"/>
      <c r="V346" s="249"/>
      <c r="W346" s="249"/>
      <c r="X346" s="249"/>
      <c r="Y346" s="249"/>
      <c r="Z346" s="249"/>
      <c r="AA346" s="249"/>
      <c r="AB346" s="249"/>
      <c r="AC346" s="249"/>
      <c r="AD346" s="249"/>
      <c r="AE346" s="249"/>
      <c r="AF346" s="249"/>
      <c r="AG346" s="249"/>
      <c r="AH346" s="249"/>
    </row>
    <row r="347" spans="1:34" ht="15.75" customHeight="1">
      <c r="A347" s="249"/>
      <c r="B347" s="249"/>
      <c r="C347" s="248"/>
      <c r="D347" s="248"/>
      <c r="E347" s="248"/>
      <c r="F347" s="248"/>
      <c r="G347" s="248"/>
      <c r="H347" s="248"/>
      <c r="I347" s="468"/>
      <c r="J347" s="249"/>
      <c r="K347" s="249"/>
      <c r="L347" s="249"/>
      <c r="M347" s="249"/>
      <c r="N347" s="249"/>
      <c r="O347" s="249"/>
      <c r="P347" s="249"/>
      <c r="Q347" s="249"/>
      <c r="R347" s="249"/>
      <c r="S347" s="249"/>
      <c r="T347" s="249"/>
      <c r="U347" s="249"/>
      <c r="V347" s="249"/>
      <c r="W347" s="249"/>
      <c r="X347" s="249"/>
      <c r="Y347" s="249"/>
      <c r="Z347" s="249"/>
      <c r="AA347" s="249"/>
      <c r="AB347" s="249"/>
      <c r="AC347" s="249"/>
      <c r="AD347" s="249"/>
      <c r="AE347" s="249"/>
      <c r="AF347" s="249"/>
      <c r="AG347" s="249"/>
      <c r="AH347" s="249"/>
    </row>
    <row r="348" spans="1:34" ht="15.75" customHeight="1">
      <c r="A348" s="249"/>
      <c r="B348" s="249"/>
      <c r="C348" s="248"/>
      <c r="D348" s="248"/>
      <c r="E348" s="248"/>
      <c r="F348" s="248"/>
      <c r="G348" s="248"/>
      <c r="H348" s="248"/>
      <c r="I348" s="468"/>
      <c r="J348" s="249"/>
      <c r="K348" s="249"/>
      <c r="L348" s="249"/>
      <c r="M348" s="249"/>
      <c r="N348" s="249"/>
      <c r="O348" s="249"/>
      <c r="P348" s="249"/>
      <c r="Q348" s="249"/>
      <c r="R348" s="249"/>
      <c r="S348" s="249"/>
      <c r="T348" s="249"/>
      <c r="U348" s="249"/>
      <c r="V348" s="249"/>
      <c r="W348" s="249"/>
      <c r="X348" s="249"/>
      <c r="Y348" s="249"/>
      <c r="Z348" s="249"/>
      <c r="AA348" s="249"/>
      <c r="AB348" s="249"/>
      <c r="AC348" s="249"/>
      <c r="AD348" s="249"/>
      <c r="AE348" s="249"/>
      <c r="AF348" s="249"/>
      <c r="AG348" s="249"/>
      <c r="AH348" s="249"/>
    </row>
    <row r="349" spans="1:34" ht="15.75" customHeight="1">
      <c r="A349" s="249"/>
      <c r="B349" s="249"/>
      <c r="C349" s="248"/>
      <c r="D349" s="248"/>
      <c r="E349" s="248"/>
      <c r="F349" s="248"/>
      <c r="G349" s="248"/>
      <c r="H349" s="248"/>
      <c r="I349" s="468"/>
      <c r="J349" s="249"/>
      <c r="K349" s="249"/>
      <c r="L349" s="249"/>
      <c r="M349" s="249"/>
      <c r="N349" s="249"/>
      <c r="O349" s="249"/>
      <c r="P349" s="249"/>
      <c r="Q349" s="249"/>
      <c r="R349" s="249"/>
      <c r="S349" s="249"/>
      <c r="T349" s="249"/>
      <c r="U349" s="249"/>
      <c r="V349" s="249"/>
      <c r="W349" s="249"/>
      <c r="X349" s="249"/>
      <c r="Y349" s="249"/>
      <c r="Z349" s="249"/>
      <c r="AA349" s="249"/>
      <c r="AB349" s="249"/>
      <c r="AC349" s="249"/>
      <c r="AD349" s="249"/>
      <c r="AE349" s="249"/>
      <c r="AF349" s="249"/>
      <c r="AG349" s="249"/>
      <c r="AH349" s="249"/>
    </row>
    <row r="350" spans="1:34" ht="15.75" customHeight="1">
      <c r="A350" s="249"/>
      <c r="B350" s="249"/>
      <c r="C350" s="248"/>
      <c r="D350" s="248"/>
      <c r="E350" s="248"/>
      <c r="F350" s="248"/>
      <c r="G350" s="248"/>
      <c r="H350" s="248"/>
      <c r="I350" s="468"/>
      <c r="J350" s="249"/>
      <c r="K350" s="249"/>
      <c r="L350" s="249"/>
      <c r="M350" s="249"/>
      <c r="N350" s="249"/>
      <c r="O350" s="249"/>
      <c r="P350" s="249"/>
      <c r="Q350" s="249"/>
      <c r="R350" s="249"/>
      <c r="S350" s="249"/>
      <c r="T350" s="249"/>
      <c r="U350" s="249"/>
      <c r="V350" s="249"/>
      <c r="W350" s="249"/>
      <c r="X350" s="249"/>
      <c r="Y350" s="249"/>
      <c r="Z350" s="249"/>
      <c r="AA350" s="249"/>
      <c r="AB350" s="249"/>
      <c r="AC350" s="249"/>
      <c r="AD350" s="249"/>
      <c r="AE350" s="249"/>
      <c r="AF350" s="249"/>
      <c r="AG350" s="249"/>
      <c r="AH350" s="249"/>
    </row>
    <row r="351" spans="1:34" ht="15.75" customHeight="1">
      <c r="A351" s="249"/>
      <c r="B351" s="249"/>
      <c r="C351" s="248"/>
      <c r="D351" s="248"/>
      <c r="E351" s="248"/>
      <c r="F351" s="248"/>
      <c r="G351" s="248"/>
      <c r="H351" s="248"/>
      <c r="I351" s="468"/>
      <c r="J351" s="249"/>
      <c r="K351" s="249"/>
      <c r="L351" s="249"/>
      <c r="M351" s="249"/>
      <c r="N351" s="249"/>
      <c r="O351" s="249"/>
      <c r="P351" s="249"/>
      <c r="Q351" s="249"/>
      <c r="R351" s="249"/>
      <c r="S351" s="249"/>
      <c r="T351" s="249"/>
      <c r="U351" s="249"/>
      <c r="V351" s="249"/>
      <c r="W351" s="249"/>
      <c r="X351" s="249"/>
      <c r="Y351" s="249"/>
      <c r="Z351" s="249"/>
      <c r="AA351" s="249"/>
      <c r="AB351" s="249"/>
      <c r="AC351" s="249"/>
      <c r="AD351" s="249"/>
      <c r="AE351" s="249"/>
      <c r="AF351" s="249"/>
      <c r="AG351" s="249"/>
      <c r="AH351" s="249"/>
    </row>
    <row r="352" spans="1:34" ht="15.75" customHeight="1">
      <c r="A352" s="249"/>
      <c r="B352" s="249"/>
      <c r="C352" s="248"/>
      <c r="D352" s="248"/>
      <c r="E352" s="248"/>
      <c r="F352" s="248"/>
      <c r="G352" s="248"/>
      <c r="H352" s="248"/>
      <c r="I352" s="468"/>
      <c r="J352" s="249"/>
      <c r="K352" s="249"/>
      <c r="L352" s="249"/>
      <c r="M352" s="249"/>
      <c r="N352" s="249"/>
      <c r="O352" s="249"/>
      <c r="P352" s="249"/>
      <c r="Q352" s="249"/>
      <c r="R352" s="249"/>
      <c r="S352" s="249"/>
      <c r="T352" s="249"/>
      <c r="U352" s="249"/>
      <c r="V352" s="249"/>
      <c r="W352" s="249"/>
      <c r="X352" s="249"/>
      <c r="Y352" s="249"/>
      <c r="Z352" s="249"/>
      <c r="AA352" s="249"/>
      <c r="AB352" s="249"/>
      <c r="AC352" s="249"/>
      <c r="AD352" s="249"/>
      <c r="AE352" s="249"/>
      <c r="AF352" s="249"/>
      <c r="AG352" s="249"/>
      <c r="AH352" s="249"/>
    </row>
    <row r="353" spans="1:34" ht="15.75" customHeight="1">
      <c r="A353" s="249"/>
      <c r="B353" s="249"/>
      <c r="C353" s="248"/>
      <c r="D353" s="248"/>
      <c r="E353" s="248"/>
      <c r="F353" s="248"/>
      <c r="G353" s="248"/>
      <c r="H353" s="248"/>
      <c r="I353" s="468"/>
      <c r="J353" s="249"/>
      <c r="K353" s="249"/>
      <c r="L353" s="249"/>
      <c r="M353" s="249"/>
      <c r="N353" s="249"/>
      <c r="O353" s="249"/>
      <c r="P353" s="249"/>
      <c r="Q353" s="249"/>
      <c r="R353" s="249"/>
      <c r="S353" s="249"/>
      <c r="T353" s="249"/>
      <c r="U353" s="249"/>
      <c r="V353" s="249"/>
      <c r="W353" s="249"/>
      <c r="X353" s="249"/>
      <c r="Y353" s="249"/>
      <c r="Z353" s="249"/>
      <c r="AA353" s="249"/>
      <c r="AB353" s="249"/>
      <c r="AC353" s="249"/>
      <c r="AD353" s="249"/>
      <c r="AE353" s="249"/>
      <c r="AF353" s="249"/>
      <c r="AG353" s="249"/>
      <c r="AH353" s="249"/>
    </row>
    <row r="354" spans="1:34" ht="15.75" customHeight="1">
      <c r="A354" s="249"/>
      <c r="B354" s="249"/>
      <c r="C354" s="248"/>
      <c r="D354" s="248"/>
      <c r="E354" s="248"/>
      <c r="F354" s="248"/>
      <c r="G354" s="248"/>
      <c r="H354" s="248"/>
      <c r="I354" s="468"/>
      <c r="J354" s="249"/>
      <c r="K354" s="249"/>
      <c r="L354" s="249"/>
      <c r="M354" s="249"/>
      <c r="N354" s="249"/>
      <c r="O354" s="249"/>
      <c r="P354" s="249"/>
      <c r="Q354" s="249"/>
      <c r="R354" s="249"/>
      <c r="S354" s="249"/>
      <c r="T354" s="249"/>
      <c r="U354" s="249"/>
      <c r="V354" s="249"/>
      <c r="W354" s="249"/>
      <c r="X354" s="249"/>
      <c r="Y354" s="249"/>
      <c r="Z354" s="249"/>
      <c r="AA354" s="249"/>
      <c r="AB354" s="249"/>
      <c r="AC354" s="249"/>
      <c r="AD354" s="249"/>
      <c r="AE354" s="249"/>
      <c r="AF354" s="249"/>
      <c r="AG354" s="249"/>
      <c r="AH354" s="249"/>
    </row>
    <row r="355" spans="1:34" ht="15.75" customHeight="1">
      <c r="A355" s="249"/>
      <c r="B355" s="249"/>
      <c r="C355" s="248"/>
      <c r="D355" s="248"/>
      <c r="E355" s="248"/>
      <c r="F355" s="248"/>
      <c r="G355" s="248"/>
      <c r="H355" s="248"/>
      <c r="I355" s="468"/>
      <c r="J355" s="249"/>
      <c r="K355" s="249"/>
      <c r="L355" s="249"/>
      <c r="M355" s="249"/>
      <c r="N355" s="249"/>
      <c r="O355" s="249"/>
      <c r="P355" s="249"/>
      <c r="Q355" s="249"/>
      <c r="R355" s="249"/>
      <c r="S355" s="249"/>
      <c r="T355" s="249"/>
      <c r="U355" s="249"/>
      <c r="V355" s="249"/>
      <c r="W355" s="249"/>
      <c r="X355" s="249"/>
      <c r="Y355" s="249"/>
      <c r="Z355" s="249"/>
      <c r="AA355" s="249"/>
      <c r="AB355" s="249"/>
      <c r="AC355" s="249"/>
      <c r="AD355" s="249"/>
      <c r="AE355" s="249"/>
      <c r="AF355" s="249"/>
      <c r="AG355" s="249"/>
      <c r="AH355" s="249"/>
    </row>
    <row r="356" spans="1:34" ht="15.75" customHeight="1">
      <c r="A356" s="249"/>
      <c r="B356" s="249"/>
      <c r="C356" s="248"/>
      <c r="D356" s="248"/>
      <c r="E356" s="248"/>
      <c r="F356" s="248"/>
      <c r="G356" s="248"/>
      <c r="H356" s="248"/>
      <c r="I356" s="468"/>
      <c r="J356" s="249"/>
      <c r="K356" s="249"/>
      <c r="L356" s="249"/>
      <c r="M356" s="249"/>
      <c r="N356" s="249"/>
      <c r="O356" s="249"/>
      <c r="P356" s="249"/>
      <c r="Q356" s="249"/>
      <c r="R356" s="249"/>
      <c r="S356" s="249"/>
      <c r="T356" s="249"/>
      <c r="U356" s="249"/>
      <c r="V356" s="249"/>
      <c r="W356" s="249"/>
      <c r="X356" s="249"/>
      <c r="Y356" s="249"/>
      <c r="Z356" s="249"/>
      <c r="AA356" s="249"/>
      <c r="AB356" s="249"/>
      <c r="AC356" s="249"/>
      <c r="AD356" s="249"/>
      <c r="AE356" s="249"/>
      <c r="AF356" s="249"/>
      <c r="AG356" s="249"/>
      <c r="AH356" s="249"/>
    </row>
    <row r="357" spans="1:34" ht="15.75" customHeight="1">
      <c r="A357" s="249"/>
      <c r="B357" s="249"/>
      <c r="C357" s="248"/>
      <c r="D357" s="248"/>
      <c r="E357" s="248"/>
      <c r="F357" s="248"/>
      <c r="G357" s="248"/>
      <c r="H357" s="248"/>
      <c r="I357" s="468"/>
      <c r="J357" s="249"/>
      <c r="K357" s="249"/>
      <c r="L357" s="249"/>
      <c r="M357" s="249"/>
      <c r="N357" s="249"/>
      <c r="O357" s="249"/>
      <c r="P357" s="249"/>
      <c r="Q357" s="249"/>
      <c r="R357" s="249"/>
      <c r="S357" s="249"/>
      <c r="T357" s="249"/>
      <c r="U357" s="249"/>
      <c r="V357" s="249"/>
      <c r="W357" s="249"/>
      <c r="X357" s="249"/>
      <c r="Y357" s="249"/>
      <c r="Z357" s="249"/>
      <c r="AA357" s="249"/>
      <c r="AB357" s="249"/>
      <c r="AC357" s="249"/>
      <c r="AD357" s="249"/>
      <c r="AE357" s="249"/>
      <c r="AF357" s="249"/>
      <c r="AG357" s="249"/>
      <c r="AH357" s="249"/>
    </row>
    <row r="358" spans="1:34" ht="15.75" customHeight="1">
      <c r="A358" s="249"/>
      <c r="B358" s="249"/>
      <c r="C358" s="248"/>
      <c r="D358" s="248"/>
      <c r="E358" s="248"/>
      <c r="F358" s="248"/>
      <c r="G358" s="248"/>
      <c r="H358" s="248"/>
      <c r="I358" s="468"/>
      <c r="J358" s="249"/>
      <c r="K358" s="249"/>
      <c r="L358" s="249"/>
      <c r="M358" s="249"/>
      <c r="N358" s="249"/>
      <c r="O358" s="249"/>
      <c r="P358" s="249"/>
      <c r="Q358" s="249"/>
      <c r="R358" s="249"/>
      <c r="S358" s="249"/>
      <c r="T358" s="249"/>
      <c r="U358" s="249"/>
      <c r="V358" s="249"/>
      <c r="W358" s="249"/>
      <c r="X358" s="249"/>
      <c r="Y358" s="249"/>
      <c r="Z358" s="249"/>
      <c r="AA358" s="249"/>
      <c r="AB358" s="249"/>
      <c r="AC358" s="249"/>
      <c r="AD358" s="249"/>
      <c r="AE358" s="249"/>
      <c r="AF358" s="249"/>
      <c r="AG358" s="249"/>
      <c r="AH358" s="249"/>
    </row>
    <row r="359" spans="1:34" ht="15.75" customHeight="1">
      <c r="A359" s="249"/>
      <c r="B359" s="249"/>
      <c r="C359" s="248"/>
      <c r="D359" s="248"/>
      <c r="E359" s="248"/>
      <c r="F359" s="248"/>
      <c r="G359" s="248"/>
      <c r="H359" s="248"/>
      <c r="I359" s="468"/>
      <c r="J359" s="249"/>
      <c r="K359" s="249"/>
      <c r="L359" s="249"/>
      <c r="M359" s="249"/>
      <c r="N359" s="249"/>
      <c r="O359" s="249"/>
      <c r="P359" s="249"/>
      <c r="Q359" s="249"/>
      <c r="R359" s="249"/>
      <c r="S359" s="249"/>
      <c r="T359" s="249"/>
      <c r="U359" s="249"/>
      <c r="V359" s="249"/>
      <c r="W359" s="249"/>
      <c r="X359" s="249"/>
      <c r="Y359" s="249"/>
      <c r="Z359" s="249"/>
      <c r="AA359" s="249"/>
      <c r="AB359" s="249"/>
      <c r="AC359" s="249"/>
      <c r="AD359" s="249"/>
      <c r="AE359" s="249"/>
      <c r="AF359" s="249"/>
      <c r="AG359" s="249"/>
      <c r="AH359" s="249"/>
    </row>
    <row r="360" spans="1:34" ht="15.75" customHeight="1">
      <c r="A360" s="249"/>
      <c r="B360" s="249"/>
      <c r="C360" s="248"/>
      <c r="D360" s="248"/>
      <c r="E360" s="248"/>
      <c r="F360" s="248"/>
      <c r="G360" s="248"/>
      <c r="H360" s="248"/>
      <c r="I360" s="468"/>
      <c r="J360" s="249"/>
      <c r="K360" s="249"/>
      <c r="L360" s="249"/>
      <c r="M360" s="249"/>
      <c r="N360" s="249"/>
      <c r="O360" s="249"/>
      <c r="P360" s="249"/>
      <c r="Q360" s="249"/>
      <c r="R360" s="249"/>
      <c r="S360" s="249"/>
      <c r="T360" s="249"/>
      <c r="U360" s="249"/>
      <c r="V360" s="249"/>
      <c r="W360" s="249"/>
      <c r="X360" s="249"/>
      <c r="Y360" s="249"/>
      <c r="Z360" s="249"/>
      <c r="AA360" s="249"/>
      <c r="AB360" s="249"/>
      <c r="AC360" s="249"/>
      <c r="AD360" s="249"/>
      <c r="AE360" s="249"/>
      <c r="AF360" s="249"/>
      <c r="AG360" s="249"/>
      <c r="AH360" s="249"/>
    </row>
    <row r="361" spans="1:34" ht="15.75" customHeight="1">
      <c r="A361" s="249"/>
      <c r="B361" s="249"/>
      <c r="C361" s="248"/>
      <c r="D361" s="248"/>
      <c r="E361" s="248"/>
      <c r="F361" s="248"/>
      <c r="G361" s="248"/>
      <c r="H361" s="248"/>
      <c r="I361" s="468"/>
      <c r="J361" s="249"/>
      <c r="K361" s="249"/>
      <c r="L361" s="249"/>
      <c r="M361" s="249"/>
      <c r="N361" s="249"/>
      <c r="O361" s="249"/>
      <c r="P361" s="249"/>
      <c r="Q361" s="249"/>
      <c r="R361" s="249"/>
      <c r="S361" s="249"/>
      <c r="T361" s="249"/>
      <c r="U361" s="249"/>
      <c r="V361" s="249"/>
      <c r="W361" s="249"/>
      <c r="X361" s="249"/>
      <c r="Y361" s="249"/>
      <c r="Z361" s="249"/>
      <c r="AA361" s="249"/>
      <c r="AB361" s="249"/>
      <c r="AC361" s="249"/>
      <c r="AD361" s="249"/>
      <c r="AE361" s="249"/>
      <c r="AF361" s="249"/>
      <c r="AG361" s="249"/>
      <c r="AH361" s="249"/>
    </row>
    <row r="362" spans="1:34" ht="15.75" customHeight="1">
      <c r="A362" s="249"/>
      <c r="B362" s="249"/>
      <c r="C362" s="248"/>
      <c r="D362" s="248"/>
      <c r="E362" s="248"/>
      <c r="F362" s="248"/>
      <c r="G362" s="248"/>
      <c r="H362" s="248"/>
      <c r="I362" s="468"/>
      <c r="J362" s="249"/>
      <c r="K362" s="249"/>
      <c r="L362" s="249"/>
      <c r="M362" s="249"/>
      <c r="N362" s="249"/>
      <c r="O362" s="249"/>
      <c r="P362" s="249"/>
      <c r="Q362" s="249"/>
      <c r="R362" s="249"/>
      <c r="S362" s="249"/>
      <c r="T362" s="249"/>
      <c r="U362" s="249"/>
      <c r="V362" s="249"/>
      <c r="W362" s="249"/>
      <c r="X362" s="249"/>
      <c r="Y362" s="249"/>
      <c r="Z362" s="249"/>
      <c r="AA362" s="249"/>
      <c r="AB362" s="249"/>
      <c r="AC362" s="249"/>
      <c r="AD362" s="249"/>
      <c r="AE362" s="249"/>
      <c r="AF362" s="249"/>
      <c r="AG362" s="249"/>
      <c r="AH362" s="249"/>
    </row>
    <row r="363" spans="1:34" ht="15.75" customHeight="1">
      <c r="A363" s="249"/>
      <c r="B363" s="249"/>
      <c r="C363" s="248"/>
      <c r="D363" s="248"/>
      <c r="E363" s="248"/>
      <c r="F363" s="248"/>
      <c r="G363" s="248"/>
      <c r="H363" s="248"/>
      <c r="I363" s="468"/>
      <c r="J363" s="249"/>
      <c r="K363" s="249"/>
      <c r="L363" s="249"/>
      <c r="M363" s="249"/>
      <c r="N363" s="249"/>
      <c r="O363" s="249"/>
      <c r="P363" s="249"/>
      <c r="Q363" s="249"/>
      <c r="R363" s="249"/>
      <c r="S363" s="249"/>
      <c r="T363" s="249"/>
      <c r="U363" s="249"/>
      <c r="V363" s="249"/>
      <c r="W363" s="249"/>
      <c r="X363" s="249"/>
      <c r="Y363" s="249"/>
      <c r="Z363" s="249"/>
      <c r="AA363" s="249"/>
      <c r="AB363" s="249"/>
      <c r="AC363" s="249"/>
      <c r="AD363" s="249"/>
      <c r="AE363" s="249"/>
      <c r="AF363" s="249"/>
      <c r="AG363" s="249"/>
      <c r="AH363" s="249"/>
    </row>
    <row r="364" spans="1:34" ht="15.75" customHeight="1">
      <c r="A364" s="249"/>
      <c r="B364" s="249"/>
      <c r="C364" s="248"/>
      <c r="D364" s="248"/>
      <c r="E364" s="248"/>
      <c r="F364" s="248"/>
      <c r="G364" s="248"/>
      <c r="H364" s="248"/>
      <c r="I364" s="468"/>
      <c r="J364" s="249"/>
      <c r="K364" s="249"/>
      <c r="L364" s="249"/>
      <c r="M364" s="249"/>
      <c r="N364" s="249"/>
      <c r="O364" s="249"/>
      <c r="P364" s="249"/>
      <c r="Q364" s="249"/>
      <c r="R364" s="249"/>
      <c r="S364" s="249"/>
      <c r="T364" s="249"/>
      <c r="U364" s="249"/>
      <c r="V364" s="249"/>
      <c r="W364" s="249"/>
      <c r="X364" s="249"/>
      <c r="Y364" s="249"/>
      <c r="Z364" s="249"/>
      <c r="AA364" s="249"/>
      <c r="AB364" s="249"/>
      <c r="AC364" s="249"/>
      <c r="AD364" s="249"/>
      <c r="AE364" s="249"/>
      <c r="AF364" s="249"/>
      <c r="AG364" s="249"/>
      <c r="AH364" s="249"/>
    </row>
    <row r="365" spans="1:34" ht="15.75" customHeight="1">
      <c r="A365" s="249"/>
      <c r="B365" s="249"/>
      <c r="C365" s="248"/>
      <c r="D365" s="248"/>
      <c r="E365" s="248"/>
      <c r="F365" s="248"/>
      <c r="G365" s="248"/>
      <c r="H365" s="248"/>
      <c r="I365" s="468"/>
      <c r="J365" s="249"/>
      <c r="K365" s="249"/>
      <c r="L365" s="249"/>
      <c r="M365" s="249"/>
      <c r="N365" s="249"/>
      <c r="O365" s="249"/>
      <c r="P365" s="249"/>
      <c r="Q365" s="249"/>
      <c r="R365" s="249"/>
      <c r="S365" s="249"/>
      <c r="T365" s="249"/>
      <c r="U365" s="249"/>
      <c r="V365" s="249"/>
      <c r="W365" s="249"/>
      <c r="X365" s="249"/>
      <c r="Y365" s="249"/>
      <c r="Z365" s="249"/>
      <c r="AA365" s="249"/>
      <c r="AB365" s="249"/>
      <c r="AC365" s="249"/>
      <c r="AD365" s="249"/>
      <c r="AE365" s="249"/>
      <c r="AF365" s="249"/>
      <c r="AG365" s="249"/>
      <c r="AH365" s="249"/>
    </row>
    <row r="366" spans="1:34" ht="15.75" customHeight="1">
      <c r="A366" s="249"/>
      <c r="B366" s="249"/>
      <c r="C366" s="248"/>
      <c r="D366" s="248"/>
      <c r="E366" s="248"/>
      <c r="F366" s="248"/>
      <c r="G366" s="248"/>
      <c r="H366" s="248"/>
      <c r="I366" s="468"/>
      <c r="J366" s="249"/>
      <c r="K366" s="249"/>
      <c r="L366" s="249"/>
      <c r="M366" s="249"/>
      <c r="N366" s="249"/>
      <c r="O366" s="249"/>
      <c r="P366" s="249"/>
      <c r="Q366" s="249"/>
      <c r="R366" s="249"/>
      <c r="S366" s="249"/>
      <c r="T366" s="249"/>
      <c r="U366" s="249"/>
      <c r="V366" s="249"/>
      <c r="W366" s="249"/>
      <c r="X366" s="249"/>
      <c r="Y366" s="249"/>
      <c r="Z366" s="249"/>
      <c r="AA366" s="249"/>
      <c r="AB366" s="249"/>
      <c r="AC366" s="249"/>
      <c r="AD366" s="249"/>
      <c r="AE366" s="249"/>
      <c r="AF366" s="249"/>
      <c r="AG366" s="249"/>
      <c r="AH366" s="249"/>
    </row>
    <row r="367" spans="1:34" ht="15.75" customHeight="1">
      <c r="A367" s="249"/>
      <c r="B367" s="249"/>
      <c r="C367" s="248"/>
      <c r="D367" s="248"/>
      <c r="E367" s="248"/>
      <c r="F367" s="248"/>
      <c r="G367" s="248"/>
      <c r="H367" s="248"/>
      <c r="I367" s="468"/>
      <c r="J367" s="249"/>
      <c r="K367" s="249"/>
      <c r="L367" s="249"/>
      <c r="M367" s="249"/>
      <c r="N367" s="249"/>
      <c r="O367" s="249"/>
      <c r="P367" s="249"/>
      <c r="Q367" s="249"/>
      <c r="R367" s="249"/>
      <c r="S367" s="249"/>
      <c r="T367" s="249"/>
      <c r="U367" s="249"/>
      <c r="V367" s="249"/>
      <c r="W367" s="249"/>
      <c r="X367" s="249"/>
      <c r="Y367" s="249"/>
      <c r="Z367" s="249"/>
      <c r="AA367" s="249"/>
      <c r="AB367" s="249"/>
      <c r="AC367" s="249"/>
      <c r="AD367" s="249"/>
      <c r="AE367" s="249"/>
      <c r="AF367" s="249"/>
      <c r="AG367" s="249"/>
      <c r="AH367" s="249"/>
    </row>
    <row r="368" spans="1:34" ht="15.75" customHeight="1">
      <c r="A368" s="249"/>
      <c r="B368" s="249"/>
      <c r="C368" s="248"/>
      <c r="D368" s="248"/>
      <c r="E368" s="248"/>
      <c r="F368" s="248"/>
      <c r="G368" s="248"/>
      <c r="H368" s="248"/>
      <c r="I368" s="468"/>
      <c r="J368" s="249"/>
      <c r="K368" s="249"/>
      <c r="L368" s="249"/>
      <c r="M368" s="249"/>
      <c r="N368" s="249"/>
      <c r="O368" s="249"/>
      <c r="P368" s="249"/>
      <c r="Q368" s="249"/>
      <c r="R368" s="249"/>
      <c r="S368" s="249"/>
      <c r="T368" s="249"/>
      <c r="U368" s="249"/>
      <c r="V368" s="249"/>
      <c r="W368" s="249"/>
      <c r="X368" s="249"/>
      <c r="Y368" s="249"/>
      <c r="Z368" s="249"/>
      <c r="AA368" s="249"/>
      <c r="AB368" s="249"/>
      <c r="AC368" s="249"/>
      <c r="AD368" s="249"/>
      <c r="AE368" s="249"/>
      <c r="AF368" s="249"/>
      <c r="AG368" s="249"/>
      <c r="AH368" s="249"/>
    </row>
    <row r="369" spans="1:34" ht="15.75" customHeight="1">
      <c r="A369" s="249"/>
      <c r="B369" s="249"/>
      <c r="C369" s="248"/>
      <c r="D369" s="248"/>
      <c r="E369" s="248"/>
      <c r="F369" s="248"/>
      <c r="G369" s="248"/>
      <c r="H369" s="248"/>
      <c r="I369" s="468"/>
      <c r="J369" s="249"/>
      <c r="K369" s="249"/>
      <c r="L369" s="249"/>
      <c r="M369" s="249"/>
      <c r="N369" s="249"/>
      <c r="O369" s="249"/>
      <c r="P369" s="249"/>
      <c r="Q369" s="249"/>
      <c r="R369" s="249"/>
      <c r="S369" s="249"/>
      <c r="T369" s="249"/>
      <c r="U369" s="249"/>
      <c r="V369" s="249"/>
      <c r="W369" s="249"/>
      <c r="X369" s="249"/>
      <c r="Y369" s="249"/>
      <c r="Z369" s="249"/>
      <c r="AA369" s="249"/>
      <c r="AB369" s="249"/>
      <c r="AC369" s="249"/>
      <c r="AD369" s="249"/>
      <c r="AE369" s="249"/>
      <c r="AF369" s="249"/>
      <c r="AG369" s="249"/>
      <c r="AH369" s="249"/>
    </row>
    <row r="370" spans="1:34" ht="15.75" customHeight="1">
      <c r="A370" s="249"/>
      <c r="B370" s="249"/>
      <c r="C370" s="248"/>
      <c r="D370" s="248"/>
      <c r="E370" s="248"/>
      <c r="F370" s="248"/>
      <c r="G370" s="248"/>
      <c r="H370" s="248"/>
      <c r="I370" s="468"/>
      <c r="J370" s="249"/>
      <c r="K370" s="249"/>
      <c r="L370" s="249"/>
      <c r="M370" s="249"/>
      <c r="N370" s="249"/>
      <c r="O370" s="249"/>
      <c r="P370" s="249"/>
      <c r="Q370" s="249"/>
      <c r="R370" s="249"/>
      <c r="S370" s="249"/>
      <c r="T370" s="249"/>
      <c r="U370" s="249"/>
      <c r="V370" s="249"/>
      <c r="W370" s="249"/>
      <c r="X370" s="249"/>
      <c r="Y370" s="249"/>
      <c r="Z370" s="249"/>
      <c r="AA370" s="249"/>
      <c r="AB370" s="249"/>
      <c r="AC370" s="249"/>
      <c r="AD370" s="249"/>
      <c r="AE370" s="249"/>
      <c r="AF370" s="249"/>
      <c r="AG370" s="249"/>
      <c r="AH370" s="249"/>
    </row>
    <row r="371" spans="1:34" ht="15.75" customHeight="1">
      <c r="A371" s="249"/>
      <c r="B371" s="249"/>
      <c r="C371" s="248"/>
      <c r="D371" s="248"/>
      <c r="E371" s="248"/>
      <c r="F371" s="248"/>
      <c r="G371" s="248"/>
      <c r="H371" s="248"/>
      <c r="I371" s="468"/>
      <c r="J371" s="249"/>
      <c r="K371" s="249"/>
      <c r="L371" s="249"/>
      <c r="M371" s="249"/>
      <c r="N371" s="249"/>
      <c r="O371" s="249"/>
      <c r="P371" s="249"/>
      <c r="Q371" s="249"/>
      <c r="R371" s="249"/>
      <c r="S371" s="249"/>
      <c r="T371" s="249"/>
      <c r="U371" s="249"/>
      <c r="V371" s="249"/>
      <c r="W371" s="249"/>
      <c r="X371" s="249"/>
      <c r="Y371" s="249"/>
      <c r="Z371" s="249"/>
      <c r="AA371" s="249"/>
      <c r="AB371" s="249"/>
      <c r="AC371" s="249"/>
      <c r="AD371" s="249"/>
      <c r="AE371" s="249"/>
      <c r="AF371" s="249"/>
      <c r="AG371" s="249"/>
      <c r="AH371" s="249"/>
    </row>
    <row r="372" spans="1:34" ht="15.75" customHeight="1">
      <c r="A372" s="249"/>
      <c r="B372" s="249"/>
      <c r="C372" s="248"/>
      <c r="D372" s="248"/>
      <c r="E372" s="248"/>
      <c r="F372" s="248"/>
      <c r="G372" s="248"/>
      <c r="H372" s="248"/>
      <c r="I372" s="468"/>
      <c r="J372" s="249"/>
      <c r="K372" s="249"/>
      <c r="L372" s="249"/>
      <c r="M372" s="249"/>
      <c r="N372" s="249"/>
      <c r="O372" s="249"/>
      <c r="P372" s="249"/>
      <c r="Q372" s="249"/>
      <c r="R372" s="249"/>
      <c r="S372" s="249"/>
      <c r="T372" s="249"/>
      <c r="U372" s="249"/>
      <c r="V372" s="249"/>
      <c r="W372" s="249"/>
      <c r="X372" s="249"/>
      <c r="Y372" s="249"/>
      <c r="Z372" s="249"/>
      <c r="AA372" s="249"/>
      <c r="AB372" s="249"/>
      <c r="AC372" s="249"/>
      <c r="AD372" s="249"/>
      <c r="AE372" s="249"/>
      <c r="AF372" s="249"/>
      <c r="AG372" s="249"/>
      <c r="AH372" s="249"/>
    </row>
    <row r="373" spans="1:34" ht="15.75" customHeight="1">
      <c r="A373" s="249"/>
      <c r="B373" s="249"/>
      <c r="C373" s="248"/>
      <c r="D373" s="248"/>
      <c r="E373" s="248"/>
      <c r="F373" s="248"/>
      <c r="G373" s="248"/>
      <c r="H373" s="248"/>
      <c r="I373" s="468"/>
      <c r="J373" s="249"/>
      <c r="K373" s="249"/>
      <c r="L373" s="249"/>
      <c r="M373" s="249"/>
      <c r="N373" s="249"/>
      <c r="O373" s="249"/>
      <c r="P373" s="249"/>
      <c r="Q373" s="249"/>
      <c r="R373" s="249"/>
      <c r="S373" s="249"/>
      <c r="T373" s="249"/>
      <c r="U373" s="249"/>
      <c r="V373" s="249"/>
      <c r="W373" s="249"/>
      <c r="X373" s="249"/>
      <c r="Y373" s="249"/>
      <c r="Z373" s="249"/>
      <c r="AA373" s="249"/>
      <c r="AB373" s="249"/>
      <c r="AC373" s="249"/>
      <c r="AD373" s="249"/>
      <c r="AE373" s="249"/>
      <c r="AF373" s="249"/>
      <c r="AG373" s="249"/>
      <c r="AH373" s="249"/>
    </row>
    <row r="374" spans="1:34" ht="15.75" customHeight="1">
      <c r="A374" s="249"/>
      <c r="B374" s="249"/>
      <c r="C374" s="248"/>
      <c r="D374" s="248"/>
      <c r="E374" s="248"/>
      <c r="F374" s="248"/>
      <c r="G374" s="248"/>
      <c r="H374" s="248"/>
      <c r="I374" s="468"/>
      <c r="J374" s="249"/>
      <c r="K374" s="249"/>
      <c r="L374" s="249"/>
      <c r="M374" s="249"/>
      <c r="N374" s="249"/>
      <c r="O374" s="249"/>
      <c r="P374" s="249"/>
      <c r="Q374" s="249"/>
      <c r="R374" s="249"/>
      <c r="S374" s="249"/>
      <c r="T374" s="249"/>
      <c r="U374" s="249"/>
      <c r="V374" s="249"/>
      <c r="W374" s="249"/>
      <c r="X374" s="249"/>
      <c r="Y374" s="249"/>
      <c r="Z374" s="249"/>
      <c r="AA374" s="249"/>
      <c r="AB374" s="249"/>
      <c r="AC374" s="249"/>
      <c r="AD374" s="249"/>
      <c r="AE374" s="249"/>
      <c r="AF374" s="249"/>
      <c r="AG374" s="249"/>
      <c r="AH374" s="249"/>
    </row>
    <row r="375" spans="1:34" ht="15.75" customHeight="1">
      <c r="A375" s="249"/>
      <c r="B375" s="249"/>
      <c r="C375" s="248"/>
      <c r="D375" s="248"/>
      <c r="E375" s="248"/>
      <c r="F375" s="248"/>
      <c r="G375" s="248"/>
      <c r="H375" s="248"/>
      <c r="I375" s="468"/>
      <c r="J375" s="249"/>
      <c r="K375" s="249"/>
      <c r="L375" s="249"/>
      <c r="M375" s="249"/>
      <c r="N375" s="249"/>
      <c r="O375" s="249"/>
      <c r="P375" s="249"/>
      <c r="Q375" s="249"/>
      <c r="R375" s="249"/>
      <c r="S375" s="249"/>
      <c r="T375" s="249"/>
      <c r="U375" s="249"/>
      <c r="V375" s="249"/>
      <c r="W375" s="249"/>
      <c r="X375" s="249"/>
      <c r="Y375" s="249"/>
      <c r="Z375" s="249"/>
      <c r="AA375" s="249"/>
      <c r="AB375" s="249"/>
      <c r="AC375" s="249"/>
      <c r="AD375" s="249"/>
      <c r="AE375" s="249"/>
      <c r="AF375" s="249"/>
      <c r="AG375" s="249"/>
      <c r="AH375" s="249"/>
    </row>
    <row r="376" spans="1:34" ht="15.75" customHeight="1">
      <c r="A376" s="249"/>
      <c r="B376" s="249"/>
      <c r="C376" s="248"/>
      <c r="D376" s="248"/>
      <c r="E376" s="248"/>
      <c r="F376" s="248"/>
      <c r="G376" s="248"/>
      <c r="H376" s="248"/>
      <c r="I376" s="468"/>
      <c r="J376" s="249"/>
      <c r="K376" s="249"/>
      <c r="L376" s="249"/>
      <c r="M376" s="249"/>
      <c r="N376" s="249"/>
      <c r="O376" s="249"/>
      <c r="P376" s="249"/>
      <c r="Q376" s="249"/>
      <c r="R376" s="249"/>
      <c r="S376" s="249"/>
      <c r="T376" s="249"/>
      <c r="U376" s="249"/>
      <c r="V376" s="249"/>
      <c r="W376" s="249"/>
      <c r="X376" s="249"/>
      <c r="Y376" s="249"/>
      <c r="Z376" s="249"/>
      <c r="AA376" s="249"/>
      <c r="AB376" s="249"/>
      <c r="AC376" s="249"/>
      <c r="AD376" s="249"/>
      <c r="AE376" s="249"/>
      <c r="AF376" s="249"/>
      <c r="AG376" s="249"/>
      <c r="AH376" s="249"/>
    </row>
    <row r="377" spans="1:34" ht="15.75" customHeight="1">
      <c r="A377" s="249"/>
      <c r="B377" s="249"/>
      <c r="C377" s="248"/>
      <c r="D377" s="248"/>
      <c r="E377" s="248"/>
      <c r="F377" s="248"/>
      <c r="G377" s="248"/>
      <c r="H377" s="248"/>
      <c r="I377" s="468"/>
      <c r="J377" s="249"/>
      <c r="K377" s="249"/>
      <c r="L377" s="249"/>
      <c r="M377" s="249"/>
      <c r="N377" s="249"/>
      <c r="O377" s="249"/>
      <c r="P377" s="249"/>
      <c r="Q377" s="249"/>
      <c r="R377" s="249"/>
      <c r="S377" s="249"/>
      <c r="T377" s="249"/>
      <c r="U377" s="249"/>
      <c r="V377" s="249"/>
      <c r="W377" s="249"/>
      <c r="X377" s="249"/>
      <c r="Y377" s="249"/>
      <c r="Z377" s="249"/>
      <c r="AA377" s="249"/>
      <c r="AB377" s="249"/>
      <c r="AC377" s="249"/>
      <c r="AD377" s="249"/>
      <c r="AE377" s="249"/>
      <c r="AF377" s="249"/>
      <c r="AG377" s="249"/>
      <c r="AH377" s="249"/>
    </row>
    <row r="378" spans="1:34" ht="15.75" customHeight="1">
      <c r="A378" s="249"/>
      <c r="B378" s="249"/>
      <c r="C378" s="248"/>
      <c r="D378" s="248"/>
      <c r="E378" s="248"/>
      <c r="F378" s="248"/>
      <c r="G378" s="248"/>
      <c r="H378" s="248"/>
      <c r="I378" s="468"/>
      <c r="J378" s="249"/>
      <c r="K378" s="249"/>
      <c r="L378" s="249"/>
      <c r="M378" s="249"/>
      <c r="N378" s="249"/>
      <c r="O378" s="249"/>
      <c r="P378" s="249"/>
      <c r="Q378" s="249"/>
      <c r="R378" s="249"/>
      <c r="S378" s="249"/>
      <c r="T378" s="249"/>
      <c r="U378" s="249"/>
      <c r="V378" s="249"/>
      <c r="W378" s="249"/>
      <c r="X378" s="249"/>
      <c r="Y378" s="249"/>
      <c r="Z378" s="249"/>
      <c r="AA378" s="249"/>
      <c r="AB378" s="249"/>
      <c r="AC378" s="249"/>
      <c r="AD378" s="249"/>
      <c r="AE378" s="249"/>
      <c r="AF378" s="249"/>
      <c r="AG378" s="249"/>
      <c r="AH378" s="249"/>
    </row>
    <row r="379" spans="1:34" ht="15.75" customHeight="1">
      <c r="A379" s="249"/>
      <c r="B379" s="249"/>
      <c r="C379" s="248"/>
      <c r="D379" s="248"/>
      <c r="E379" s="248"/>
      <c r="F379" s="248"/>
      <c r="G379" s="248"/>
      <c r="H379" s="248"/>
      <c r="I379" s="468"/>
      <c r="J379" s="249"/>
      <c r="K379" s="249"/>
      <c r="L379" s="249"/>
      <c r="M379" s="249"/>
      <c r="N379" s="249"/>
      <c r="O379" s="249"/>
      <c r="P379" s="249"/>
      <c r="Q379" s="249"/>
      <c r="R379" s="249"/>
      <c r="S379" s="249"/>
      <c r="T379" s="249"/>
      <c r="U379" s="249"/>
      <c r="V379" s="249"/>
      <c r="W379" s="249"/>
      <c r="X379" s="249"/>
      <c r="Y379" s="249"/>
      <c r="Z379" s="249"/>
      <c r="AA379" s="249"/>
      <c r="AB379" s="249"/>
      <c r="AC379" s="249"/>
      <c r="AD379" s="249"/>
      <c r="AE379" s="249"/>
      <c r="AF379" s="249"/>
      <c r="AG379" s="249"/>
      <c r="AH379" s="249"/>
    </row>
    <row r="380" spans="1:34" ht="15.75" customHeight="1">
      <c r="A380" s="249"/>
      <c r="B380" s="249"/>
      <c r="C380" s="248"/>
      <c r="D380" s="248"/>
      <c r="E380" s="248"/>
      <c r="F380" s="248"/>
      <c r="G380" s="248"/>
      <c r="H380" s="248"/>
      <c r="I380" s="468"/>
      <c r="J380" s="249"/>
      <c r="K380" s="249"/>
      <c r="L380" s="249"/>
      <c r="M380" s="249"/>
      <c r="N380" s="249"/>
      <c r="O380" s="249"/>
      <c r="P380" s="249"/>
      <c r="Q380" s="249"/>
      <c r="R380" s="249"/>
      <c r="S380" s="249"/>
      <c r="T380" s="249"/>
      <c r="U380" s="249"/>
      <c r="V380" s="249"/>
      <c r="W380" s="249"/>
      <c r="X380" s="249"/>
      <c r="Y380" s="249"/>
      <c r="Z380" s="249"/>
      <c r="AA380" s="249"/>
      <c r="AB380" s="249"/>
      <c r="AC380" s="249"/>
      <c r="AD380" s="249"/>
      <c r="AE380" s="249"/>
      <c r="AF380" s="249"/>
      <c r="AG380" s="249"/>
      <c r="AH380" s="249"/>
    </row>
    <row r="381" spans="1:34" ht="15.75" customHeight="1">
      <c r="A381" s="249"/>
      <c r="B381" s="249"/>
      <c r="C381" s="248"/>
      <c r="D381" s="248"/>
      <c r="E381" s="248"/>
      <c r="F381" s="248"/>
      <c r="G381" s="248"/>
      <c r="H381" s="248"/>
      <c r="I381" s="468"/>
      <c r="J381" s="249"/>
      <c r="K381" s="249"/>
      <c r="L381" s="249"/>
      <c r="M381" s="249"/>
      <c r="N381" s="249"/>
      <c r="O381" s="249"/>
      <c r="P381" s="249"/>
      <c r="Q381" s="249"/>
      <c r="R381" s="249"/>
      <c r="S381" s="249"/>
      <c r="T381" s="249"/>
      <c r="U381" s="249"/>
      <c r="V381" s="249"/>
      <c r="W381" s="249"/>
      <c r="X381" s="249"/>
      <c r="Y381" s="249"/>
      <c r="Z381" s="249"/>
      <c r="AA381" s="249"/>
      <c r="AB381" s="249"/>
      <c r="AC381" s="249"/>
      <c r="AD381" s="249"/>
      <c r="AE381" s="249"/>
      <c r="AF381" s="249"/>
      <c r="AG381" s="249"/>
      <c r="AH381" s="249"/>
    </row>
    <row r="382" spans="1:34" ht="15.75" customHeight="1">
      <c r="A382" s="249"/>
      <c r="B382" s="249"/>
      <c r="C382" s="248"/>
      <c r="D382" s="248"/>
      <c r="E382" s="248"/>
      <c r="F382" s="248"/>
      <c r="G382" s="248"/>
      <c r="H382" s="248"/>
      <c r="I382" s="468"/>
      <c r="J382" s="249"/>
      <c r="K382" s="249"/>
      <c r="L382" s="249"/>
      <c r="M382" s="249"/>
      <c r="N382" s="249"/>
      <c r="O382" s="249"/>
      <c r="P382" s="249"/>
      <c r="Q382" s="249"/>
      <c r="R382" s="249"/>
      <c r="S382" s="249"/>
      <c r="T382" s="249"/>
      <c r="U382" s="249"/>
      <c r="V382" s="249"/>
      <c r="W382" s="249"/>
      <c r="X382" s="249"/>
      <c r="Y382" s="249"/>
      <c r="Z382" s="249"/>
      <c r="AA382" s="249"/>
      <c r="AB382" s="249"/>
      <c r="AC382" s="249"/>
      <c r="AD382" s="249"/>
      <c r="AE382" s="249"/>
      <c r="AF382" s="249"/>
      <c r="AG382" s="249"/>
      <c r="AH382" s="249"/>
    </row>
    <row r="383" spans="1:34" ht="15.75" customHeight="1">
      <c r="A383" s="249"/>
      <c r="B383" s="249"/>
      <c r="C383" s="248"/>
      <c r="D383" s="248"/>
      <c r="E383" s="248"/>
      <c r="F383" s="248"/>
      <c r="G383" s="248"/>
      <c r="H383" s="248"/>
      <c r="I383" s="468"/>
      <c r="J383" s="249"/>
      <c r="K383" s="249"/>
      <c r="L383" s="249"/>
      <c r="M383" s="249"/>
      <c r="N383" s="249"/>
      <c r="O383" s="249"/>
      <c r="P383" s="249"/>
      <c r="Q383" s="249"/>
      <c r="R383" s="249"/>
      <c r="S383" s="249"/>
      <c r="T383" s="249"/>
      <c r="U383" s="249"/>
      <c r="V383" s="249"/>
      <c r="W383" s="249"/>
      <c r="X383" s="249"/>
      <c r="Y383" s="249"/>
      <c r="Z383" s="249"/>
      <c r="AA383" s="249"/>
      <c r="AB383" s="249"/>
      <c r="AC383" s="249"/>
      <c r="AD383" s="249"/>
      <c r="AE383" s="249"/>
      <c r="AF383" s="249"/>
      <c r="AG383" s="249"/>
      <c r="AH383" s="249"/>
    </row>
    <row r="384" spans="1:34" ht="15.75" customHeight="1">
      <c r="A384" s="249"/>
      <c r="B384" s="249"/>
      <c r="C384" s="248"/>
      <c r="D384" s="248"/>
      <c r="E384" s="248"/>
      <c r="F384" s="248"/>
      <c r="G384" s="248"/>
      <c r="H384" s="248"/>
      <c r="I384" s="468"/>
      <c r="J384" s="249"/>
      <c r="K384" s="249"/>
      <c r="L384" s="249"/>
      <c r="M384" s="249"/>
      <c r="N384" s="249"/>
      <c r="O384" s="249"/>
      <c r="P384" s="249"/>
      <c r="Q384" s="249"/>
      <c r="R384" s="249"/>
      <c r="S384" s="249"/>
      <c r="T384" s="249"/>
      <c r="U384" s="249"/>
      <c r="V384" s="249"/>
      <c r="W384" s="249"/>
      <c r="X384" s="249"/>
      <c r="Y384" s="249"/>
      <c r="Z384" s="249"/>
      <c r="AA384" s="249"/>
      <c r="AB384" s="249"/>
      <c r="AC384" s="249"/>
      <c r="AD384" s="249"/>
      <c r="AE384" s="249"/>
      <c r="AF384" s="249"/>
      <c r="AG384" s="249"/>
      <c r="AH384" s="249"/>
    </row>
    <row r="385" spans="1:34" ht="15.75" customHeight="1">
      <c r="A385" s="249"/>
      <c r="B385" s="249"/>
      <c r="C385" s="248"/>
      <c r="D385" s="248"/>
      <c r="E385" s="248"/>
      <c r="F385" s="248"/>
      <c r="G385" s="248"/>
      <c r="H385" s="248"/>
      <c r="I385" s="468"/>
      <c r="J385" s="249"/>
      <c r="K385" s="249"/>
      <c r="L385" s="249"/>
      <c r="M385" s="249"/>
      <c r="N385" s="249"/>
      <c r="O385" s="249"/>
      <c r="P385" s="249"/>
      <c r="Q385" s="249"/>
      <c r="R385" s="249"/>
      <c r="S385" s="249"/>
      <c r="T385" s="249"/>
      <c r="U385" s="249"/>
      <c r="V385" s="249"/>
      <c r="W385" s="249"/>
      <c r="X385" s="249"/>
      <c r="Y385" s="249"/>
      <c r="Z385" s="249"/>
      <c r="AA385" s="249"/>
      <c r="AB385" s="249"/>
      <c r="AC385" s="249"/>
      <c r="AD385" s="249"/>
      <c r="AE385" s="249"/>
      <c r="AF385" s="249"/>
      <c r="AG385" s="249"/>
      <c r="AH385" s="249"/>
    </row>
    <row r="386" spans="1:34" ht="15.75" customHeight="1">
      <c r="A386" s="249"/>
      <c r="B386" s="249"/>
      <c r="C386" s="248"/>
      <c r="D386" s="248"/>
      <c r="E386" s="248"/>
      <c r="F386" s="248"/>
      <c r="G386" s="248"/>
      <c r="H386" s="248"/>
      <c r="I386" s="468"/>
      <c r="J386" s="249"/>
      <c r="K386" s="249"/>
      <c r="L386" s="249"/>
      <c r="M386" s="249"/>
      <c r="N386" s="249"/>
      <c r="O386" s="249"/>
      <c r="P386" s="249"/>
      <c r="Q386" s="249"/>
      <c r="R386" s="249"/>
      <c r="S386" s="249"/>
      <c r="T386" s="249"/>
      <c r="U386" s="249"/>
      <c r="V386" s="249"/>
      <c r="W386" s="249"/>
      <c r="X386" s="249"/>
      <c r="Y386" s="249"/>
      <c r="Z386" s="249"/>
      <c r="AA386" s="249"/>
      <c r="AB386" s="249"/>
      <c r="AC386" s="249"/>
      <c r="AD386" s="249"/>
      <c r="AE386" s="249"/>
      <c r="AF386" s="249"/>
      <c r="AG386" s="249"/>
      <c r="AH386" s="249"/>
    </row>
    <row r="387" spans="1:34" ht="15.75" customHeight="1">
      <c r="A387" s="249"/>
      <c r="B387" s="249"/>
      <c r="C387" s="248"/>
      <c r="D387" s="248"/>
      <c r="E387" s="248"/>
      <c r="F387" s="248"/>
      <c r="G387" s="248"/>
      <c r="H387" s="248"/>
      <c r="I387" s="468"/>
      <c r="J387" s="249"/>
      <c r="K387" s="249"/>
      <c r="L387" s="249"/>
      <c r="M387" s="249"/>
      <c r="N387" s="249"/>
      <c r="O387" s="249"/>
      <c r="P387" s="249"/>
      <c r="Q387" s="249"/>
      <c r="R387" s="249"/>
      <c r="S387" s="249"/>
      <c r="T387" s="249"/>
      <c r="U387" s="249"/>
      <c r="V387" s="249"/>
      <c r="W387" s="249"/>
      <c r="X387" s="249"/>
      <c r="Y387" s="249"/>
      <c r="Z387" s="249"/>
      <c r="AA387" s="249"/>
      <c r="AB387" s="249"/>
      <c r="AC387" s="249"/>
      <c r="AD387" s="249"/>
      <c r="AE387" s="249"/>
      <c r="AF387" s="249"/>
      <c r="AG387" s="249"/>
      <c r="AH387" s="249"/>
    </row>
    <row r="388" spans="1:34" ht="15.75" customHeight="1">
      <c r="A388" s="249"/>
      <c r="B388" s="249"/>
      <c r="C388" s="248"/>
      <c r="D388" s="248"/>
      <c r="E388" s="248"/>
      <c r="F388" s="248"/>
      <c r="G388" s="248"/>
      <c r="H388" s="248"/>
      <c r="I388" s="468"/>
      <c r="J388" s="249"/>
      <c r="K388" s="249"/>
      <c r="L388" s="249"/>
      <c r="M388" s="249"/>
      <c r="N388" s="249"/>
      <c r="O388" s="249"/>
      <c r="P388" s="249"/>
      <c r="Q388" s="249"/>
      <c r="R388" s="249"/>
      <c r="S388" s="249"/>
      <c r="T388" s="249"/>
      <c r="U388" s="249"/>
      <c r="V388" s="249"/>
      <c r="W388" s="249"/>
      <c r="X388" s="249"/>
      <c r="Y388" s="249"/>
      <c r="Z388" s="249"/>
      <c r="AA388" s="249"/>
      <c r="AB388" s="249"/>
      <c r="AC388" s="249"/>
      <c r="AD388" s="249"/>
      <c r="AE388" s="249"/>
      <c r="AF388" s="249"/>
      <c r="AG388" s="249"/>
      <c r="AH388" s="249"/>
    </row>
    <row r="389" spans="1:34" ht="15.75" customHeight="1">
      <c r="A389" s="249"/>
      <c r="B389" s="249"/>
      <c r="C389" s="248"/>
      <c r="D389" s="248"/>
      <c r="E389" s="248"/>
      <c r="F389" s="248"/>
      <c r="G389" s="248"/>
      <c r="H389" s="248"/>
      <c r="I389" s="468"/>
      <c r="J389" s="249"/>
      <c r="K389" s="249"/>
      <c r="L389" s="249"/>
      <c r="M389" s="249"/>
      <c r="N389" s="249"/>
      <c r="O389" s="249"/>
      <c r="P389" s="249"/>
      <c r="Q389" s="249"/>
      <c r="R389" s="249"/>
      <c r="S389" s="249"/>
      <c r="T389" s="249"/>
      <c r="U389" s="249"/>
      <c r="V389" s="249"/>
      <c r="W389" s="249"/>
      <c r="X389" s="249"/>
      <c r="Y389" s="249"/>
      <c r="Z389" s="249"/>
      <c r="AA389" s="249"/>
      <c r="AB389" s="249"/>
      <c r="AC389" s="249"/>
      <c r="AD389" s="249"/>
      <c r="AE389" s="249"/>
      <c r="AF389" s="249"/>
      <c r="AG389" s="249"/>
      <c r="AH389" s="249"/>
    </row>
    <row r="390" spans="1:34" ht="15.75" customHeight="1">
      <c r="A390" s="249"/>
      <c r="B390" s="249"/>
      <c r="C390" s="248"/>
      <c r="D390" s="248"/>
      <c r="E390" s="248"/>
      <c r="F390" s="248"/>
      <c r="G390" s="248"/>
      <c r="H390" s="248"/>
      <c r="I390" s="468"/>
      <c r="J390" s="249"/>
      <c r="K390" s="249"/>
      <c r="L390" s="249"/>
      <c r="M390" s="249"/>
      <c r="N390" s="249"/>
      <c r="O390" s="249"/>
      <c r="P390" s="249"/>
      <c r="Q390" s="249"/>
      <c r="R390" s="249"/>
      <c r="S390" s="249"/>
      <c r="T390" s="249"/>
      <c r="U390" s="249"/>
      <c r="V390" s="249"/>
      <c r="W390" s="249"/>
      <c r="X390" s="249"/>
      <c r="Y390" s="249"/>
      <c r="Z390" s="249"/>
      <c r="AA390" s="249"/>
      <c r="AB390" s="249"/>
      <c r="AC390" s="249"/>
      <c r="AD390" s="249"/>
      <c r="AE390" s="249"/>
      <c r="AF390" s="249"/>
      <c r="AG390" s="249"/>
      <c r="AH390" s="249"/>
    </row>
    <row r="391" spans="1:34" ht="15.75" customHeight="1">
      <c r="A391" s="249"/>
      <c r="B391" s="249"/>
      <c r="C391" s="248"/>
      <c r="D391" s="248"/>
      <c r="E391" s="248"/>
      <c r="F391" s="248"/>
      <c r="G391" s="248"/>
      <c r="H391" s="248"/>
      <c r="I391" s="468"/>
      <c r="J391" s="249"/>
      <c r="K391" s="249"/>
      <c r="L391" s="249"/>
      <c r="M391" s="249"/>
      <c r="N391" s="249"/>
      <c r="O391" s="249"/>
      <c r="P391" s="249"/>
      <c r="Q391" s="249"/>
      <c r="R391" s="249"/>
      <c r="S391" s="249"/>
      <c r="T391" s="249"/>
      <c r="U391" s="249"/>
      <c r="V391" s="249"/>
      <c r="W391" s="249"/>
      <c r="X391" s="249"/>
      <c r="Y391" s="249"/>
      <c r="Z391" s="249"/>
      <c r="AA391" s="249"/>
      <c r="AB391" s="249"/>
      <c r="AC391" s="249"/>
      <c r="AD391" s="249"/>
      <c r="AE391" s="249"/>
      <c r="AF391" s="249"/>
      <c r="AG391" s="249"/>
      <c r="AH391" s="249"/>
    </row>
    <row r="392" spans="1:34" ht="15.75" customHeight="1">
      <c r="A392" s="249"/>
      <c r="B392" s="249"/>
      <c r="C392" s="248"/>
      <c r="D392" s="248"/>
      <c r="E392" s="248"/>
      <c r="F392" s="248"/>
      <c r="G392" s="248"/>
      <c r="H392" s="248"/>
      <c r="I392" s="468"/>
      <c r="J392" s="249"/>
      <c r="K392" s="249"/>
      <c r="L392" s="249"/>
      <c r="M392" s="249"/>
      <c r="N392" s="249"/>
      <c r="O392" s="249"/>
      <c r="P392" s="249"/>
      <c r="Q392" s="249"/>
      <c r="R392" s="249"/>
      <c r="S392" s="249"/>
      <c r="T392" s="249"/>
      <c r="U392" s="249"/>
      <c r="V392" s="249"/>
      <c r="W392" s="249"/>
      <c r="X392" s="249"/>
      <c r="Y392" s="249"/>
      <c r="Z392" s="249"/>
      <c r="AA392" s="249"/>
      <c r="AB392" s="249"/>
      <c r="AC392" s="249"/>
      <c r="AD392" s="249"/>
      <c r="AE392" s="249"/>
      <c r="AF392" s="249"/>
      <c r="AG392" s="249"/>
      <c r="AH392" s="249"/>
    </row>
    <row r="393" spans="1:34" ht="15.75" customHeight="1">
      <c r="A393" s="249"/>
      <c r="B393" s="249"/>
      <c r="C393" s="248"/>
      <c r="D393" s="248"/>
      <c r="E393" s="248"/>
      <c r="F393" s="248"/>
      <c r="G393" s="248"/>
      <c r="H393" s="248"/>
      <c r="I393" s="468"/>
      <c r="J393" s="249"/>
      <c r="K393" s="249"/>
      <c r="L393" s="249"/>
      <c r="M393" s="249"/>
      <c r="N393" s="249"/>
      <c r="O393" s="249"/>
      <c r="P393" s="249"/>
      <c r="Q393" s="249"/>
      <c r="R393" s="249"/>
      <c r="S393" s="249"/>
      <c r="T393" s="249"/>
      <c r="U393" s="249"/>
      <c r="V393" s="249"/>
      <c r="W393" s="249"/>
      <c r="X393" s="249"/>
      <c r="Y393" s="249"/>
      <c r="Z393" s="249"/>
      <c r="AA393" s="249"/>
      <c r="AB393" s="249"/>
      <c r="AC393" s="249"/>
      <c r="AD393" s="249"/>
      <c r="AE393" s="249"/>
      <c r="AF393" s="249"/>
      <c r="AG393" s="249"/>
      <c r="AH393" s="249"/>
    </row>
    <row r="394" spans="1:34" ht="15.75" customHeight="1">
      <c r="A394" s="249"/>
      <c r="B394" s="249"/>
      <c r="C394" s="248"/>
      <c r="D394" s="248"/>
      <c r="E394" s="248"/>
      <c r="F394" s="248"/>
      <c r="G394" s="248"/>
      <c r="H394" s="248"/>
      <c r="I394" s="468"/>
      <c r="J394" s="249"/>
      <c r="K394" s="249"/>
      <c r="L394" s="249"/>
      <c r="M394" s="249"/>
      <c r="N394" s="249"/>
      <c r="O394" s="249"/>
      <c r="P394" s="249"/>
      <c r="Q394" s="249"/>
      <c r="R394" s="249"/>
      <c r="S394" s="249"/>
      <c r="T394" s="249"/>
      <c r="U394" s="249"/>
      <c r="V394" s="249"/>
      <c r="W394" s="249"/>
      <c r="X394" s="249"/>
      <c r="Y394" s="249"/>
      <c r="Z394" s="249"/>
      <c r="AA394" s="249"/>
      <c r="AB394" s="249"/>
      <c r="AC394" s="249"/>
      <c r="AD394" s="249"/>
      <c r="AE394" s="249"/>
      <c r="AF394" s="249"/>
      <c r="AG394" s="249"/>
      <c r="AH394" s="249"/>
    </row>
    <row r="395" spans="1:34" ht="15.75" customHeight="1">
      <c r="A395" s="249"/>
      <c r="B395" s="249"/>
      <c r="C395" s="248"/>
      <c r="D395" s="248"/>
      <c r="E395" s="248"/>
      <c r="F395" s="248"/>
      <c r="G395" s="248"/>
      <c r="H395" s="248"/>
      <c r="I395" s="468"/>
      <c r="J395" s="249"/>
      <c r="K395" s="249"/>
      <c r="L395" s="249"/>
      <c r="M395" s="249"/>
      <c r="N395" s="249"/>
      <c r="O395" s="249"/>
      <c r="P395" s="249"/>
      <c r="Q395" s="249"/>
      <c r="R395" s="249"/>
      <c r="S395" s="249"/>
      <c r="T395" s="249"/>
      <c r="U395" s="249"/>
      <c r="V395" s="249"/>
      <c r="W395" s="249"/>
      <c r="X395" s="249"/>
      <c r="Y395" s="249"/>
      <c r="Z395" s="249"/>
      <c r="AA395" s="249"/>
      <c r="AB395" s="249"/>
      <c r="AC395" s="249"/>
      <c r="AD395" s="249"/>
      <c r="AE395" s="249"/>
      <c r="AF395" s="249"/>
      <c r="AG395" s="249"/>
      <c r="AH395" s="249"/>
    </row>
    <row r="396" spans="1:34" ht="15.75" customHeight="1">
      <c r="A396" s="249"/>
      <c r="B396" s="249"/>
      <c r="C396" s="248"/>
      <c r="D396" s="248"/>
      <c r="E396" s="248"/>
      <c r="F396" s="248"/>
      <c r="G396" s="248"/>
      <c r="H396" s="248"/>
      <c r="I396" s="468"/>
      <c r="J396" s="249"/>
      <c r="K396" s="249"/>
      <c r="L396" s="249"/>
      <c r="M396" s="249"/>
      <c r="N396" s="249"/>
      <c r="O396" s="249"/>
      <c r="P396" s="249"/>
      <c r="Q396" s="249"/>
      <c r="R396" s="249"/>
      <c r="S396" s="249"/>
      <c r="T396" s="249"/>
      <c r="U396" s="249"/>
      <c r="V396" s="249"/>
      <c r="W396" s="249"/>
      <c r="X396" s="249"/>
      <c r="Y396" s="249"/>
      <c r="Z396" s="249"/>
      <c r="AA396" s="249"/>
      <c r="AB396" s="249"/>
      <c r="AC396" s="249"/>
      <c r="AD396" s="249"/>
      <c r="AE396" s="249"/>
      <c r="AF396" s="249"/>
      <c r="AG396" s="249"/>
      <c r="AH396" s="249"/>
    </row>
    <row r="397" spans="1:34" ht="15.75" customHeight="1">
      <c r="A397" s="249"/>
      <c r="B397" s="249"/>
      <c r="C397" s="248"/>
      <c r="D397" s="248"/>
      <c r="E397" s="248"/>
      <c r="F397" s="248"/>
      <c r="G397" s="248"/>
      <c r="H397" s="248"/>
      <c r="I397" s="468"/>
      <c r="J397" s="249"/>
      <c r="K397" s="249"/>
      <c r="L397" s="249"/>
      <c r="M397" s="249"/>
      <c r="N397" s="249"/>
      <c r="O397" s="249"/>
      <c r="P397" s="249"/>
      <c r="Q397" s="249"/>
      <c r="R397" s="249"/>
      <c r="S397" s="249"/>
      <c r="T397" s="249"/>
      <c r="U397" s="249"/>
      <c r="V397" s="249"/>
      <c r="W397" s="249"/>
      <c r="X397" s="249"/>
      <c r="Y397" s="249"/>
      <c r="Z397" s="249"/>
      <c r="AA397" s="249"/>
      <c r="AB397" s="249"/>
      <c r="AC397" s="249"/>
      <c r="AD397" s="249"/>
      <c r="AE397" s="249"/>
      <c r="AF397" s="249"/>
      <c r="AG397" s="249"/>
      <c r="AH397" s="249"/>
    </row>
    <row r="398" spans="1:34" ht="15.75" customHeight="1">
      <c r="A398" s="249"/>
      <c r="B398" s="249"/>
      <c r="C398" s="248"/>
      <c r="D398" s="248"/>
      <c r="E398" s="248"/>
      <c r="F398" s="248"/>
      <c r="G398" s="248"/>
      <c r="H398" s="248"/>
      <c r="I398" s="468"/>
      <c r="J398" s="249"/>
      <c r="K398" s="249"/>
      <c r="L398" s="249"/>
      <c r="M398" s="249"/>
      <c r="N398" s="249"/>
      <c r="O398" s="249"/>
      <c r="P398" s="249"/>
      <c r="Q398" s="249"/>
      <c r="R398" s="249"/>
      <c r="S398" s="249"/>
      <c r="T398" s="249"/>
      <c r="U398" s="249"/>
      <c r="V398" s="249"/>
      <c r="W398" s="249"/>
      <c r="X398" s="249"/>
      <c r="Y398" s="249"/>
      <c r="Z398" s="249"/>
      <c r="AA398" s="249"/>
      <c r="AB398" s="249"/>
      <c r="AC398" s="249"/>
      <c r="AD398" s="249"/>
      <c r="AE398" s="249"/>
      <c r="AF398" s="249"/>
      <c r="AG398" s="249"/>
      <c r="AH398" s="249"/>
    </row>
    <row r="399" spans="1:34" ht="15.75" customHeight="1">
      <c r="A399" s="249"/>
      <c r="B399" s="249"/>
      <c r="C399" s="248"/>
      <c r="D399" s="248"/>
      <c r="E399" s="248"/>
      <c r="F399" s="248"/>
      <c r="G399" s="248"/>
      <c r="H399" s="248"/>
      <c r="I399" s="468"/>
      <c r="J399" s="249"/>
      <c r="K399" s="249"/>
      <c r="L399" s="249"/>
      <c r="M399" s="249"/>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row>
    <row r="400" spans="1:34" ht="15.75" customHeight="1">
      <c r="A400" s="249"/>
      <c r="B400" s="249"/>
      <c r="C400" s="248"/>
      <c r="D400" s="248"/>
      <c r="E400" s="248"/>
      <c r="F400" s="248"/>
      <c r="G400" s="248"/>
      <c r="H400" s="248"/>
      <c r="I400" s="468"/>
      <c r="J400" s="249"/>
      <c r="K400" s="249"/>
      <c r="L400" s="249"/>
      <c r="M400" s="249"/>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row>
    <row r="401" spans="1:34" ht="15.75" customHeight="1">
      <c r="A401" s="249"/>
      <c r="B401" s="249"/>
      <c r="C401" s="248"/>
      <c r="D401" s="248"/>
      <c r="E401" s="248"/>
      <c r="F401" s="248"/>
      <c r="G401" s="248"/>
      <c r="H401" s="248"/>
      <c r="I401" s="468"/>
      <c r="J401" s="249"/>
      <c r="K401" s="249"/>
      <c r="L401" s="249"/>
      <c r="M401" s="249"/>
      <c r="N401" s="249"/>
      <c r="O401" s="249"/>
      <c r="P401" s="249"/>
      <c r="Q401" s="249"/>
      <c r="R401" s="249"/>
      <c r="S401" s="249"/>
      <c r="T401" s="249"/>
      <c r="U401" s="249"/>
      <c r="V401" s="249"/>
      <c r="W401" s="249"/>
      <c r="X401" s="249"/>
      <c r="Y401" s="249"/>
      <c r="Z401" s="249"/>
      <c r="AA401" s="249"/>
      <c r="AB401" s="249"/>
      <c r="AC401" s="249"/>
      <c r="AD401" s="249"/>
      <c r="AE401" s="249"/>
      <c r="AF401" s="249"/>
      <c r="AG401" s="249"/>
      <c r="AH401" s="249"/>
    </row>
    <row r="402" spans="1:34" ht="15.75" customHeight="1">
      <c r="A402" s="249"/>
      <c r="B402" s="249"/>
      <c r="C402" s="248"/>
      <c r="D402" s="248"/>
      <c r="E402" s="248"/>
      <c r="F402" s="248"/>
      <c r="G402" s="248"/>
      <c r="H402" s="248"/>
      <c r="I402" s="468"/>
      <c r="J402" s="249"/>
      <c r="K402" s="249"/>
      <c r="L402" s="249"/>
      <c r="M402" s="249"/>
      <c r="N402" s="249"/>
      <c r="O402" s="249"/>
      <c r="P402" s="249"/>
      <c r="Q402" s="249"/>
      <c r="R402" s="249"/>
      <c r="S402" s="249"/>
      <c r="T402" s="249"/>
      <c r="U402" s="249"/>
      <c r="V402" s="249"/>
      <c r="W402" s="249"/>
      <c r="X402" s="249"/>
      <c r="Y402" s="249"/>
      <c r="Z402" s="249"/>
      <c r="AA402" s="249"/>
      <c r="AB402" s="249"/>
      <c r="AC402" s="249"/>
      <c r="AD402" s="249"/>
      <c r="AE402" s="249"/>
      <c r="AF402" s="249"/>
      <c r="AG402" s="249"/>
      <c r="AH402" s="249"/>
    </row>
    <row r="403" spans="1:34" ht="15.75" customHeight="1">
      <c r="A403" s="249"/>
      <c r="B403" s="249"/>
      <c r="C403" s="248"/>
      <c r="D403" s="248"/>
      <c r="E403" s="248"/>
      <c r="F403" s="248"/>
      <c r="G403" s="248"/>
      <c r="H403" s="248"/>
      <c r="I403" s="468"/>
      <c r="J403" s="249"/>
      <c r="K403" s="249"/>
      <c r="L403" s="249"/>
      <c r="M403" s="249"/>
      <c r="N403" s="249"/>
      <c r="O403" s="249"/>
      <c r="P403" s="249"/>
      <c r="Q403" s="249"/>
      <c r="R403" s="249"/>
      <c r="S403" s="249"/>
      <c r="T403" s="249"/>
      <c r="U403" s="249"/>
      <c r="V403" s="249"/>
      <c r="W403" s="249"/>
      <c r="X403" s="249"/>
      <c r="Y403" s="249"/>
      <c r="Z403" s="249"/>
      <c r="AA403" s="249"/>
      <c r="AB403" s="249"/>
      <c r="AC403" s="249"/>
      <c r="AD403" s="249"/>
      <c r="AE403" s="249"/>
      <c r="AF403" s="249"/>
      <c r="AG403" s="249"/>
      <c r="AH403" s="249"/>
    </row>
    <row r="404" spans="1:34" ht="15.75" customHeight="1">
      <c r="A404" s="249"/>
      <c r="B404" s="249"/>
      <c r="C404" s="248"/>
      <c r="D404" s="248"/>
      <c r="E404" s="248"/>
      <c r="F404" s="248"/>
      <c r="G404" s="248"/>
      <c r="H404" s="248"/>
      <c r="I404" s="468"/>
      <c r="J404" s="249"/>
      <c r="K404" s="249"/>
      <c r="L404" s="249"/>
      <c r="M404" s="249"/>
      <c r="N404" s="249"/>
      <c r="O404" s="249"/>
      <c r="P404" s="249"/>
      <c r="Q404" s="249"/>
      <c r="R404" s="249"/>
      <c r="S404" s="249"/>
      <c r="T404" s="249"/>
      <c r="U404" s="249"/>
      <c r="V404" s="249"/>
      <c r="W404" s="249"/>
      <c r="X404" s="249"/>
      <c r="Y404" s="249"/>
      <c r="Z404" s="249"/>
      <c r="AA404" s="249"/>
      <c r="AB404" s="249"/>
      <c r="AC404" s="249"/>
      <c r="AD404" s="249"/>
      <c r="AE404" s="249"/>
      <c r="AF404" s="249"/>
      <c r="AG404" s="249"/>
      <c r="AH404" s="249"/>
    </row>
    <row r="405" spans="1:34" ht="15.75" customHeight="1">
      <c r="A405" s="249"/>
      <c r="B405" s="249"/>
      <c r="C405" s="248"/>
      <c r="D405" s="248"/>
      <c r="E405" s="248"/>
      <c r="F405" s="248"/>
      <c r="G405" s="248"/>
      <c r="H405" s="248"/>
      <c r="I405" s="468"/>
      <c r="J405" s="249"/>
      <c r="K405" s="249"/>
      <c r="L405" s="249"/>
      <c r="M405" s="249"/>
      <c r="N405" s="249"/>
      <c r="O405" s="249"/>
      <c r="P405" s="249"/>
      <c r="Q405" s="249"/>
      <c r="R405" s="249"/>
      <c r="S405" s="249"/>
      <c r="T405" s="249"/>
      <c r="U405" s="249"/>
      <c r="V405" s="249"/>
      <c r="W405" s="249"/>
      <c r="X405" s="249"/>
      <c r="Y405" s="249"/>
      <c r="Z405" s="249"/>
      <c r="AA405" s="249"/>
      <c r="AB405" s="249"/>
      <c r="AC405" s="249"/>
      <c r="AD405" s="249"/>
      <c r="AE405" s="249"/>
      <c r="AF405" s="249"/>
      <c r="AG405" s="249"/>
      <c r="AH405" s="249"/>
    </row>
    <row r="406" spans="1:34" ht="15.75" customHeight="1">
      <c r="A406" s="249"/>
      <c r="B406" s="249"/>
      <c r="C406" s="248"/>
      <c r="D406" s="248"/>
      <c r="E406" s="248"/>
      <c r="F406" s="248"/>
      <c r="G406" s="248"/>
      <c r="H406" s="248"/>
      <c r="I406" s="468"/>
      <c r="J406" s="249"/>
      <c r="K406" s="249"/>
      <c r="L406" s="249"/>
      <c r="M406" s="249"/>
      <c r="N406" s="249"/>
      <c r="O406" s="249"/>
      <c r="P406" s="249"/>
      <c r="Q406" s="249"/>
      <c r="R406" s="249"/>
      <c r="S406" s="249"/>
      <c r="T406" s="249"/>
      <c r="U406" s="249"/>
      <c r="V406" s="249"/>
      <c r="W406" s="249"/>
      <c r="X406" s="249"/>
      <c r="Y406" s="249"/>
      <c r="Z406" s="249"/>
      <c r="AA406" s="249"/>
      <c r="AB406" s="249"/>
      <c r="AC406" s="249"/>
      <c r="AD406" s="249"/>
      <c r="AE406" s="249"/>
      <c r="AF406" s="249"/>
      <c r="AG406" s="249"/>
      <c r="AH406" s="249"/>
    </row>
    <row r="407" spans="1:34" ht="15.75" customHeight="1">
      <c r="A407" s="249"/>
      <c r="B407" s="249"/>
      <c r="C407" s="248"/>
      <c r="D407" s="248"/>
      <c r="E407" s="248"/>
      <c r="F407" s="248"/>
      <c r="G407" s="248"/>
      <c r="H407" s="248"/>
      <c r="I407" s="468"/>
      <c r="J407" s="249"/>
      <c r="K407" s="249"/>
      <c r="L407" s="249"/>
      <c r="M407" s="249"/>
      <c r="N407" s="249"/>
      <c r="O407" s="249"/>
      <c r="P407" s="249"/>
      <c r="Q407" s="249"/>
      <c r="R407" s="249"/>
      <c r="S407" s="249"/>
      <c r="T407" s="249"/>
      <c r="U407" s="249"/>
      <c r="V407" s="249"/>
      <c r="W407" s="249"/>
      <c r="X407" s="249"/>
      <c r="Y407" s="249"/>
      <c r="Z407" s="249"/>
      <c r="AA407" s="249"/>
      <c r="AB407" s="249"/>
      <c r="AC407" s="249"/>
      <c r="AD407" s="249"/>
      <c r="AE407" s="249"/>
      <c r="AF407" s="249"/>
      <c r="AG407" s="249"/>
      <c r="AH407" s="249"/>
    </row>
    <row r="408" spans="1:34" ht="15.75" customHeight="1">
      <c r="A408" s="249"/>
      <c r="B408" s="249"/>
      <c r="C408" s="248"/>
      <c r="D408" s="248"/>
      <c r="E408" s="248"/>
      <c r="F408" s="248"/>
      <c r="G408" s="248"/>
      <c r="H408" s="248"/>
      <c r="I408" s="468"/>
      <c r="J408" s="249"/>
      <c r="K408" s="249"/>
      <c r="L408" s="249"/>
      <c r="M408" s="249"/>
      <c r="N408" s="249"/>
      <c r="O408" s="249"/>
      <c r="P408" s="249"/>
      <c r="Q408" s="249"/>
      <c r="R408" s="249"/>
      <c r="S408" s="249"/>
      <c r="T408" s="249"/>
      <c r="U408" s="249"/>
      <c r="V408" s="249"/>
      <c r="W408" s="249"/>
      <c r="X408" s="249"/>
      <c r="Y408" s="249"/>
      <c r="Z408" s="249"/>
      <c r="AA408" s="249"/>
      <c r="AB408" s="249"/>
      <c r="AC408" s="249"/>
      <c r="AD408" s="249"/>
      <c r="AE408" s="249"/>
      <c r="AF408" s="249"/>
      <c r="AG408" s="249"/>
      <c r="AH408" s="249"/>
    </row>
    <row r="409" spans="1:34" ht="15.75" customHeight="1">
      <c r="A409" s="249"/>
      <c r="B409" s="249"/>
      <c r="C409" s="248"/>
      <c r="D409" s="248"/>
      <c r="E409" s="248"/>
      <c r="F409" s="248"/>
      <c r="G409" s="248"/>
      <c r="H409" s="248"/>
      <c r="I409" s="468"/>
      <c r="J409" s="249"/>
      <c r="K409" s="249"/>
      <c r="L409" s="249"/>
      <c r="M409" s="249"/>
      <c r="N409" s="249"/>
      <c r="O409" s="249"/>
      <c r="P409" s="249"/>
      <c r="Q409" s="249"/>
      <c r="R409" s="249"/>
      <c r="S409" s="249"/>
      <c r="T409" s="249"/>
      <c r="U409" s="249"/>
      <c r="V409" s="249"/>
      <c r="W409" s="249"/>
      <c r="X409" s="249"/>
      <c r="Y409" s="249"/>
      <c r="Z409" s="249"/>
      <c r="AA409" s="249"/>
      <c r="AB409" s="249"/>
      <c r="AC409" s="249"/>
      <c r="AD409" s="249"/>
      <c r="AE409" s="249"/>
      <c r="AF409" s="249"/>
      <c r="AG409" s="249"/>
      <c r="AH409" s="249"/>
    </row>
    <row r="410" spans="1:34" ht="15.75" customHeight="1">
      <c r="A410" s="249"/>
      <c r="B410" s="249"/>
      <c r="C410" s="248"/>
      <c r="D410" s="248"/>
      <c r="E410" s="248"/>
      <c r="F410" s="248"/>
      <c r="G410" s="248"/>
      <c r="H410" s="248"/>
      <c r="I410" s="468"/>
      <c r="J410" s="249"/>
      <c r="K410" s="249"/>
      <c r="L410" s="249"/>
      <c r="M410" s="249"/>
      <c r="N410" s="249"/>
      <c r="O410" s="249"/>
      <c r="P410" s="249"/>
      <c r="Q410" s="249"/>
      <c r="R410" s="249"/>
      <c r="S410" s="249"/>
      <c r="T410" s="249"/>
      <c r="U410" s="249"/>
      <c r="V410" s="249"/>
      <c r="W410" s="249"/>
      <c r="X410" s="249"/>
      <c r="Y410" s="249"/>
      <c r="Z410" s="249"/>
      <c r="AA410" s="249"/>
      <c r="AB410" s="249"/>
      <c r="AC410" s="249"/>
      <c r="AD410" s="249"/>
      <c r="AE410" s="249"/>
      <c r="AF410" s="249"/>
      <c r="AG410" s="249"/>
      <c r="AH410" s="249"/>
    </row>
    <row r="411" spans="1:34" ht="15.75" customHeight="1">
      <c r="A411" s="249"/>
      <c r="B411" s="249"/>
      <c r="C411" s="248"/>
      <c r="D411" s="248"/>
      <c r="E411" s="248"/>
      <c r="F411" s="248"/>
      <c r="G411" s="248"/>
      <c r="H411" s="248"/>
      <c r="I411" s="468"/>
      <c r="J411" s="249"/>
      <c r="K411" s="249"/>
      <c r="L411" s="249"/>
      <c r="M411" s="249"/>
      <c r="N411" s="249"/>
      <c r="O411" s="249"/>
      <c r="P411" s="249"/>
      <c r="Q411" s="249"/>
      <c r="R411" s="249"/>
      <c r="S411" s="249"/>
      <c r="T411" s="249"/>
      <c r="U411" s="249"/>
      <c r="V411" s="249"/>
      <c r="W411" s="249"/>
      <c r="X411" s="249"/>
      <c r="Y411" s="249"/>
      <c r="Z411" s="249"/>
      <c r="AA411" s="249"/>
      <c r="AB411" s="249"/>
      <c r="AC411" s="249"/>
      <c r="AD411" s="249"/>
      <c r="AE411" s="249"/>
      <c r="AF411" s="249"/>
      <c r="AG411" s="249"/>
      <c r="AH411" s="249"/>
    </row>
    <row r="412" spans="1:34" ht="15.75" customHeight="1">
      <c r="A412" s="249"/>
      <c r="B412" s="249"/>
      <c r="C412" s="248"/>
      <c r="D412" s="248"/>
      <c r="E412" s="248"/>
      <c r="F412" s="248"/>
      <c r="G412" s="248"/>
      <c r="H412" s="248"/>
      <c r="I412" s="468"/>
      <c r="J412" s="249"/>
      <c r="K412" s="249"/>
      <c r="L412" s="249"/>
      <c r="M412" s="249"/>
      <c r="N412" s="249"/>
      <c r="O412" s="249"/>
      <c r="P412" s="249"/>
      <c r="Q412" s="249"/>
      <c r="R412" s="249"/>
      <c r="S412" s="249"/>
      <c r="T412" s="249"/>
      <c r="U412" s="249"/>
      <c r="V412" s="249"/>
      <c r="W412" s="249"/>
      <c r="X412" s="249"/>
      <c r="Y412" s="249"/>
      <c r="Z412" s="249"/>
      <c r="AA412" s="249"/>
      <c r="AB412" s="249"/>
      <c r="AC412" s="249"/>
      <c r="AD412" s="249"/>
      <c r="AE412" s="249"/>
      <c r="AF412" s="249"/>
      <c r="AG412" s="249"/>
      <c r="AH412" s="249"/>
    </row>
    <row r="413" spans="1:34" ht="15.75" customHeight="1">
      <c r="A413" s="249"/>
      <c r="B413" s="249"/>
      <c r="C413" s="248"/>
      <c r="D413" s="248"/>
      <c r="E413" s="248"/>
      <c r="F413" s="248"/>
      <c r="G413" s="248"/>
      <c r="H413" s="248"/>
      <c r="I413" s="468"/>
      <c r="J413" s="249"/>
      <c r="K413" s="249"/>
      <c r="L413" s="249"/>
      <c r="M413" s="249"/>
      <c r="N413" s="249"/>
      <c r="O413" s="249"/>
      <c r="P413" s="249"/>
      <c r="Q413" s="249"/>
      <c r="R413" s="249"/>
      <c r="S413" s="249"/>
      <c r="T413" s="249"/>
      <c r="U413" s="249"/>
      <c r="V413" s="249"/>
      <c r="W413" s="249"/>
      <c r="X413" s="249"/>
      <c r="Y413" s="249"/>
      <c r="Z413" s="249"/>
      <c r="AA413" s="249"/>
      <c r="AB413" s="249"/>
      <c r="AC413" s="249"/>
      <c r="AD413" s="249"/>
      <c r="AE413" s="249"/>
      <c r="AF413" s="249"/>
      <c r="AG413" s="249"/>
      <c r="AH413" s="249"/>
    </row>
    <row r="414" spans="1:34" ht="15.75" customHeight="1">
      <c r="A414" s="249"/>
      <c r="B414" s="249"/>
      <c r="C414" s="248"/>
      <c r="D414" s="248"/>
      <c r="E414" s="248"/>
      <c r="F414" s="248"/>
      <c r="G414" s="248"/>
      <c r="H414" s="248"/>
      <c r="I414" s="468"/>
      <c r="J414" s="249"/>
      <c r="K414" s="249"/>
      <c r="L414" s="249"/>
      <c r="M414" s="249"/>
      <c r="N414" s="249"/>
      <c r="O414" s="249"/>
      <c r="P414" s="249"/>
      <c r="Q414" s="249"/>
      <c r="R414" s="249"/>
      <c r="S414" s="249"/>
      <c r="T414" s="249"/>
      <c r="U414" s="249"/>
      <c r="V414" s="249"/>
      <c r="W414" s="249"/>
      <c r="X414" s="249"/>
      <c r="Y414" s="249"/>
      <c r="Z414" s="249"/>
      <c r="AA414" s="249"/>
      <c r="AB414" s="249"/>
      <c r="AC414" s="249"/>
      <c r="AD414" s="249"/>
      <c r="AE414" s="249"/>
      <c r="AF414" s="249"/>
      <c r="AG414" s="249"/>
      <c r="AH414" s="249"/>
    </row>
    <row r="415" spans="1:34" ht="15.75" customHeight="1">
      <c r="A415" s="249"/>
      <c r="B415" s="249"/>
      <c r="C415" s="248"/>
      <c r="D415" s="248"/>
      <c r="E415" s="248"/>
      <c r="F415" s="248"/>
      <c r="G415" s="248"/>
      <c r="H415" s="248"/>
      <c r="I415" s="468"/>
      <c r="J415" s="249"/>
      <c r="K415" s="249"/>
      <c r="L415" s="249"/>
      <c r="M415" s="249"/>
      <c r="N415" s="249"/>
      <c r="O415" s="249"/>
      <c r="P415" s="249"/>
      <c r="Q415" s="249"/>
      <c r="R415" s="249"/>
      <c r="S415" s="249"/>
      <c r="T415" s="249"/>
      <c r="U415" s="249"/>
      <c r="V415" s="249"/>
      <c r="W415" s="249"/>
      <c r="X415" s="249"/>
      <c r="Y415" s="249"/>
      <c r="Z415" s="249"/>
      <c r="AA415" s="249"/>
      <c r="AB415" s="249"/>
      <c r="AC415" s="249"/>
      <c r="AD415" s="249"/>
      <c r="AE415" s="249"/>
      <c r="AF415" s="249"/>
      <c r="AG415" s="249"/>
      <c r="AH415" s="249"/>
    </row>
    <row r="416" spans="1:34" ht="15.75" customHeight="1">
      <c r="A416" s="249"/>
      <c r="B416" s="249"/>
      <c r="C416" s="248"/>
      <c r="D416" s="248"/>
      <c r="E416" s="248"/>
      <c r="F416" s="248"/>
      <c r="G416" s="248"/>
      <c r="H416" s="248"/>
      <c r="I416" s="468"/>
      <c r="J416" s="249"/>
      <c r="K416" s="249"/>
      <c r="L416" s="249"/>
      <c r="M416" s="249"/>
      <c r="N416" s="249"/>
      <c r="O416" s="249"/>
      <c r="P416" s="249"/>
      <c r="Q416" s="249"/>
      <c r="R416" s="249"/>
      <c r="S416" s="249"/>
      <c r="T416" s="249"/>
      <c r="U416" s="249"/>
      <c r="V416" s="249"/>
      <c r="W416" s="249"/>
      <c r="X416" s="249"/>
      <c r="Y416" s="249"/>
      <c r="Z416" s="249"/>
      <c r="AA416" s="249"/>
      <c r="AB416" s="249"/>
      <c r="AC416" s="249"/>
      <c r="AD416" s="249"/>
      <c r="AE416" s="249"/>
      <c r="AF416" s="249"/>
      <c r="AG416" s="249"/>
      <c r="AH416" s="249"/>
    </row>
    <row r="417" spans="1:34" ht="15.75" customHeight="1">
      <c r="A417" s="249"/>
      <c r="B417" s="249"/>
      <c r="C417" s="248"/>
      <c r="D417" s="248"/>
      <c r="E417" s="248"/>
      <c r="F417" s="248"/>
      <c r="G417" s="248"/>
      <c r="H417" s="248"/>
      <c r="I417" s="468"/>
      <c r="J417" s="249"/>
      <c r="K417" s="249"/>
      <c r="L417" s="249"/>
      <c r="M417" s="249"/>
      <c r="N417" s="249"/>
      <c r="O417" s="249"/>
      <c r="P417" s="249"/>
      <c r="Q417" s="249"/>
      <c r="R417" s="249"/>
      <c r="S417" s="249"/>
      <c r="T417" s="249"/>
      <c r="U417" s="249"/>
      <c r="V417" s="249"/>
      <c r="W417" s="249"/>
      <c r="X417" s="249"/>
      <c r="Y417" s="249"/>
      <c r="Z417" s="249"/>
      <c r="AA417" s="249"/>
      <c r="AB417" s="249"/>
      <c r="AC417" s="249"/>
      <c r="AD417" s="249"/>
      <c r="AE417" s="249"/>
      <c r="AF417" s="249"/>
      <c r="AG417" s="249"/>
      <c r="AH417" s="249"/>
    </row>
    <row r="418" spans="1:34" ht="15.75" customHeight="1">
      <c r="A418" s="249"/>
      <c r="B418" s="249"/>
      <c r="C418" s="248"/>
      <c r="D418" s="248"/>
      <c r="E418" s="248"/>
      <c r="F418" s="248"/>
      <c r="G418" s="248"/>
      <c r="H418" s="248"/>
      <c r="I418" s="468"/>
      <c r="J418" s="249"/>
      <c r="K418" s="249"/>
      <c r="L418" s="249"/>
      <c r="M418" s="249"/>
      <c r="N418" s="249"/>
      <c r="O418" s="249"/>
      <c r="P418" s="249"/>
      <c r="Q418" s="249"/>
      <c r="R418" s="249"/>
      <c r="S418" s="249"/>
      <c r="T418" s="249"/>
      <c r="U418" s="249"/>
      <c r="V418" s="249"/>
      <c r="W418" s="249"/>
      <c r="X418" s="249"/>
      <c r="Y418" s="249"/>
      <c r="Z418" s="249"/>
      <c r="AA418" s="249"/>
      <c r="AB418" s="249"/>
      <c r="AC418" s="249"/>
      <c r="AD418" s="249"/>
      <c r="AE418" s="249"/>
      <c r="AF418" s="249"/>
      <c r="AG418" s="249"/>
      <c r="AH418" s="249"/>
    </row>
    <row r="419" spans="1:34" ht="15.75" customHeight="1">
      <c r="A419" s="249"/>
      <c r="B419" s="249"/>
      <c r="C419" s="248"/>
      <c r="D419" s="248"/>
      <c r="E419" s="248"/>
      <c r="F419" s="248"/>
      <c r="G419" s="248"/>
      <c r="H419" s="248"/>
      <c r="I419" s="468"/>
      <c r="J419" s="249"/>
      <c r="K419" s="249"/>
      <c r="L419" s="249"/>
      <c r="M419" s="249"/>
      <c r="N419" s="249"/>
      <c r="O419" s="249"/>
      <c r="P419" s="249"/>
      <c r="Q419" s="249"/>
      <c r="R419" s="249"/>
      <c r="S419" s="249"/>
      <c r="T419" s="249"/>
      <c r="U419" s="249"/>
      <c r="V419" s="249"/>
      <c r="W419" s="249"/>
      <c r="X419" s="249"/>
      <c r="Y419" s="249"/>
      <c r="Z419" s="249"/>
      <c r="AA419" s="249"/>
      <c r="AB419" s="249"/>
      <c r="AC419" s="249"/>
      <c r="AD419" s="249"/>
      <c r="AE419" s="249"/>
      <c r="AF419" s="249"/>
      <c r="AG419" s="249"/>
      <c r="AH419" s="249"/>
    </row>
    <row r="420" spans="1:34" ht="15.75" customHeight="1">
      <c r="A420" s="249"/>
      <c r="B420" s="249"/>
      <c r="C420" s="248"/>
      <c r="D420" s="248"/>
      <c r="E420" s="248"/>
      <c r="F420" s="248"/>
      <c r="G420" s="248"/>
      <c r="H420" s="248"/>
      <c r="I420" s="468"/>
      <c r="J420" s="249"/>
      <c r="K420" s="249"/>
      <c r="L420" s="249"/>
      <c r="M420" s="249"/>
      <c r="N420" s="249"/>
      <c r="O420" s="249"/>
      <c r="P420" s="249"/>
      <c r="Q420" s="249"/>
      <c r="R420" s="249"/>
      <c r="S420" s="249"/>
      <c r="T420" s="249"/>
      <c r="U420" s="249"/>
      <c r="V420" s="249"/>
      <c r="W420" s="249"/>
      <c r="X420" s="249"/>
      <c r="Y420" s="249"/>
      <c r="Z420" s="249"/>
      <c r="AA420" s="249"/>
      <c r="AB420" s="249"/>
      <c r="AC420" s="249"/>
      <c r="AD420" s="249"/>
      <c r="AE420" s="249"/>
      <c r="AF420" s="249"/>
      <c r="AG420" s="249"/>
      <c r="AH420" s="249"/>
    </row>
    <row r="421" spans="1:34" ht="15.75" customHeight="1">
      <c r="A421" s="249"/>
      <c r="B421" s="249"/>
      <c r="C421" s="248"/>
      <c r="D421" s="248"/>
      <c r="E421" s="248"/>
      <c r="F421" s="248"/>
      <c r="G421" s="248"/>
      <c r="H421" s="248"/>
      <c r="I421" s="468"/>
      <c r="J421" s="249"/>
      <c r="K421" s="249"/>
      <c r="L421" s="249"/>
      <c r="M421" s="249"/>
      <c r="N421" s="249"/>
      <c r="O421" s="249"/>
      <c r="P421" s="249"/>
      <c r="Q421" s="249"/>
      <c r="R421" s="249"/>
      <c r="S421" s="249"/>
      <c r="T421" s="249"/>
      <c r="U421" s="249"/>
      <c r="V421" s="249"/>
      <c r="W421" s="249"/>
      <c r="X421" s="249"/>
      <c r="Y421" s="249"/>
      <c r="Z421" s="249"/>
      <c r="AA421" s="249"/>
      <c r="AB421" s="249"/>
      <c r="AC421" s="249"/>
      <c r="AD421" s="249"/>
      <c r="AE421" s="249"/>
      <c r="AF421" s="249"/>
      <c r="AG421" s="249"/>
      <c r="AH421" s="249"/>
    </row>
    <row r="422" spans="1:34" ht="15.75" customHeight="1">
      <c r="A422" s="249"/>
      <c r="B422" s="249"/>
      <c r="C422" s="248"/>
      <c r="D422" s="248"/>
      <c r="E422" s="248"/>
      <c r="F422" s="248"/>
      <c r="G422" s="248"/>
      <c r="H422" s="248"/>
      <c r="I422" s="468"/>
      <c r="J422" s="249"/>
      <c r="K422" s="249"/>
      <c r="L422" s="249"/>
      <c r="M422" s="249"/>
      <c r="N422" s="249"/>
      <c r="O422" s="249"/>
      <c r="P422" s="249"/>
      <c r="Q422" s="249"/>
      <c r="R422" s="249"/>
      <c r="S422" s="249"/>
      <c r="T422" s="249"/>
      <c r="U422" s="249"/>
      <c r="V422" s="249"/>
      <c r="W422" s="249"/>
      <c r="X422" s="249"/>
      <c r="Y422" s="249"/>
      <c r="Z422" s="249"/>
      <c r="AA422" s="249"/>
      <c r="AB422" s="249"/>
      <c r="AC422" s="249"/>
      <c r="AD422" s="249"/>
      <c r="AE422" s="249"/>
      <c r="AF422" s="249"/>
      <c r="AG422" s="249"/>
      <c r="AH422" s="249"/>
    </row>
    <row r="423" spans="1:34" ht="15.75" customHeight="1">
      <c r="A423" s="249"/>
      <c r="B423" s="249"/>
      <c r="C423" s="248"/>
      <c r="D423" s="248"/>
      <c r="E423" s="248"/>
      <c r="F423" s="248"/>
      <c r="G423" s="248"/>
      <c r="H423" s="248"/>
      <c r="I423" s="468"/>
      <c r="J423" s="249"/>
      <c r="K423" s="249"/>
      <c r="L423" s="249"/>
      <c r="M423" s="249"/>
      <c r="N423" s="249"/>
      <c r="O423" s="249"/>
      <c r="P423" s="249"/>
      <c r="Q423" s="249"/>
      <c r="R423" s="249"/>
      <c r="S423" s="249"/>
      <c r="T423" s="249"/>
      <c r="U423" s="249"/>
      <c r="V423" s="249"/>
      <c r="W423" s="249"/>
      <c r="X423" s="249"/>
      <c r="Y423" s="249"/>
      <c r="Z423" s="249"/>
      <c r="AA423" s="249"/>
      <c r="AB423" s="249"/>
      <c r="AC423" s="249"/>
      <c r="AD423" s="249"/>
      <c r="AE423" s="249"/>
      <c r="AF423" s="249"/>
      <c r="AG423" s="249"/>
      <c r="AH423" s="249"/>
    </row>
    <row r="424" spans="1:34" ht="15.75" customHeight="1">
      <c r="A424" s="249"/>
      <c r="B424" s="249"/>
      <c r="C424" s="248"/>
      <c r="D424" s="248"/>
      <c r="E424" s="248"/>
      <c r="F424" s="248"/>
      <c r="G424" s="248"/>
      <c r="H424" s="248"/>
      <c r="I424" s="468"/>
      <c r="J424" s="249"/>
      <c r="K424" s="249"/>
      <c r="L424" s="249"/>
      <c r="M424" s="249"/>
      <c r="N424" s="249"/>
      <c r="O424" s="249"/>
      <c r="P424" s="249"/>
      <c r="Q424" s="249"/>
      <c r="R424" s="249"/>
      <c r="S424" s="249"/>
      <c r="T424" s="249"/>
      <c r="U424" s="249"/>
      <c r="V424" s="249"/>
      <c r="W424" s="249"/>
      <c r="X424" s="249"/>
      <c r="Y424" s="249"/>
      <c r="Z424" s="249"/>
      <c r="AA424" s="249"/>
      <c r="AB424" s="249"/>
      <c r="AC424" s="249"/>
      <c r="AD424" s="249"/>
      <c r="AE424" s="249"/>
      <c r="AF424" s="249"/>
      <c r="AG424" s="249"/>
      <c r="AH424" s="249"/>
    </row>
    <row r="425" spans="1:34" ht="15.75" customHeight="1">
      <c r="A425" s="249"/>
      <c r="B425" s="249"/>
      <c r="C425" s="248"/>
      <c r="D425" s="248"/>
      <c r="E425" s="248"/>
      <c r="F425" s="248"/>
      <c r="G425" s="248"/>
      <c r="H425" s="248"/>
      <c r="I425" s="468"/>
      <c r="J425" s="249"/>
      <c r="K425" s="249"/>
      <c r="L425" s="249"/>
      <c r="M425" s="249"/>
      <c r="N425" s="249"/>
      <c r="O425" s="249"/>
      <c r="P425" s="249"/>
      <c r="Q425" s="249"/>
      <c r="R425" s="249"/>
      <c r="S425" s="249"/>
      <c r="T425" s="249"/>
      <c r="U425" s="249"/>
      <c r="V425" s="249"/>
      <c r="W425" s="249"/>
      <c r="X425" s="249"/>
      <c r="Y425" s="249"/>
      <c r="Z425" s="249"/>
      <c r="AA425" s="249"/>
      <c r="AB425" s="249"/>
      <c r="AC425" s="249"/>
      <c r="AD425" s="249"/>
      <c r="AE425" s="249"/>
      <c r="AF425" s="249"/>
      <c r="AG425" s="249"/>
      <c r="AH425" s="249"/>
    </row>
    <row r="426" spans="1:34" ht="15.75" customHeight="1">
      <c r="A426" s="249"/>
      <c r="B426" s="249"/>
      <c r="C426" s="248"/>
      <c r="D426" s="248"/>
      <c r="E426" s="248"/>
      <c r="F426" s="248"/>
      <c r="G426" s="248"/>
      <c r="H426" s="248"/>
      <c r="I426" s="468"/>
      <c r="J426" s="249"/>
      <c r="K426" s="249"/>
      <c r="L426" s="249"/>
      <c r="M426" s="249"/>
      <c r="N426" s="249"/>
      <c r="O426" s="249"/>
      <c r="P426" s="249"/>
      <c r="Q426" s="249"/>
      <c r="R426" s="249"/>
      <c r="S426" s="249"/>
      <c r="T426" s="249"/>
      <c r="U426" s="249"/>
      <c r="V426" s="249"/>
      <c r="W426" s="249"/>
      <c r="X426" s="249"/>
      <c r="Y426" s="249"/>
      <c r="Z426" s="249"/>
      <c r="AA426" s="249"/>
      <c r="AB426" s="249"/>
      <c r="AC426" s="249"/>
      <c r="AD426" s="249"/>
      <c r="AE426" s="249"/>
      <c r="AF426" s="249"/>
      <c r="AG426" s="249"/>
      <c r="AH426" s="249"/>
    </row>
    <row r="427" spans="1:34" ht="15.75" customHeight="1">
      <c r="A427" s="249"/>
      <c r="B427" s="249"/>
      <c r="C427" s="248"/>
      <c r="D427" s="248"/>
      <c r="E427" s="248"/>
      <c r="F427" s="248"/>
      <c r="G427" s="248"/>
      <c r="H427" s="248"/>
      <c r="I427" s="468"/>
      <c r="J427" s="249"/>
      <c r="K427" s="249"/>
      <c r="L427" s="249"/>
      <c r="M427" s="249"/>
      <c r="N427" s="249"/>
      <c r="O427" s="249"/>
      <c r="P427" s="249"/>
      <c r="Q427" s="249"/>
      <c r="R427" s="249"/>
      <c r="S427" s="249"/>
      <c r="T427" s="249"/>
      <c r="U427" s="249"/>
      <c r="V427" s="249"/>
      <c r="W427" s="249"/>
      <c r="X427" s="249"/>
      <c r="Y427" s="249"/>
      <c r="Z427" s="249"/>
      <c r="AA427" s="249"/>
      <c r="AB427" s="249"/>
      <c r="AC427" s="249"/>
      <c r="AD427" s="249"/>
      <c r="AE427" s="249"/>
      <c r="AF427" s="249"/>
      <c r="AG427" s="249"/>
      <c r="AH427" s="249"/>
    </row>
    <row r="428" spans="1:34" ht="15.75" customHeight="1">
      <c r="A428" s="249"/>
      <c r="B428" s="249"/>
      <c r="C428" s="248"/>
      <c r="D428" s="248"/>
      <c r="E428" s="248"/>
      <c r="F428" s="248"/>
      <c r="G428" s="248"/>
      <c r="H428" s="248"/>
      <c r="I428" s="468"/>
      <c r="J428" s="249"/>
      <c r="K428" s="249"/>
      <c r="L428" s="249"/>
      <c r="M428" s="249"/>
      <c r="N428" s="249"/>
      <c r="O428" s="249"/>
      <c r="P428" s="249"/>
      <c r="Q428" s="249"/>
      <c r="R428" s="249"/>
      <c r="S428" s="249"/>
      <c r="T428" s="249"/>
      <c r="U428" s="249"/>
      <c r="V428" s="249"/>
      <c r="W428" s="249"/>
      <c r="X428" s="249"/>
      <c r="Y428" s="249"/>
      <c r="Z428" s="249"/>
      <c r="AA428" s="249"/>
      <c r="AB428" s="249"/>
      <c r="AC428" s="249"/>
      <c r="AD428" s="249"/>
      <c r="AE428" s="249"/>
      <c r="AF428" s="249"/>
      <c r="AG428" s="249"/>
      <c r="AH428" s="249"/>
    </row>
    <row r="429" spans="1:34" ht="15.75" customHeight="1">
      <c r="A429" s="249"/>
      <c r="B429" s="249"/>
      <c r="C429" s="248"/>
      <c r="D429" s="248"/>
      <c r="E429" s="248"/>
      <c r="F429" s="248"/>
      <c r="G429" s="248"/>
      <c r="H429" s="248"/>
      <c r="I429" s="468"/>
      <c r="J429" s="249"/>
      <c r="K429" s="249"/>
      <c r="L429" s="249"/>
      <c r="M429" s="249"/>
      <c r="N429" s="249"/>
      <c r="O429" s="249"/>
      <c r="P429" s="249"/>
      <c r="Q429" s="249"/>
      <c r="R429" s="249"/>
      <c r="S429" s="249"/>
      <c r="T429" s="249"/>
      <c r="U429" s="249"/>
      <c r="V429" s="249"/>
      <c r="W429" s="249"/>
      <c r="X429" s="249"/>
      <c r="Y429" s="249"/>
      <c r="Z429" s="249"/>
      <c r="AA429" s="249"/>
      <c r="AB429" s="249"/>
      <c r="AC429" s="249"/>
      <c r="AD429" s="249"/>
      <c r="AE429" s="249"/>
      <c r="AF429" s="249"/>
      <c r="AG429" s="249"/>
      <c r="AH429" s="249"/>
    </row>
    <row r="430" spans="1:34" ht="15.75" customHeight="1">
      <c r="A430" s="249"/>
      <c r="B430" s="249"/>
      <c r="C430" s="248"/>
      <c r="D430" s="248"/>
      <c r="E430" s="248"/>
      <c r="F430" s="248"/>
      <c r="G430" s="248"/>
      <c r="H430" s="248"/>
      <c r="I430" s="468"/>
      <c r="J430" s="249"/>
      <c r="K430" s="249"/>
      <c r="L430" s="249"/>
      <c r="M430" s="249"/>
      <c r="N430" s="249"/>
      <c r="O430" s="249"/>
      <c r="P430" s="249"/>
      <c r="Q430" s="249"/>
      <c r="R430" s="249"/>
      <c r="S430" s="249"/>
      <c r="T430" s="249"/>
      <c r="U430" s="249"/>
      <c r="V430" s="249"/>
      <c r="W430" s="249"/>
      <c r="X430" s="249"/>
      <c r="Y430" s="249"/>
      <c r="Z430" s="249"/>
      <c r="AA430" s="249"/>
      <c r="AB430" s="249"/>
      <c r="AC430" s="249"/>
      <c r="AD430" s="249"/>
      <c r="AE430" s="249"/>
      <c r="AF430" s="249"/>
      <c r="AG430" s="249"/>
      <c r="AH430" s="249"/>
    </row>
    <row r="431" spans="1:34" ht="15.75" customHeight="1">
      <c r="A431" s="249"/>
      <c r="B431" s="249"/>
      <c r="C431" s="248"/>
      <c r="D431" s="248"/>
      <c r="E431" s="248"/>
      <c r="F431" s="248"/>
      <c r="G431" s="248"/>
      <c r="H431" s="248"/>
      <c r="I431" s="468"/>
      <c r="J431" s="249"/>
      <c r="K431" s="249"/>
      <c r="L431" s="249"/>
      <c r="M431" s="249"/>
      <c r="N431" s="249"/>
      <c r="O431" s="249"/>
      <c r="P431" s="249"/>
      <c r="Q431" s="249"/>
      <c r="R431" s="249"/>
      <c r="S431" s="249"/>
      <c r="T431" s="249"/>
      <c r="U431" s="249"/>
      <c r="V431" s="249"/>
      <c r="W431" s="249"/>
      <c r="X431" s="249"/>
      <c r="Y431" s="249"/>
      <c r="Z431" s="249"/>
      <c r="AA431" s="249"/>
      <c r="AB431" s="249"/>
      <c r="AC431" s="249"/>
      <c r="AD431" s="249"/>
      <c r="AE431" s="249"/>
      <c r="AF431" s="249"/>
      <c r="AG431" s="249"/>
      <c r="AH431" s="249"/>
    </row>
    <row r="432" spans="1:34" ht="15.75" customHeight="1">
      <c r="A432" s="249"/>
      <c r="B432" s="249"/>
      <c r="C432" s="248"/>
      <c r="D432" s="248"/>
      <c r="E432" s="248"/>
      <c r="F432" s="248"/>
      <c r="G432" s="248"/>
      <c r="H432" s="248"/>
      <c r="I432" s="468"/>
      <c r="J432" s="249"/>
      <c r="K432" s="249"/>
      <c r="L432" s="249"/>
      <c r="M432" s="249"/>
      <c r="N432" s="249"/>
      <c r="O432" s="249"/>
      <c r="P432" s="249"/>
      <c r="Q432" s="249"/>
      <c r="R432" s="249"/>
      <c r="S432" s="249"/>
      <c r="T432" s="249"/>
      <c r="U432" s="249"/>
      <c r="V432" s="249"/>
      <c r="W432" s="249"/>
      <c r="X432" s="249"/>
      <c r="Y432" s="249"/>
      <c r="Z432" s="249"/>
      <c r="AA432" s="249"/>
      <c r="AB432" s="249"/>
      <c r="AC432" s="249"/>
      <c r="AD432" s="249"/>
      <c r="AE432" s="249"/>
      <c r="AF432" s="249"/>
      <c r="AG432" s="249"/>
      <c r="AH432" s="249"/>
    </row>
    <row r="433" spans="1:34" ht="15.75" customHeight="1">
      <c r="A433" s="249"/>
      <c r="B433" s="249"/>
      <c r="C433" s="248"/>
      <c r="D433" s="248"/>
      <c r="E433" s="248"/>
      <c r="F433" s="248"/>
      <c r="G433" s="248"/>
      <c r="H433" s="248"/>
      <c r="I433" s="468"/>
      <c r="J433" s="249"/>
      <c r="K433" s="249"/>
      <c r="L433" s="249"/>
      <c r="M433" s="249"/>
      <c r="N433" s="249"/>
      <c r="O433" s="249"/>
      <c r="P433" s="249"/>
      <c r="Q433" s="249"/>
      <c r="R433" s="249"/>
      <c r="S433" s="249"/>
      <c r="T433" s="249"/>
      <c r="U433" s="249"/>
      <c r="V433" s="249"/>
      <c r="W433" s="249"/>
      <c r="X433" s="249"/>
      <c r="Y433" s="249"/>
      <c r="Z433" s="249"/>
      <c r="AA433" s="249"/>
      <c r="AB433" s="249"/>
      <c r="AC433" s="249"/>
      <c r="AD433" s="249"/>
      <c r="AE433" s="249"/>
      <c r="AF433" s="249"/>
      <c r="AG433" s="249"/>
      <c r="AH433" s="249"/>
    </row>
    <row r="434" spans="1:34" ht="15.75" customHeight="1">
      <c r="A434" s="249"/>
      <c r="B434" s="249"/>
      <c r="C434" s="248"/>
      <c r="D434" s="248"/>
      <c r="E434" s="248"/>
      <c r="F434" s="248"/>
      <c r="G434" s="248"/>
      <c r="H434" s="248"/>
      <c r="I434" s="468"/>
      <c r="J434" s="249"/>
      <c r="K434" s="249"/>
      <c r="L434" s="249"/>
      <c r="M434" s="249"/>
      <c r="N434" s="249"/>
      <c r="O434" s="249"/>
      <c r="P434" s="249"/>
      <c r="Q434" s="249"/>
      <c r="R434" s="249"/>
      <c r="S434" s="249"/>
      <c r="T434" s="249"/>
      <c r="U434" s="249"/>
      <c r="V434" s="249"/>
      <c r="W434" s="249"/>
      <c r="X434" s="249"/>
      <c r="Y434" s="249"/>
      <c r="Z434" s="249"/>
      <c r="AA434" s="249"/>
      <c r="AB434" s="249"/>
      <c r="AC434" s="249"/>
      <c r="AD434" s="249"/>
      <c r="AE434" s="249"/>
      <c r="AF434" s="249"/>
      <c r="AG434" s="249"/>
      <c r="AH434" s="249"/>
    </row>
    <row r="435" spans="1:34" ht="15.75" customHeight="1"/>
    <row r="436" spans="1:34" ht="15.75" customHeight="1"/>
    <row r="437" spans="1:34" ht="15.75" customHeight="1"/>
    <row r="438" spans="1:34" ht="15.75" customHeight="1"/>
    <row r="439" spans="1:34" ht="15.75" customHeight="1"/>
    <row r="440" spans="1:34" ht="15.75" customHeight="1"/>
    <row r="441" spans="1:34" ht="15.75" customHeight="1"/>
    <row r="442" spans="1:34" ht="15.75" customHeight="1"/>
    <row r="443" spans="1:34" ht="15.75" customHeight="1"/>
    <row r="444" spans="1:34" ht="15.75" customHeight="1"/>
    <row r="445" spans="1:34" ht="15.75" customHeight="1"/>
    <row r="446" spans="1:34" ht="15.75" customHeight="1"/>
    <row r="447" spans="1:34" ht="15.75" customHeight="1"/>
    <row r="448" spans="1:34"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R234" xr:uid="{00000000-0009-0000-0000-00001A000000}">
    <filterColumn colId="3">
      <filters>
        <filter val="CS"/>
        <filter val="Electricity"/>
        <filter val="Natural gas"/>
      </filters>
    </filterColumn>
  </autoFilter>
  <customSheetViews>
    <customSheetView guid="{35220C2B-6CDA-4485-8A48-2ED32CC732B8}" filter="1" showAutoFilter="1">
      <pageMargins left="0.7" right="0.7" top="0.75" bottom="0.75" header="0.3" footer="0.3"/>
      <autoFilter ref="A1:R234" xr:uid="{23662F0B-8D7D-4F7B-9508-74FFA5519E1D}"/>
    </customSheetView>
  </customSheetViews>
  <hyperlinks>
    <hyperlink ref="H222" r:id="rId1" xr:uid="{00000000-0004-0000-1A00-000000000000}"/>
  </hyperlinks>
  <pageMargins left="0.7" right="0.7" top="0.75" bottom="0.75" header="0" footer="0"/>
  <pageSetup paperSize="9" orientation="portrait"/>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Y1000"/>
  <sheetViews>
    <sheetView workbookViewId="0"/>
  </sheetViews>
  <sheetFormatPr defaultColWidth="12.59765625" defaultRowHeight="15" customHeight="1"/>
  <cols>
    <col min="1" max="1" width="19" customWidth="1"/>
    <col min="2" max="2" width="32.46484375" customWidth="1"/>
    <col min="3" max="3" width="11.59765625" customWidth="1"/>
    <col min="4" max="4" width="7" customWidth="1"/>
    <col min="5" max="5" width="18.46484375" customWidth="1"/>
    <col min="6" max="7" width="11.1328125" customWidth="1"/>
    <col min="8" max="8" width="12.265625" customWidth="1"/>
    <col min="9" max="9" width="12.46484375" customWidth="1"/>
    <col min="10" max="10" width="16.1328125" customWidth="1"/>
    <col min="11" max="26" width="11.1328125" customWidth="1"/>
  </cols>
  <sheetData>
    <row r="1" spans="1:25" ht="15.75" customHeight="1">
      <c r="A1" s="778" t="s">
        <v>952</v>
      </c>
      <c r="B1" s="779" t="s">
        <v>953</v>
      </c>
      <c r="C1" s="780" t="s">
        <v>3824</v>
      </c>
      <c r="D1" s="779" t="s">
        <v>3326</v>
      </c>
      <c r="E1" s="781" t="s">
        <v>3825</v>
      </c>
    </row>
    <row r="2" spans="1:25" ht="15.75" customHeight="1">
      <c r="A2" s="782" t="s">
        <v>2</v>
      </c>
      <c r="B2" s="783"/>
      <c r="C2" s="784">
        <f>AVERAGE(Indicators_full!P2:P10)*25</f>
        <v>58.333333333333336</v>
      </c>
      <c r="D2" s="785" t="s">
        <v>3826</v>
      </c>
      <c r="E2" s="786" t="s">
        <v>3827</v>
      </c>
      <c r="F2" s="464"/>
      <c r="K2" s="787"/>
      <c r="L2" s="464"/>
      <c r="M2" s="787"/>
      <c r="N2" s="464"/>
      <c r="O2" s="464"/>
      <c r="P2" s="464"/>
      <c r="Q2" s="464"/>
      <c r="R2" s="464"/>
      <c r="S2" s="464"/>
      <c r="T2" s="464"/>
      <c r="U2" s="464"/>
      <c r="V2" s="464"/>
      <c r="W2" s="464"/>
      <c r="X2" s="464"/>
      <c r="Y2" s="464"/>
    </row>
    <row r="3" spans="1:25" ht="15.75" customHeight="1">
      <c r="A3" s="788"/>
      <c r="B3" s="789" t="s">
        <v>3</v>
      </c>
      <c r="C3" s="790">
        <f>AVERAGE(Indicators_full!P2:P6)*25</f>
        <v>75</v>
      </c>
      <c r="D3" s="791" t="s">
        <v>3242</v>
      </c>
      <c r="E3" s="792" t="s">
        <v>3828</v>
      </c>
      <c r="K3" s="787"/>
      <c r="L3" s="464"/>
      <c r="M3" s="787"/>
    </row>
    <row r="4" spans="1:25" ht="15.75" customHeight="1">
      <c r="A4" s="793"/>
      <c r="B4" s="794" t="s">
        <v>18</v>
      </c>
      <c r="C4" s="795">
        <f>AVERAGE(Indicators_full!P7:P10)*25</f>
        <v>37.5</v>
      </c>
      <c r="D4" s="796" t="s">
        <v>935</v>
      </c>
      <c r="E4" s="797" t="s">
        <v>3829</v>
      </c>
      <c r="K4" s="787"/>
      <c r="M4" s="787"/>
    </row>
    <row r="5" spans="1:25" ht="15.75" customHeight="1">
      <c r="A5" s="798" t="s">
        <v>25</v>
      </c>
      <c r="B5" s="799"/>
      <c r="C5" s="800">
        <f>AVERAGE(Indicators_full!P11:P87)*25</f>
        <v>45.770129870129864</v>
      </c>
      <c r="D5" s="801" t="s">
        <v>3248</v>
      </c>
      <c r="E5" s="802" t="s">
        <v>3830</v>
      </c>
      <c r="F5" s="464"/>
      <c r="G5" s="464"/>
      <c r="K5" s="787"/>
      <c r="L5" s="464"/>
      <c r="M5" s="787"/>
      <c r="N5" s="464"/>
      <c r="O5" s="464"/>
      <c r="P5" s="464"/>
      <c r="Q5" s="464"/>
      <c r="R5" s="464"/>
      <c r="S5" s="464"/>
      <c r="T5" s="464"/>
      <c r="U5" s="464"/>
      <c r="V5" s="464"/>
      <c r="W5" s="464"/>
      <c r="X5" s="464"/>
      <c r="Y5" s="464"/>
    </row>
    <row r="6" spans="1:25" ht="15.75" customHeight="1">
      <c r="A6" s="788"/>
      <c r="B6" s="789" t="s">
        <v>3335</v>
      </c>
      <c r="C6" s="790">
        <f>AVERAGE(Indicators_full!P11:P60)*25</f>
        <v>50.625</v>
      </c>
      <c r="D6" s="791" t="s">
        <v>3144</v>
      </c>
      <c r="E6" s="792" t="s">
        <v>3830</v>
      </c>
      <c r="K6" s="787"/>
      <c r="M6" s="787"/>
    </row>
    <row r="7" spans="1:25" ht="15.75" customHeight="1">
      <c r="A7" s="788"/>
      <c r="B7" s="789" t="s">
        <v>143</v>
      </c>
      <c r="C7" s="790">
        <f>AVERAGE(Indicators_full!P61:P67)*25</f>
        <v>13.850000000000001</v>
      </c>
      <c r="D7" s="791" t="s">
        <v>935</v>
      </c>
      <c r="E7" s="792" t="s">
        <v>3829</v>
      </c>
      <c r="K7" s="787"/>
      <c r="M7" s="787"/>
    </row>
    <row r="8" spans="1:25" ht="15.75" customHeight="1">
      <c r="A8" s="788"/>
      <c r="B8" s="789" t="s">
        <v>159</v>
      </c>
      <c r="C8" s="790">
        <f>AVERAGE(Indicators_full!P68:P76)*25</f>
        <v>13.511111111111109</v>
      </c>
      <c r="D8" s="791" t="s">
        <v>935</v>
      </c>
      <c r="E8" s="792" t="s">
        <v>3829</v>
      </c>
      <c r="K8" s="787"/>
      <c r="M8" s="787"/>
    </row>
    <row r="9" spans="1:25" ht="15.75" customHeight="1">
      <c r="A9" s="793"/>
      <c r="B9" s="794" t="s">
        <v>170</v>
      </c>
      <c r="C9" s="795">
        <f>AVERAGE(Indicators_full!P77:P87)*25</f>
        <v>70.409090909090907</v>
      </c>
      <c r="D9" s="796" t="s">
        <v>932</v>
      </c>
      <c r="E9" s="797" t="s">
        <v>3828</v>
      </c>
      <c r="K9" s="787"/>
      <c r="M9" s="787"/>
    </row>
    <row r="10" spans="1:25" ht="15.75" customHeight="1">
      <c r="A10" s="798" t="s">
        <v>194</v>
      </c>
      <c r="B10" s="799"/>
      <c r="C10" s="800">
        <f>AVERAGE(Indicators_full!P88:P121)*25</f>
        <v>49.44852941176471</v>
      </c>
      <c r="D10" s="801" t="s">
        <v>3248</v>
      </c>
      <c r="E10" s="802" t="s">
        <v>3830</v>
      </c>
      <c r="F10" s="464"/>
      <c r="L10" s="276"/>
      <c r="M10" s="290"/>
      <c r="N10" s="464"/>
      <c r="O10" s="464"/>
      <c r="P10" s="464"/>
      <c r="Q10" s="464"/>
      <c r="R10" s="464"/>
      <c r="S10" s="464"/>
      <c r="T10" s="464"/>
      <c r="U10" s="464"/>
      <c r="V10" s="464"/>
      <c r="W10" s="464"/>
      <c r="X10" s="464"/>
      <c r="Y10" s="464"/>
    </row>
    <row r="11" spans="1:25" ht="15.75" customHeight="1">
      <c r="A11" s="788"/>
      <c r="B11" s="789" t="s">
        <v>195</v>
      </c>
      <c r="C11" s="790">
        <f>AVERAGE(Indicators_full!P88:P98)*25</f>
        <v>52.840909090909093</v>
      </c>
      <c r="D11" s="791" t="s">
        <v>3144</v>
      </c>
      <c r="E11" s="792" t="s">
        <v>3830</v>
      </c>
    </row>
    <row r="12" spans="1:25" ht="15.75" customHeight="1">
      <c r="A12" s="788"/>
      <c r="B12" s="789" t="s">
        <v>218</v>
      </c>
      <c r="C12" s="790">
        <f>AVERAGE(Indicators_full!P99:P103)*25</f>
        <v>31.25</v>
      </c>
      <c r="D12" s="791" t="s">
        <v>935</v>
      </c>
      <c r="E12" s="792" t="s">
        <v>3829</v>
      </c>
      <c r="G12" s="791"/>
    </row>
    <row r="13" spans="1:25" ht="15.75" customHeight="1">
      <c r="A13" s="793"/>
      <c r="B13" s="794" t="s">
        <v>230</v>
      </c>
      <c r="C13" s="795">
        <f>AVERAGE(Indicators_full!P104:P121)*25</f>
        <v>52.430555555555557</v>
      </c>
      <c r="D13" s="796" t="s">
        <v>3144</v>
      </c>
      <c r="E13" s="797" t="s">
        <v>3830</v>
      </c>
      <c r="G13" s="791"/>
    </row>
    <row r="14" spans="1:25" ht="15.75" customHeight="1">
      <c r="A14" s="798" t="s">
        <v>278</v>
      </c>
      <c r="B14" s="799"/>
      <c r="C14" s="800">
        <f>AVERAGE(Indicators_full!P122:P136)*25</f>
        <v>50</v>
      </c>
      <c r="D14" s="801" t="s">
        <v>3144</v>
      </c>
      <c r="E14" s="802" t="s">
        <v>3830</v>
      </c>
      <c r="F14" s="464"/>
      <c r="G14" s="791"/>
      <c r="J14" s="464"/>
      <c r="K14" s="464"/>
      <c r="L14" s="464"/>
      <c r="M14" s="464"/>
      <c r="N14" s="464"/>
      <c r="O14" s="464"/>
      <c r="P14" s="464"/>
      <c r="Q14" s="464"/>
      <c r="R14" s="464"/>
      <c r="S14" s="464"/>
      <c r="T14" s="464"/>
      <c r="U14" s="464"/>
      <c r="V14" s="464"/>
      <c r="W14" s="464"/>
      <c r="X14" s="464"/>
      <c r="Y14" s="464"/>
    </row>
    <row r="15" spans="1:25" ht="15.75" customHeight="1">
      <c r="A15" s="788"/>
      <c r="B15" s="789" t="s">
        <v>279</v>
      </c>
      <c r="C15" s="790">
        <f>AVERAGE(Indicators_full!P122:P127)*25</f>
        <v>47.916666666666671</v>
      </c>
      <c r="D15" s="791" t="s">
        <v>3248</v>
      </c>
      <c r="E15" s="792" t="s">
        <v>3830</v>
      </c>
      <c r="G15" s="801"/>
    </row>
    <row r="16" spans="1:25" ht="15.75" customHeight="1">
      <c r="A16" s="788"/>
      <c r="B16" s="789" t="s">
        <v>3555</v>
      </c>
      <c r="C16" s="790">
        <f>AVERAGE(Indicators_full!P128:P133)*25</f>
        <v>50</v>
      </c>
      <c r="D16" s="791" t="s">
        <v>3144</v>
      </c>
      <c r="E16" s="792" t="s">
        <v>3830</v>
      </c>
    </row>
    <row r="17" spans="1:25" ht="15.75" customHeight="1">
      <c r="A17" s="793"/>
      <c r="B17" s="794" t="s">
        <v>295</v>
      </c>
      <c r="C17" s="795">
        <f>AVERAGE(Indicators_full!P134:P136)*25</f>
        <v>54.166666666666664</v>
      </c>
      <c r="D17" s="796" t="s">
        <v>3144</v>
      </c>
      <c r="E17" s="797" t="s">
        <v>3830</v>
      </c>
    </row>
    <row r="18" spans="1:25" ht="15.75" customHeight="1">
      <c r="A18" s="798" t="s">
        <v>309</v>
      </c>
      <c r="B18" s="799"/>
      <c r="C18" s="800">
        <f>AVERAGE(Indicators_full!P137:P165)*25</f>
        <v>52.769396551724142</v>
      </c>
      <c r="D18" s="801" t="s">
        <v>3144</v>
      </c>
      <c r="E18" s="802" t="s">
        <v>3830</v>
      </c>
      <c r="F18" s="464"/>
      <c r="G18" s="464"/>
      <c r="H18" s="464"/>
      <c r="I18" s="464"/>
      <c r="J18" s="464"/>
      <c r="K18" s="464"/>
      <c r="L18" s="464"/>
      <c r="M18" s="464"/>
      <c r="N18" s="464"/>
      <c r="O18" s="464"/>
      <c r="P18" s="464"/>
      <c r="Q18" s="464"/>
      <c r="R18" s="464"/>
      <c r="S18" s="464"/>
      <c r="T18" s="464"/>
      <c r="U18" s="464"/>
      <c r="V18" s="464"/>
      <c r="W18" s="464"/>
      <c r="X18" s="464"/>
      <c r="Y18" s="464"/>
    </row>
    <row r="19" spans="1:25" ht="15.75" customHeight="1">
      <c r="A19" s="788"/>
      <c r="B19" s="789" t="s">
        <v>310</v>
      </c>
      <c r="C19" s="790">
        <f>AVERAGE(Indicators_full!P137:P142)*25</f>
        <v>25</v>
      </c>
      <c r="D19" s="791" t="s">
        <v>935</v>
      </c>
      <c r="E19" s="792" t="s">
        <v>3829</v>
      </c>
    </row>
    <row r="20" spans="1:25" ht="15.75" customHeight="1">
      <c r="A20" s="788"/>
      <c r="B20" s="789" t="s">
        <v>319</v>
      </c>
      <c r="C20" s="790">
        <f>AVERAGE(Indicators_full!P143:P145)*25</f>
        <v>83.333333333333343</v>
      </c>
      <c r="D20" s="791" t="s">
        <v>3831</v>
      </c>
      <c r="E20" s="792" t="s">
        <v>3828</v>
      </c>
      <c r="G20" s="791"/>
    </row>
    <row r="21" spans="1:25" ht="15.75" customHeight="1">
      <c r="A21" s="793"/>
      <c r="B21" s="794" t="s">
        <v>330</v>
      </c>
      <c r="C21" s="795">
        <f>AVERAGE(Indicators_full!P146:P165)*25</f>
        <v>56.515625</v>
      </c>
      <c r="D21" s="796" t="s">
        <v>3826</v>
      </c>
      <c r="E21" s="797" t="s">
        <v>3827</v>
      </c>
      <c r="G21" s="791"/>
    </row>
    <row r="22" spans="1:25" ht="15.75" customHeight="1">
      <c r="A22" s="798" t="s">
        <v>345</v>
      </c>
      <c r="B22" s="799"/>
      <c r="C22" s="800">
        <f>AVERAGE(Indicators_full!P166:P195)*25</f>
        <v>27.165482183000734</v>
      </c>
      <c r="D22" s="801" t="s">
        <v>935</v>
      </c>
      <c r="E22" s="802" t="s">
        <v>3829</v>
      </c>
      <c r="F22" s="464"/>
      <c r="G22" s="791"/>
      <c r="J22" s="464"/>
      <c r="K22" s="464"/>
      <c r="L22" s="464"/>
      <c r="M22" s="464"/>
      <c r="N22" s="464"/>
      <c r="O22" s="464"/>
      <c r="P22" s="464"/>
      <c r="Q22" s="464"/>
      <c r="R22" s="464"/>
      <c r="S22" s="464"/>
      <c r="T22" s="464"/>
      <c r="U22" s="464"/>
      <c r="V22" s="464"/>
      <c r="W22" s="464"/>
      <c r="X22" s="464"/>
      <c r="Y22" s="464"/>
    </row>
    <row r="23" spans="1:25" ht="15.75" customHeight="1">
      <c r="A23" s="788"/>
      <c r="B23" s="789" t="s">
        <v>346</v>
      </c>
      <c r="C23" s="790">
        <f>AVERAGE(Indicators_full!P166:P181)*25</f>
        <v>28.309674332993151</v>
      </c>
      <c r="D23" s="791" t="s">
        <v>935</v>
      </c>
      <c r="E23" s="792" t="s">
        <v>3829</v>
      </c>
      <c r="G23" s="801"/>
    </row>
    <row r="24" spans="1:25" ht="15.75" customHeight="1">
      <c r="A24" s="788"/>
      <c r="B24" s="789" t="s">
        <v>361</v>
      </c>
      <c r="C24" s="790">
        <f>AVERAGE(Indicators_full!P182:P185)*25</f>
        <v>25.755707465277784</v>
      </c>
      <c r="D24" s="791" t="s">
        <v>935</v>
      </c>
      <c r="E24" s="792" t="s">
        <v>3829</v>
      </c>
    </row>
    <row r="25" spans="1:25" ht="15.75" customHeight="1">
      <c r="A25" s="793"/>
      <c r="B25" s="794" t="s">
        <v>377</v>
      </c>
      <c r="C25" s="795">
        <f>AVERAGE(Indicators_full!P186:P195)*25</f>
        <v>25.898684630102043</v>
      </c>
      <c r="D25" s="796" t="s">
        <v>935</v>
      </c>
      <c r="E25" s="797" t="s">
        <v>3829</v>
      </c>
    </row>
    <row r="26" spans="1:25" ht="15.75" customHeight="1">
      <c r="A26" s="798" t="s">
        <v>381</v>
      </c>
      <c r="B26" s="799"/>
      <c r="C26" s="800">
        <f>AVERAGE(Indicators_full!P196:P217)*25</f>
        <v>56.25</v>
      </c>
      <c r="D26" s="801" t="s">
        <v>933</v>
      </c>
      <c r="E26" s="802" t="s">
        <v>3827</v>
      </c>
      <c r="F26" s="464"/>
      <c r="H26" s="464"/>
      <c r="I26" s="464"/>
      <c r="J26" s="464"/>
      <c r="K26" s="464"/>
      <c r="L26" s="464"/>
      <c r="M26" s="464"/>
      <c r="N26" s="464"/>
      <c r="O26" s="464"/>
      <c r="P26" s="464"/>
      <c r="Q26" s="464"/>
      <c r="R26" s="464"/>
      <c r="S26" s="464"/>
      <c r="T26" s="464"/>
      <c r="U26" s="464"/>
      <c r="V26" s="464"/>
      <c r="W26" s="464"/>
      <c r="X26" s="464"/>
      <c r="Y26" s="464"/>
    </row>
    <row r="27" spans="1:25" ht="15.75" customHeight="1">
      <c r="A27" s="788"/>
      <c r="B27" s="789" t="s">
        <v>382</v>
      </c>
      <c r="C27" s="790">
        <f>AVERAGE(Indicators_full!P196:P198)*25</f>
        <v>62.5</v>
      </c>
      <c r="D27" s="791" t="s">
        <v>3832</v>
      </c>
      <c r="E27" s="792" t="s">
        <v>3827</v>
      </c>
      <c r="G27" s="791"/>
    </row>
    <row r="28" spans="1:25" ht="15.75" customHeight="1">
      <c r="A28" s="788"/>
      <c r="B28" s="789" t="s">
        <v>392</v>
      </c>
      <c r="C28" s="790">
        <f>AVERAGE(Indicators_full!P199:P206)*25</f>
        <v>46.875</v>
      </c>
      <c r="D28" s="791" t="s">
        <v>3248</v>
      </c>
      <c r="E28" s="792" t="s">
        <v>3830</v>
      </c>
      <c r="G28" s="791"/>
    </row>
    <row r="29" spans="1:25" ht="15.75" customHeight="1">
      <c r="A29" s="788"/>
      <c r="B29" s="789" t="s">
        <v>403</v>
      </c>
      <c r="C29" s="790">
        <f>AVERAGE(Indicators_full!P207:P214)*25</f>
        <v>59.375</v>
      </c>
      <c r="D29" s="791" t="s">
        <v>933</v>
      </c>
      <c r="E29" s="792" t="s">
        <v>3827</v>
      </c>
      <c r="G29" s="791"/>
    </row>
    <row r="30" spans="1:25" ht="15.75" customHeight="1">
      <c r="A30" s="793"/>
      <c r="B30" s="794" t="s">
        <v>441</v>
      </c>
      <c r="C30" s="795">
        <f>AVERAGE(Indicators_full!P215:P217)*25</f>
        <v>66.666666666666657</v>
      </c>
      <c r="D30" s="796" t="s">
        <v>2145</v>
      </c>
      <c r="E30" s="797" t="s">
        <v>3827</v>
      </c>
      <c r="G30" s="791"/>
    </row>
    <row r="31" spans="1:25" ht="15.75" customHeight="1">
      <c r="A31" s="798" t="s">
        <v>450</v>
      </c>
      <c r="B31" s="799"/>
      <c r="C31" s="800">
        <f>AVERAGE(Indicators_full!P218:P234)*25</f>
        <v>49.556100217864937</v>
      </c>
      <c r="D31" s="801" t="s">
        <v>3144</v>
      </c>
      <c r="E31" s="802" t="s">
        <v>3830</v>
      </c>
      <c r="F31" s="464"/>
      <c r="G31" s="801"/>
      <c r="J31" s="464"/>
      <c r="K31" s="464"/>
      <c r="L31" s="464"/>
      <c r="M31" s="464"/>
      <c r="N31" s="464"/>
      <c r="O31" s="464"/>
      <c r="P31" s="464"/>
      <c r="Q31" s="464"/>
      <c r="R31" s="464"/>
      <c r="S31" s="464"/>
      <c r="T31" s="464"/>
      <c r="U31" s="464"/>
      <c r="V31" s="464"/>
      <c r="W31" s="464"/>
      <c r="X31" s="464"/>
      <c r="Y31" s="464"/>
    </row>
    <row r="32" spans="1:25" ht="15.75" customHeight="1">
      <c r="A32" s="788"/>
      <c r="B32" s="789" t="s">
        <v>451</v>
      </c>
      <c r="C32" s="790">
        <f>AVERAGE(Indicators_full!P218:P225)*25</f>
        <v>51.707175925925931</v>
      </c>
      <c r="D32" s="791" t="s">
        <v>3144</v>
      </c>
      <c r="E32" s="792" t="s">
        <v>3830</v>
      </c>
    </row>
    <row r="33" spans="1:7" ht="15.75" customHeight="1">
      <c r="A33" s="803"/>
      <c r="B33" s="804" t="s">
        <v>481</v>
      </c>
      <c r="C33" s="805">
        <f>AVERAGE(Indicators_full!P226:P234)*25</f>
        <v>47.644032921810698</v>
      </c>
      <c r="D33" s="806" t="s">
        <v>3248</v>
      </c>
      <c r="E33" s="807" t="s">
        <v>3830</v>
      </c>
    </row>
    <row r="34" spans="1:7" ht="15.75" customHeight="1">
      <c r="A34" s="808"/>
      <c r="B34" s="808"/>
      <c r="C34" s="809"/>
      <c r="D34" s="808"/>
      <c r="E34" s="808"/>
      <c r="G34" s="791"/>
    </row>
    <row r="35" spans="1:7" ht="15.75" customHeight="1">
      <c r="A35" s="808"/>
      <c r="B35" s="808"/>
      <c r="C35" s="809"/>
      <c r="D35" s="808"/>
      <c r="E35" s="808"/>
      <c r="G35" s="791"/>
    </row>
    <row r="36" spans="1:7" ht="15.75" customHeight="1">
      <c r="A36" s="808"/>
      <c r="B36" s="808"/>
      <c r="C36" s="809"/>
      <c r="D36" s="808"/>
      <c r="E36" s="808"/>
      <c r="G36" s="801"/>
    </row>
    <row r="37" spans="1:7" ht="15.75" customHeight="1">
      <c r="A37" s="808"/>
      <c r="B37" s="808"/>
      <c r="C37" s="809"/>
      <c r="D37" s="808"/>
      <c r="E37" s="808"/>
    </row>
    <row r="38" spans="1:7" ht="15.75" customHeight="1">
      <c r="A38" s="808"/>
      <c r="B38" s="808"/>
      <c r="C38" s="809"/>
      <c r="D38" s="808"/>
      <c r="E38" s="808"/>
    </row>
    <row r="39" spans="1:7" ht="15.75" customHeight="1">
      <c r="A39" s="808"/>
      <c r="B39" s="808"/>
      <c r="C39" s="809"/>
      <c r="D39" s="808"/>
      <c r="E39" s="808"/>
    </row>
    <row r="40" spans="1:7" ht="15.75" customHeight="1">
      <c r="A40" s="808"/>
      <c r="B40" s="808"/>
      <c r="C40" s="809"/>
      <c r="D40" s="808"/>
      <c r="E40" s="808"/>
    </row>
    <row r="41" spans="1:7" ht="15.75" customHeight="1">
      <c r="A41" s="808"/>
      <c r="B41" s="808"/>
      <c r="C41" s="809"/>
      <c r="D41" s="808"/>
      <c r="E41" s="808"/>
    </row>
    <row r="42" spans="1:7" ht="15.75" customHeight="1">
      <c r="A42" s="808"/>
      <c r="B42" s="808"/>
      <c r="C42" s="809"/>
      <c r="D42" s="808"/>
      <c r="E42" s="808"/>
    </row>
    <row r="43" spans="1:7" ht="15.75" customHeight="1">
      <c r="A43" s="808"/>
      <c r="B43" s="808"/>
      <c r="C43" s="809"/>
      <c r="D43" s="808"/>
      <c r="E43" s="808"/>
    </row>
    <row r="44" spans="1:7" ht="15.75" customHeight="1">
      <c r="A44" s="808"/>
      <c r="B44" s="808"/>
      <c r="C44" s="809"/>
      <c r="D44" s="808"/>
      <c r="E44" s="808"/>
    </row>
    <row r="45" spans="1:7" ht="15.75" customHeight="1">
      <c r="A45" s="808"/>
      <c r="B45" s="808"/>
      <c r="C45" s="809"/>
      <c r="D45" s="808"/>
      <c r="E45" s="808"/>
    </row>
    <row r="46" spans="1:7" ht="15.75" customHeight="1">
      <c r="A46" s="808"/>
      <c r="B46" s="808"/>
      <c r="C46" s="809"/>
      <c r="D46" s="808"/>
      <c r="E46" s="808"/>
    </row>
    <row r="47" spans="1:7" ht="15.75" customHeight="1">
      <c r="A47" s="808"/>
      <c r="B47" s="808"/>
      <c r="C47" s="809"/>
      <c r="D47" s="808"/>
      <c r="E47" s="808"/>
    </row>
    <row r="48" spans="1:7" ht="15.75" customHeight="1">
      <c r="A48" s="808"/>
      <c r="B48" s="808"/>
      <c r="C48" s="809"/>
      <c r="D48" s="808"/>
      <c r="E48" s="808"/>
    </row>
    <row r="49" spans="1:5" ht="15.75" customHeight="1">
      <c r="A49" s="808"/>
      <c r="B49" s="808"/>
      <c r="C49" s="809"/>
      <c r="D49" s="808"/>
      <c r="E49" s="808"/>
    </row>
    <row r="50" spans="1:5" ht="15.75" customHeight="1">
      <c r="A50" s="808"/>
      <c r="B50" s="808"/>
      <c r="C50" s="809"/>
      <c r="D50" s="808"/>
      <c r="E50" s="808"/>
    </row>
    <row r="51" spans="1:5" ht="15.75" customHeight="1">
      <c r="A51" s="808"/>
      <c r="B51" s="808"/>
      <c r="C51" s="809"/>
      <c r="D51" s="808"/>
      <c r="E51" s="808"/>
    </row>
    <row r="52" spans="1:5" ht="15.75" customHeight="1">
      <c r="A52" s="808"/>
      <c r="B52" s="808"/>
      <c r="C52" s="809"/>
      <c r="D52" s="808"/>
      <c r="E52" s="808"/>
    </row>
    <row r="53" spans="1:5" ht="15.75" customHeight="1">
      <c r="A53" s="808"/>
      <c r="B53" s="808"/>
      <c r="C53" s="809"/>
      <c r="D53" s="808"/>
      <c r="E53" s="808"/>
    </row>
    <row r="54" spans="1:5" ht="15.75" customHeight="1">
      <c r="A54" s="808"/>
      <c r="B54" s="808"/>
      <c r="C54" s="809"/>
      <c r="D54" s="808"/>
      <c r="E54" s="808"/>
    </row>
    <row r="55" spans="1:5" ht="15.75" customHeight="1">
      <c r="A55" s="808"/>
      <c r="B55" s="808"/>
      <c r="C55" s="809"/>
      <c r="D55" s="808"/>
      <c r="E55" s="808"/>
    </row>
    <row r="56" spans="1:5" ht="15.75" customHeight="1">
      <c r="A56" s="808"/>
      <c r="B56" s="808"/>
      <c r="C56" s="809"/>
      <c r="D56" s="808"/>
      <c r="E56" s="808"/>
    </row>
    <row r="57" spans="1:5" ht="15.75" customHeight="1">
      <c r="A57" s="808"/>
      <c r="B57" s="808"/>
      <c r="C57" s="809"/>
      <c r="D57" s="808"/>
      <c r="E57" s="808"/>
    </row>
    <row r="58" spans="1:5" ht="15.75" customHeight="1">
      <c r="A58" s="808"/>
      <c r="B58" s="808"/>
      <c r="C58" s="809"/>
      <c r="D58" s="808"/>
      <c r="E58" s="808"/>
    </row>
    <row r="59" spans="1:5" ht="15.75" customHeight="1">
      <c r="A59" s="808"/>
      <c r="B59" s="808"/>
      <c r="C59" s="809"/>
      <c r="D59" s="808"/>
      <c r="E59" s="808"/>
    </row>
    <row r="60" spans="1:5" ht="15.75" customHeight="1">
      <c r="A60" s="808"/>
      <c r="B60" s="808"/>
      <c r="C60" s="809"/>
      <c r="D60" s="808"/>
      <c r="E60" s="808"/>
    </row>
    <row r="61" spans="1:5" ht="15.75" customHeight="1">
      <c r="A61" s="808"/>
      <c r="B61" s="808"/>
      <c r="C61" s="809"/>
      <c r="D61" s="808"/>
      <c r="E61" s="808"/>
    </row>
    <row r="62" spans="1:5" ht="15.75" customHeight="1">
      <c r="A62" s="808"/>
      <c r="B62" s="808"/>
      <c r="C62" s="809"/>
      <c r="D62" s="808"/>
      <c r="E62" s="808"/>
    </row>
    <row r="63" spans="1:5" ht="15.75" customHeight="1">
      <c r="A63" s="808"/>
      <c r="B63" s="808"/>
      <c r="C63" s="809"/>
      <c r="D63" s="808"/>
      <c r="E63" s="808"/>
    </row>
    <row r="64" spans="1:5" ht="15.75" customHeight="1">
      <c r="A64" s="808"/>
      <c r="B64" s="808"/>
      <c r="C64" s="809"/>
      <c r="D64" s="808"/>
      <c r="E64" s="808"/>
    </row>
    <row r="65" spans="1:5" ht="15.75" customHeight="1">
      <c r="A65" s="808"/>
      <c r="B65" s="808"/>
      <c r="C65" s="809"/>
      <c r="D65" s="808"/>
      <c r="E65" s="808"/>
    </row>
    <row r="66" spans="1:5" ht="15.75" customHeight="1">
      <c r="A66" s="808"/>
      <c r="B66" s="808"/>
      <c r="C66" s="809"/>
      <c r="D66" s="808"/>
      <c r="E66" s="808"/>
    </row>
    <row r="67" spans="1:5" ht="15.75" customHeight="1">
      <c r="A67" s="808"/>
      <c r="B67" s="808"/>
      <c r="C67" s="809"/>
      <c r="D67" s="808"/>
      <c r="E67" s="808"/>
    </row>
    <row r="68" spans="1:5" ht="15.75" customHeight="1">
      <c r="A68" s="808"/>
      <c r="B68" s="808"/>
      <c r="C68" s="809"/>
      <c r="D68" s="808"/>
      <c r="E68" s="808"/>
    </row>
    <row r="69" spans="1:5" ht="15.75" customHeight="1">
      <c r="A69" s="808"/>
      <c r="B69" s="808"/>
      <c r="C69" s="809"/>
      <c r="D69" s="808"/>
      <c r="E69" s="808"/>
    </row>
    <row r="70" spans="1:5" ht="15.75" customHeight="1">
      <c r="A70" s="808"/>
      <c r="B70" s="808"/>
      <c r="C70" s="809"/>
      <c r="D70" s="808"/>
      <c r="E70" s="808"/>
    </row>
    <row r="71" spans="1:5" ht="15.75" customHeight="1">
      <c r="A71" s="808"/>
      <c r="B71" s="808"/>
      <c r="C71" s="809"/>
      <c r="D71" s="808"/>
      <c r="E71" s="808"/>
    </row>
    <row r="72" spans="1:5" ht="15.75" customHeight="1">
      <c r="A72" s="808"/>
      <c r="B72" s="808"/>
      <c r="C72" s="809"/>
      <c r="D72" s="808"/>
      <c r="E72" s="808"/>
    </row>
    <row r="73" spans="1:5" ht="15.75" customHeight="1">
      <c r="A73" s="808"/>
      <c r="B73" s="808"/>
      <c r="C73" s="809"/>
      <c r="D73" s="808"/>
      <c r="E73" s="808"/>
    </row>
    <row r="74" spans="1:5" ht="15.75" customHeight="1">
      <c r="A74" s="808"/>
      <c r="B74" s="808"/>
      <c r="C74" s="809"/>
      <c r="D74" s="808"/>
      <c r="E74" s="808"/>
    </row>
    <row r="75" spans="1:5" ht="15.75" customHeight="1">
      <c r="A75" s="808"/>
      <c r="B75" s="808"/>
      <c r="C75" s="809"/>
      <c r="D75" s="808"/>
      <c r="E75" s="808"/>
    </row>
    <row r="76" spans="1:5" ht="15.75" customHeight="1">
      <c r="A76" s="808"/>
      <c r="B76" s="808"/>
      <c r="C76" s="809"/>
      <c r="D76" s="808"/>
      <c r="E76" s="808"/>
    </row>
    <row r="77" spans="1:5" ht="15.75" customHeight="1">
      <c r="A77" s="808"/>
      <c r="B77" s="808"/>
      <c r="C77" s="809"/>
      <c r="D77" s="808"/>
      <c r="E77" s="808"/>
    </row>
    <row r="78" spans="1:5" ht="15.75" customHeight="1">
      <c r="A78" s="808"/>
      <c r="B78" s="808"/>
      <c r="C78" s="809"/>
      <c r="D78" s="808"/>
      <c r="E78" s="808"/>
    </row>
    <row r="79" spans="1:5" ht="15.75" customHeight="1">
      <c r="A79" s="808"/>
      <c r="B79" s="808"/>
      <c r="C79" s="809"/>
      <c r="D79" s="808"/>
      <c r="E79" s="808"/>
    </row>
    <row r="80" spans="1:5" ht="15.75" customHeight="1">
      <c r="A80" s="808"/>
      <c r="B80" s="808"/>
      <c r="C80" s="809"/>
      <c r="D80" s="808"/>
      <c r="E80" s="808"/>
    </row>
    <row r="81" spans="1:5" ht="15.75" customHeight="1">
      <c r="A81" s="808"/>
      <c r="B81" s="808"/>
      <c r="C81" s="809"/>
      <c r="D81" s="808"/>
      <c r="E81" s="808"/>
    </row>
    <row r="82" spans="1:5" ht="15.75" customHeight="1">
      <c r="A82" s="808"/>
      <c r="B82" s="808"/>
      <c r="C82" s="809"/>
      <c r="D82" s="808"/>
      <c r="E82" s="808"/>
    </row>
    <row r="83" spans="1:5" ht="15.75" customHeight="1">
      <c r="A83" s="808"/>
      <c r="B83" s="808"/>
      <c r="C83" s="809"/>
      <c r="D83" s="808"/>
      <c r="E83" s="808"/>
    </row>
    <row r="84" spans="1:5" ht="15.75" customHeight="1">
      <c r="A84" s="808"/>
      <c r="B84" s="808"/>
      <c r="C84" s="809"/>
      <c r="D84" s="808"/>
      <c r="E84" s="808"/>
    </row>
    <row r="85" spans="1:5" ht="15.75" customHeight="1">
      <c r="A85" s="808"/>
      <c r="B85" s="808"/>
      <c r="C85" s="809"/>
      <c r="D85" s="808"/>
      <c r="E85" s="808"/>
    </row>
    <row r="86" spans="1:5" ht="15.75" customHeight="1">
      <c r="A86" s="808"/>
      <c r="B86" s="808"/>
      <c r="C86" s="809"/>
      <c r="D86" s="808"/>
      <c r="E86" s="808"/>
    </row>
    <row r="87" spans="1:5" ht="15.75" customHeight="1">
      <c r="A87" s="808"/>
      <c r="B87" s="808"/>
      <c r="C87" s="809"/>
      <c r="D87" s="808"/>
      <c r="E87" s="808"/>
    </row>
    <row r="88" spans="1:5" ht="15.75" customHeight="1">
      <c r="A88" s="808"/>
      <c r="B88" s="808"/>
      <c r="C88" s="809"/>
      <c r="D88" s="808"/>
      <c r="E88" s="808"/>
    </row>
    <row r="89" spans="1:5" ht="15.75" customHeight="1">
      <c r="A89" s="808"/>
      <c r="B89" s="808"/>
      <c r="C89" s="809"/>
      <c r="D89" s="808"/>
      <c r="E89" s="808"/>
    </row>
    <row r="90" spans="1:5" ht="15.75" customHeight="1">
      <c r="A90" s="808"/>
      <c r="B90" s="808"/>
      <c r="C90" s="809"/>
      <c r="D90" s="808"/>
      <c r="E90" s="808"/>
    </row>
    <row r="91" spans="1:5" ht="15.75" customHeight="1">
      <c r="A91" s="808"/>
      <c r="B91" s="808"/>
      <c r="C91" s="809"/>
      <c r="D91" s="808"/>
      <c r="E91" s="808"/>
    </row>
    <row r="92" spans="1:5" ht="15.75" customHeight="1">
      <c r="A92" s="808"/>
      <c r="B92" s="808"/>
      <c r="C92" s="809"/>
      <c r="D92" s="808"/>
      <c r="E92" s="808"/>
    </row>
    <row r="93" spans="1:5" ht="15.75" customHeight="1">
      <c r="A93" s="808"/>
      <c r="B93" s="808"/>
      <c r="C93" s="809"/>
      <c r="D93" s="808"/>
      <c r="E93" s="808"/>
    </row>
    <row r="94" spans="1:5" ht="15.75" customHeight="1">
      <c r="A94" s="808"/>
      <c r="B94" s="808"/>
      <c r="C94" s="809"/>
      <c r="D94" s="808"/>
      <c r="E94" s="808"/>
    </row>
    <row r="95" spans="1:5" ht="15.75" customHeight="1">
      <c r="A95" s="808"/>
      <c r="B95" s="808"/>
      <c r="C95" s="809"/>
      <c r="D95" s="808"/>
      <c r="E95" s="808"/>
    </row>
    <row r="96" spans="1:5" ht="15.75" customHeight="1">
      <c r="A96" s="808"/>
      <c r="B96" s="808"/>
      <c r="C96" s="809"/>
      <c r="D96" s="808"/>
      <c r="E96" s="808"/>
    </row>
    <row r="97" spans="1:5" ht="15.75" customHeight="1">
      <c r="A97" s="808"/>
      <c r="B97" s="808"/>
      <c r="C97" s="809"/>
      <c r="D97" s="808"/>
      <c r="E97" s="808"/>
    </row>
    <row r="98" spans="1:5" ht="15.75" customHeight="1">
      <c r="A98" s="808"/>
      <c r="B98" s="808"/>
      <c r="C98" s="809"/>
      <c r="D98" s="808"/>
      <c r="E98" s="808"/>
    </row>
    <row r="99" spans="1:5" ht="15.75" customHeight="1">
      <c r="A99" s="808"/>
      <c r="B99" s="808"/>
      <c r="C99" s="809"/>
      <c r="D99" s="808"/>
      <c r="E99" s="808"/>
    </row>
    <row r="100" spans="1:5" ht="15.75" customHeight="1">
      <c r="A100" s="808"/>
      <c r="B100" s="808"/>
      <c r="C100" s="809"/>
      <c r="D100" s="808"/>
      <c r="E100" s="808"/>
    </row>
    <row r="101" spans="1:5" ht="15.75" customHeight="1">
      <c r="A101" s="808"/>
      <c r="B101" s="808"/>
      <c r="C101" s="809"/>
      <c r="D101" s="808"/>
      <c r="E101" s="808"/>
    </row>
    <row r="102" spans="1:5" ht="15.75" customHeight="1">
      <c r="A102" s="808"/>
      <c r="B102" s="808"/>
      <c r="C102" s="809"/>
      <c r="D102" s="808"/>
      <c r="E102" s="808"/>
    </row>
    <row r="103" spans="1:5" ht="15.75" customHeight="1">
      <c r="A103" s="808"/>
      <c r="B103" s="808"/>
      <c r="C103" s="809"/>
      <c r="D103" s="808"/>
      <c r="E103" s="808"/>
    </row>
    <row r="104" spans="1:5" ht="15.75" customHeight="1">
      <c r="A104" s="808"/>
      <c r="B104" s="808"/>
      <c r="C104" s="809"/>
      <c r="D104" s="808"/>
      <c r="E104" s="808"/>
    </row>
    <row r="105" spans="1:5" ht="15.75" customHeight="1">
      <c r="A105" s="808"/>
      <c r="B105" s="808"/>
      <c r="C105" s="809"/>
      <c r="D105" s="808"/>
      <c r="E105" s="808"/>
    </row>
    <row r="106" spans="1:5" ht="15.75" customHeight="1">
      <c r="A106" s="808"/>
      <c r="B106" s="808"/>
      <c r="C106" s="809"/>
      <c r="D106" s="808"/>
      <c r="E106" s="808"/>
    </row>
    <row r="107" spans="1:5" ht="15.75" customHeight="1">
      <c r="A107" s="808"/>
      <c r="B107" s="808"/>
      <c r="C107" s="809"/>
      <c r="D107" s="808"/>
      <c r="E107" s="808"/>
    </row>
    <row r="108" spans="1:5" ht="15.75" customHeight="1">
      <c r="A108" s="808"/>
      <c r="B108" s="808"/>
      <c r="C108" s="809"/>
      <c r="D108" s="808"/>
      <c r="E108" s="808"/>
    </row>
    <row r="109" spans="1:5" ht="15.75" customHeight="1">
      <c r="A109" s="808"/>
      <c r="B109" s="808"/>
      <c r="C109" s="809"/>
      <c r="D109" s="808"/>
      <c r="E109" s="808"/>
    </row>
    <row r="110" spans="1:5" ht="15.75" customHeight="1">
      <c r="A110" s="808"/>
      <c r="B110" s="808"/>
      <c r="C110" s="809"/>
      <c r="D110" s="808"/>
      <c r="E110" s="808"/>
    </row>
    <row r="111" spans="1:5" ht="15.75" customHeight="1">
      <c r="A111" s="808"/>
      <c r="B111" s="808"/>
      <c r="C111" s="809"/>
      <c r="D111" s="808"/>
      <c r="E111" s="808"/>
    </row>
    <row r="112" spans="1:5" ht="15.75" customHeight="1">
      <c r="A112" s="808"/>
      <c r="B112" s="808"/>
      <c r="C112" s="809"/>
      <c r="D112" s="808"/>
      <c r="E112" s="808"/>
    </row>
    <row r="113" spans="1:5" ht="15.75" customHeight="1">
      <c r="A113" s="808"/>
      <c r="B113" s="808"/>
      <c r="C113" s="809"/>
      <c r="D113" s="808"/>
      <c r="E113" s="808"/>
    </row>
    <row r="114" spans="1:5" ht="15.75" customHeight="1">
      <c r="A114" s="808"/>
      <c r="B114" s="808"/>
      <c r="C114" s="809"/>
      <c r="D114" s="808"/>
      <c r="E114" s="808"/>
    </row>
    <row r="115" spans="1:5" ht="15.75" customHeight="1">
      <c r="A115" s="808"/>
      <c r="B115" s="808"/>
      <c r="C115" s="809"/>
      <c r="D115" s="808"/>
      <c r="E115" s="808"/>
    </row>
    <row r="116" spans="1:5" ht="15.75" customHeight="1">
      <c r="A116" s="808"/>
      <c r="B116" s="808"/>
      <c r="C116" s="809"/>
      <c r="D116" s="808"/>
      <c r="E116" s="808"/>
    </row>
    <row r="117" spans="1:5" ht="15.75" customHeight="1">
      <c r="A117" s="808"/>
      <c r="B117" s="808"/>
      <c r="C117" s="809"/>
      <c r="D117" s="808"/>
      <c r="E117" s="808"/>
    </row>
    <row r="118" spans="1:5" ht="15.75" customHeight="1">
      <c r="A118" s="808"/>
      <c r="B118" s="808"/>
      <c r="C118" s="809"/>
      <c r="D118" s="808"/>
      <c r="E118" s="808"/>
    </row>
    <row r="119" spans="1:5" ht="15.75" customHeight="1">
      <c r="A119" s="808"/>
      <c r="B119" s="808"/>
      <c r="C119" s="809"/>
      <c r="D119" s="808"/>
      <c r="E119" s="808"/>
    </row>
    <row r="120" spans="1:5" ht="15.75" customHeight="1">
      <c r="A120" s="808"/>
      <c r="B120" s="808"/>
      <c r="C120" s="809"/>
      <c r="D120" s="808"/>
      <c r="E120" s="808"/>
    </row>
    <row r="121" spans="1:5" ht="15.75" customHeight="1">
      <c r="A121" s="808"/>
      <c r="B121" s="808"/>
      <c r="C121" s="809"/>
      <c r="D121" s="808"/>
      <c r="E121" s="808"/>
    </row>
    <row r="122" spans="1:5" ht="15.75" customHeight="1">
      <c r="A122" s="808"/>
      <c r="B122" s="808"/>
      <c r="C122" s="809"/>
      <c r="D122" s="808"/>
      <c r="E122" s="808"/>
    </row>
    <row r="123" spans="1:5" ht="15.75" customHeight="1">
      <c r="A123" s="808"/>
      <c r="B123" s="808"/>
      <c r="C123" s="809"/>
      <c r="D123" s="808"/>
      <c r="E123" s="808"/>
    </row>
    <row r="124" spans="1:5" ht="15.75" customHeight="1">
      <c r="A124" s="808"/>
      <c r="B124" s="808"/>
      <c r="C124" s="809"/>
      <c r="D124" s="808"/>
      <c r="E124" s="808"/>
    </row>
    <row r="125" spans="1:5" ht="15.75" customHeight="1">
      <c r="A125" s="808"/>
      <c r="B125" s="808"/>
      <c r="C125" s="809"/>
      <c r="D125" s="808"/>
      <c r="E125" s="808"/>
    </row>
    <row r="126" spans="1:5" ht="15.75" customHeight="1">
      <c r="A126" s="808"/>
      <c r="B126" s="808"/>
      <c r="C126" s="809"/>
      <c r="D126" s="808"/>
      <c r="E126" s="808"/>
    </row>
    <row r="127" spans="1:5" ht="15.75" customHeight="1">
      <c r="A127" s="808"/>
      <c r="B127" s="808"/>
      <c r="C127" s="809"/>
      <c r="D127" s="808"/>
      <c r="E127" s="808"/>
    </row>
    <row r="128" spans="1:5" ht="15.75" customHeight="1">
      <c r="A128" s="808"/>
      <c r="B128" s="808"/>
      <c r="C128" s="809"/>
      <c r="D128" s="808"/>
      <c r="E128" s="808"/>
    </row>
    <row r="129" spans="1:5" ht="15.75" customHeight="1">
      <c r="A129" s="808"/>
      <c r="B129" s="808"/>
      <c r="C129" s="809"/>
      <c r="D129" s="808"/>
      <c r="E129" s="808"/>
    </row>
    <row r="130" spans="1:5" ht="15.75" customHeight="1">
      <c r="A130" s="808"/>
      <c r="B130" s="808"/>
      <c r="C130" s="809"/>
      <c r="D130" s="808"/>
      <c r="E130" s="808"/>
    </row>
    <row r="131" spans="1:5" ht="15.75" customHeight="1">
      <c r="A131" s="808"/>
      <c r="B131" s="808"/>
      <c r="C131" s="809"/>
      <c r="D131" s="808"/>
      <c r="E131" s="808"/>
    </row>
    <row r="132" spans="1:5" ht="15.75" customHeight="1">
      <c r="A132" s="808"/>
      <c r="B132" s="808"/>
      <c r="C132" s="809"/>
      <c r="D132" s="808"/>
      <c r="E132" s="808"/>
    </row>
    <row r="133" spans="1:5" ht="15.75" customHeight="1">
      <c r="A133" s="808"/>
      <c r="B133" s="808"/>
      <c r="C133" s="809"/>
      <c r="D133" s="808"/>
      <c r="E133" s="808"/>
    </row>
    <row r="134" spans="1:5" ht="15.75" customHeight="1">
      <c r="A134" s="808"/>
      <c r="B134" s="808"/>
      <c r="C134" s="809"/>
      <c r="D134" s="808"/>
      <c r="E134" s="808"/>
    </row>
    <row r="135" spans="1:5" ht="15.75" customHeight="1">
      <c r="A135" s="808"/>
      <c r="B135" s="808"/>
      <c r="C135" s="809"/>
      <c r="D135" s="808"/>
      <c r="E135" s="808"/>
    </row>
    <row r="136" spans="1:5" ht="15.75" customHeight="1">
      <c r="A136" s="808"/>
      <c r="B136" s="808"/>
      <c r="C136" s="809"/>
      <c r="D136" s="808"/>
      <c r="E136" s="808"/>
    </row>
    <row r="137" spans="1:5" ht="15.75" customHeight="1">
      <c r="A137" s="808"/>
      <c r="B137" s="808"/>
      <c r="C137" s="809"/>
      <c r="D137" s="808"/>
      <c r="E137" s="808"/>
    </row>
    <row r="138" spans="1:5" ht="15.75" customHeight="1">
      <c r="A138" s="808"/>
      <c r="B138" s="808"/>
      <c r="C138" s="809"/>
      <c r="D138" s="808"/>
      <c r="E138" s="808"/>
    </row>
    <row r="139" spans="1:5" ht="15.75" customHeight="1">
      <c r="A139" s="808"/>
      <c r="B139" s="808"/>
      <c r="C139" s="809"/>
      <c r="D139" s="808"/>
      <c r="E139" s="808"/>
    </row>
    <row r="140" spans="1:5" ht="15.75" customHeight="1">
      <c r="A140" s="808"/>
      <c r="B140" s="808"/>
      <c r="C140" s="809"/>
      <c r="D140" s="808"/>
      <c r="E140" s="808"/>
    </row>
    <row r="141" spans="1:5" ht="15.75" customHeight="1">
      <c r="A141" s="808"/>
      <c r="B141" s="808"/>
      <c r="C141" s="809"/>
      <c r="D141" s="808"/>
      <c r="E141" s="808"/>
    </row>
    <row r="142" spans="1:5" ht="15.75" customHeight="1">
      <c r="A142" s="808"/>
      <c r="B142" s="808"/>
      <c r="C142" s="809"/>
      <c r="D142" s="808"/>
      <c r="E142" s="808"/>
    </row>
    <row r="143" spans="1:5" ht="15.75" customHeight="1">
      <c r="A143" s="808"/>
      <c r="B143" s="808"/>
      <c r="C143" s="809"/>
      <c r="D143" s="808"/>
      <c r="E143" s="808"/>
    </row>
    <row r="144" spans="1:5" ht="15.75" customHeight="1">
      <c r="A144" s="808"/>
      <c r="B144" s="808"/>
      <c r="C144" s="809"/>
      <c r="D144" s="808"/>
      <c r="E144" s="808"/>
    </row>
    <row r="145" spans="1:5" ht="15.75" customHeight="1">
      <c r="A145" s="808"/>
      <c r="B145" s="808"/>
      <c r="C145" s="809"/>
      <c r="D145" s="808"/>
      <c r="E145" s="808"/>
    </row>
    <row r="146" spans="1:5" ht="15.75" customHeight="1">
      <c r="A146" s="808"/>
      <c r="B146" s="808"/>
      <c r="C146" s="809"/>
      <c r="D146" s="808"/>
      <c r="E146" s="808"/>
    </row>
    <row r="147" spans="1:5" ht="15.75" customHeight="1">
      <c r="A147" s="808"/>
      <c r="B147" s="808"/>
      <c r="C147" s="809"/>
      <c r="D147" s="808"/>
      <c r="E147" s="808"/>
    </row>
    <row r="148" spans="1:5" ht="15.75" customHeight="1">
      <c r="A148" s="808"/>
      <c r="B148" s="808"/>
      <c r="C148" s="809"/>
      <c r="D148" s="808"/>
      <c r="E148" s="808"/>
    </row>
    <row r="149" spans="1:5" ht="15.75" customHeight="1">
      <c r="A149" s="808"/>
      <c r="B149" s="808"/>
      <c r="C149" s="809"/>
      <c r="D149" s="808"/>
      <c r="E149" s="808"/>
    </row>
    <row r="150" spans="1:5" ht="15.75" customHeight="1">
      <c r="A150" s="808"/>
      <c r="B150" s="808"/>
      <c r="C150" s="809"/>
      <c r="D150" s="808"/>
      <c r="E150" s="808"/>
    </row>
    <row r="151" spans="1:5" ht="15.75" customHeight="1">
      <c r="A151" s="808"/>
      <c r="B151" s="808"/>
      <c r="C151" s="809"/>
      <c r="D151" s="808"/>
      <c r="E151" s="808"/>
    </row>
    <row r="152" spans="1:5" ht="15.75" customHeight="1">
      <c r="A152" s="808"/>
      <c r="B152" s="808"/>
      <c r="C152" s="809"/>
      <c r="D152" s="808"/>
      <c r="E152" s="808"/>
    </row>
    <row r="153" spans="1:5" ht="15.75" customHeight="1">
      <c r="A153" s="808"/>
      <c r="B153" s="808"/>
      <c r="C153" s="809"/>
      <c r="D153" s="808"/>
      <c r="E153" s="808"/>
    </row>
    <row r="154" spans="1:5" ht="15.75" customHeight="1">
      <c r="A154" s="808"/>
      <c r="B154" s="808"/>
      <c r="C154" s="809"/>
      <c r="D154" s="808"/>
      <c r="E154" s="808"/>
    </row>
    <row r="155" spans="1:5" ht="15.75" customHeight="1">
      <c r="A155" s="808"/>
      <c r="B155" s="808"/>
      <c r="C155" s="809"/>
      <c r="D155" s="808"/>
      <c r="E155" s="808"/>
    </row>
    <row r="156" spans="1:5" ht="15.75" customHeight="1">
      <c r="A156" s="808"/>
      <c r="B156" s="808"/>
      <c r="C156" s="809"/>
      <c r="D156" s="808"/>
      <c r="E156" s="808"/>
    </row>
    <row r="157" spans="1:5" ht="15.75" customHeight="1">
      <c r="A157" s="808"/>
      <c r="B157" s="808"/>
      <c r="C157" s="809"/>
      <c r="D157" s="808"/>
      <c r="E157" s="808"/>
    </row>
    <row r="158" spans="1:5" ht="15.75" customHeight="1">
      <c r="A158" s="808"/>
      <c r="B158" s="808"/>
      <c r="C158" s="809"/>
      <c r="D158" s="808"/>
      <c r="E158" s="808"/>
    </row>
    <row r="159" spans="1:5" ht="15.75" customHeight="1">
      <c r="A159" s="808"/>
      <c r="B159" s="808"/>
      <c r="C159" s="809"/>
      <c r="D159" s="808"/>
      <c r="E159" s="808"/>
    </row>
    <row r="160" spans="1:5" ht="15.75" customHeight="1">
      <c r="A160" s="808"/>
      <c r="B160" s="808"/>
      <c r="C160" s="809"/>
      <c r="D160" s="808"/>
      <c r="E160" s="808"/>
    </row>
    <row r="161" spans="1:5" ht="15.75" customHeight="1">
      <c r="A161" s="808"/>
      <c r="B161" s="808"/>
      <c r="C161" s="809"/>
      <c r="D161" s="808"/>
      <c r="E161" s="808"/>
    </row>
    <row r="162" spans="1:5" ht="15.75" customHeight="1">
      <c r="A162" s="808"/>
      <c r="B162" s="808"/>
      <c r="C162" s="809"/>
      <c r="D162" s="808"/>
      <c r="E162" s="808"/>
    </row>
    <row r="163" spans="1:5" ht="15.75" customHeight="1">
      <c r="A163" s="808"/>
      <c r="B163" s="808"/>
      <c r="C163" s="809"/>
      <c r="D163" s="808"/>
      <c r="E163" s="808"/>
    </row>
    <row r="164" spans="1:5" ht="15.75" customHeight="1">
      <c r="A164" s="808"/>
      <c r="B164" s="808"/>
      <c r="C164" s="809"/>
      <c r="D164" s="808"/>
      <c r="E164" s="808"/>
    </row>
    <row r="165" spans="1:5" ht="15.75" customHeight="1">
      <c r="A165" s="808"/>
      <c r="B165" s="808"/>
      <c r="C165" s="809"/>
      <c r="D165" s="808"/>
      <c r="E165" s="808"/>
    </row>
    <row r="166" spans="1:5" ht="15.75" customHeight="1">
      <c r="A166" s="808"/>
      <c r="B166" s="808"/>
      <c r="C166" s="809"/>
      <c r="D166" s="808"/>
      <c r="E166" s="808"/>
    </row>
    <row r="167" spans="1:5" ht="15.75" customHeight="1">
      <c r="A167" s="808"/>
      <c r="B167" s="808"/>
      <c r="C167" s="809"/>
      <c r="D167" s="808"/>
      <c r="E167" s="808"/>
    </row>
    <row r="168" spans="1:5" ht="15.75" customHeight="1">
      <c r="A168" s="808"/>
      <c r="B168" s="808"/>
      <c r="C168" s="809"/>
      <c r="D168" s="808"/>
      <c r="E168" s="808"/>
    </row>
    <row r="169" spans="1:5" ht="15.75" customHeight="1">
      <c r="A169" s="808"/>
      <c r="B169" s="808"/>
      <c r="C169" s="809"/>
      <c r="D169" s="808"/>
      <c r="E169" s="808"/>
    </row>
    <row r="170" spans="1:5" ht="15.75" customHeight="1">
      <c r="A170" s="808"/>
      <c r="B170" s="808"/>
      <c r="C170" s="809"/>
      <c r="D170" s="808"/>
      <c r="E170" s="808"/>
    </row>
    <row r="171" spans="1:5" ht="15.75" customHeight="1">
      <c r="A171" s="808"/>
      <c r="B171" s="808"/>
      <c r="C171" s="809"/>
      <c r="D171" s="808"/>
      <c r="E171" s="808"/>
    </row>
    <row r="172" spans="1:5" ht="15.75" customHeight="1">
      <c r="A172" s="808"/>
      <c r="B172" s="808"/>
      <c r="C172" s="809"/>
      <c r="D172" s="808"/>
      <c r="E172" s="808"/>
    </row>
    <row r="173" spans="1:5" ht="15.75" customHeight="1">
      <c r="A173" s="808"/>
      <c r="B173" s="808"/>
      <c r="C173" s="809"/>
      <c r="D173" s="808"/>
      <c r="E173" s="808"/>
    </row>
    <row r="174" spans="1:5" ht="15.75" customHeight="1">
      <c r="A174" s="808"/>
      <c r="B174" s="808"/>
      <c r="C174" s="809"/>
      <c r="D174" s="808"/>
      <c r="E174" s="808"/>
    </row>
    <row r="175" spans="1:5" ht="15.75" customHeight="1">
      <c r="A175" s="808"/>
      <c r="B175" s="808"/>
      <c r="C175" s="809"/>
      <c r="D175" s="808"/>
      <c r="E175" s="808"/>
    </row>
    <row r="176" spans="1:5" ht="15.75" customHeight="1">
      <c r="A176" s="808"/>
      <c r="B176" s="808"/>
      <c r="C176" s="809"/>
      <c r="D176" s="808"/>
      <c r="E176" s="808"/>
    </row>
    <row r="177" spans="1:5" ht="15.75" customHeight="1">
      <c r="A177" s="808"/>
      <c r="B177" s="808"/>
      <c r="C177" s="809"/>
      <c r="D177" s="808"/>
      <c r="E177" s="808"/>
    </row>
    <row r="178" spans="1:5" ht="15.75" customHeight="1">
      <c r="A178" s="808"/>
      <c r="B178" s="808"/>
      <c r="C178" s="809"/>
      <c r="D178" s="808"/>
      <c r="E178" s="808"/>
    </row>
    <row r="179" spans="1:5" ht="15.75" customHeight="1">
      <c r="A179" s="808"/>
      <c r="B179" s="808"/>
      <c r="C179" s="809"/>
      <c r="D179" s="808"/>
      <c r="E179" s="808"/>
    </row>
    <row r="180" spans="1:5" ht="15.75" customHeight="1">
      <c r="A180" s="808"/>
      <c r="B180" s="808"/>
      <c r="C180" s="809"/>
      <c r="D180" s="808"/>
      <c r="E180" s="808"/>
    </row>
    <row r="181" spans="1:5" ht="15.75" customHeight="1">
      <c r="A181" s="808"/>
      <c r="B181" s="808"/>
      <c r="C181" s="809"/>
      <c r="D181" s="808"/>
      <c r="E181" s="808"/>
    </row>
    <row r="182" spans="1:5" ht="15.75" customHeight="1">
      <c r="A182" s="808"/>
      <c r="B182" s="808"/>
      <c r="C182" s="809"/>
      <c r="D182" s="808"/>
      <c r="E182" s="808"/>
    </row>
    <row r="183" spans="1:5" ht="15.75" customHeight="1">
      <c r="A183" s="808"/>
      <c r="B183" s="808"/>
      <c r="C183" s="809"/>
      <c r="D183" s="808"/>
      <c r="E183" s="808"/>
    </row>
    <row r="184" spans="1:5" ht="15.75" customHeight="1">
      <c r="A184" s="808"/>
      <c r="B184" s="808"/>
      <c r="C184" s="809"/>
      <c r="D184" s="808"/>
      <c r="E184" s="808"/>
    </row>
    <row r="185" spans="1:5" ht="15.75" customHeight="1">
      <c r="A185" s="808"/>
      <c r="B185" s="808"/>
      <c r="C185" s="809"/>
      <c r="D185" s="808"/>
      <c r="E185" s="808"/>
    </row>
    <row r="186" spans="1:5" ht="15.75" customHeight="1">
      <c r="A186" s="808"/>
      <c r="B186" s="808"/>
      <c r="C186" s="809"/>
      <c r="D186" s="808"/>
      <c r="E186" s="808"/>
    </row>
    <row r="187" spans="1:5" ht="15.75" customHeight="1">
      <c r="A187" s="808"/>
      <c r="B187" s="808"/>
      <c r="C187" s="809"/>
      <c r="D187" s="808"/>
      <c r="E187" s="808"/>
    </row>
    <row r="188" spans="1:5" ht="15.75" customHeight="1">
      <c r="A188" s="808"/>
      <c r="B188" s="808"/>
      <c r="C188" s="809"/>
      <c r="D188" s="808"/>
      <c r="E188" s="808"/>
    </row>
    <row r="189" spans="1:5" ht="15.75" customHeight="1">
      <c r="A189" s="808"/>
      <c r="B189" s="808"/>
      <c r="C189" s="809"/>
      <c r="D189" s="808"/>
      <c r="E189" s="808"/>
    </row>
    <row r="190" spans="1:5" ht="15.75" customHeight="1">
      <c r="A190" s="808"/>
      <c r="B190" s="808"/>
      <c r="C190" s="809"/>
      <c r="D190" s="808"/>
      <c r="E190" s="808"/>
    </row>
    <row r="191" spans="1:5" ht="15.75" customHeight="1">
      <c r="A191" s="808"/>
      <c r="B191" s="808"/>
      <c r="C191" s="809"/>
      <c r="D191" s="808"/>
      <c r="E191" s="808"/>
    </row>
    <row r="192" spans="1:5" ht="15.75" customHeight="1">
      <c r="A192" s="808"/>
      <c r="B192" s="808"/>
      <c r="C192" s="809"/>
      <c r="D192" s="808"/>
      <c r="E192" s="808"/>
    </row>
    <row r="193" spans="1:5" ht="15.75" customHeight="1">
      <c r="A193" s="808"/>
      <c r="B193" s="808"/>
      <c r="C193" s="809"/>
      <c r="D193" s="808"/>
      <c r="E193" s="808"/>
    </row>
    <row r="194" spans="1:5" ht="15.75" customHeight="1">
      <c r="A194" s="808"/>
      <c r="B194" s="808"/>
      <c r="C194" s="809"/>
      <c r="D194" s="808"/>
      <c r="E194" s="808"/>
    </row>
    <row r="195" spans="1:5" ht="15.75" customHeight="1">
      <c r="A195" s="808"/>
      <c r="B195" s="808"/>
      <c r="C195" s="809"/>
      <c r="D195" s="808"/>
      <c r="E195" s="808"/>
    </row>
    <row r="196" spans="1:5" ht="15.75" customHeight="1">
      <c r="A196" s="808"/>
      <c r="B196" s="808"/>
      <c r="C196" s="809"/>
      <c r="D196" s="808"/>
      <c r="E196" s="808"/>
    </row>
    <row r="197" spans="1:5" ht="15.75" customHeight="1">
      <c r="A197" s="808"/>
      <c r="B197" s="808"/>
      <c r="C197" s="809"/>
      <c r="D197" s="808"/>
      <c r="E197" s="808"/>
    </row>
    <row r="198" spans="1:5" ht="15.75" customHeight="1">
      <c r="A198" s="808"/>
      <c r="B198" s="808"/>
      <c r="C198" s="809"/>
      <c r="D198" s="808"/>
      <c r="E198" s="808"/>
    </row>
    <row r="199" spans="1:5" ht="15.75" customHeight="1">
      <c r="A199" s="808"/>
      <c r="B199" s="808"/>
      <c r="C199" s="809"/>
      <c r="D199" s="808"/>
      <c r="E199" s="808"/>
    </row>
    <row r="200" spans="1:5" ht="15.75" customHeight="1">
      <c r="A200" s="808"/>
      <c r="B200" s="808"/>
      <c r="C200" s="809"/>
      <c r="D200" s="808"/>
      <c r="E200" s="808"/>
    </row>
    <row r="201" spans="1:5" ht="15.75" customHeight="1">
      <c r="A201" s="808"/>
      <c r="B201" s="808"/>
      <c r="C201" s="809"/>
      <c r="D201" s="808"/>
      <c r="E201" s="808"/>
    </row>
    <row r="202" spans="1:5" ht="15.75" customHeight="1">
      <c r="A202" s="808"/>
      <c r="B202" s="808"/>
      <c r="C202" s="809"/>
      <c r="D202" s="808"/>
      <c r="E202" s="808"/>
    </row>
    <row r="203" spans="1:5" ht="15.75" customHeight="1">
      <c r="A203" s="808"/>
      <c r="B203" s="808"/>
      <c r="C203" s="809"/>
      <c r="D203" s="808"/>
      <c r="E203" s="808"/>
    </row>
    <row r="204" spans="1:5" ht="15.75" customHeight="1">
      <c r="A204" s="808"/>
      <c r="B204" s="808"/>
      <c r="C204" s="809"/>
      <c r="D204" s="808"/>
      <c r="E204" s="808"/>
    </row>
    <row r="205" spans="1:5" ht="15.75" customHeight="1">
      <c r="A205" s="808"/>
      <c r="B205" s="808"/>
      <c r="C205" s="809"/>
      <c r="D205" s="808"/>
      <c r="E205" s="808"/>
    </row>
    <row r="206" spans="1:5" ht="15.75" customHeight="1">
      <c r="A206" s="808"/>
      <c r="B206" s="808"/>
      <c r="C206" s="809"/>
      <c r="D206" s="808"/>
      <c r="E206" s="808"/>
    </row>
    <row r="207" spans="1:5" ht="15.75" customHeight="1">
      <c r="A207" s="808"/>
      <c r="B207" s="808"/>
      <c r="C207" s="809"/>
      <c r="D207" s="808"/>
      <c r="E207" s="808"/>
    </row>
    <row r="208" spans="1:5" ht="15.75" customHeight="1">
      <c r="A208" s="808"/>
      <c r="B208" s="808"/>
      <c r="C208" s="809"/>
      <c r="D208" s="808"/>
      <c r="E208" s="808"/>
    </row>
    <row r="209" spans="1:5" ht="15.75" customHeight="1">
      <c r="A209" s="808"/>
      <c r="B209" s="808"/>
      <c r="C209" s="809"/>
      <c r="D209" s="808"/>
      <c r="E209" s="808"/>
    </row>
    <row r="210" spans="1:5" ht="15.75" customHeight="1">
      <c r="A210" s="808"/>
      <c r="B210" s="808"/>
      <c r="C210" s="809"/>
      <c r="D210" s="808"/>
      <c r="E210" s="808"/>
    </row>
    <row r="211" spans="1:5" ht="15.75" customHeight="1">
      <c r="A211" s="808"/>
      <c r="B211" s="808"/>
      <c r="C211" s="809"/>
      <c r="D211" s="808"/>
      <c r="E211" s="808"/>
    </row>
    <row r="212" spans="1:5" ht="15.75" customHeight="1">
      <c r="A212" s="808"/>
      <c r="B212" s="808"/>
      <c r="C212" s="809"/>
      <c r="D212" s="808"/>
      <c r="E212" s="808"/>
    </row>
    <row r="213" spans="1:5" ht="15.75" customHeight="1">
      <c r="A213" s="808"/>
      <c r="B213" s="808"/>
      <c r="C213" s="809"/>
      <c r="D213" s="808"/>
      <c r="E213" s="808"/>
    </row>
    <row r="214" spans="1:5" ht="15.75" customHeight="1">
      <c r="A214" s="808"/>
      <c r="B214" s="808"/>
      <c r="C214" s="809"/>
      <c r="D214" s="808"/>
      <c r="E214" s="808"/>
    </row>
    <row r="215" spans="1:5" ht="15.75" customHeight="1">
      <c r="A215" s="808"/>
      <c r="B215" s="808"/>
      <c r="C215" s="809"/>
      <c r="D215" s="808"/>
      <c r="E215" s="808"/>
    </row>
    <row r="216" spans="1:5" ht="15.75" customHeight="1">
      <c r="A216" s="808"/>
      <c r="B216" s="808"/>
      <c r="C216" s="809"/>
      <c r="D216" s="808"/>
      <c r="E216" s="808"/>
    </row>
    <row r="217" spans="1:5" ht="15.75" customHeight="1">
      <c r="A217" s="808"/>
      <c r="B217" s="808"/>
      <c r="C217" s="809"/>
      <c r="D217" s="808"/>
      <c r="E217" s="808"/>
    </row>
    <row r="218" spans="1:5" ht="15.75" customHeight="1">
      <c r="A218" s="808"/>
      <c r="B218" s="808"/>
      <c r="C218" s="809"/>
      <c r="D218" s="808"/>
      <c r="E218" s="808"/>
    </row>
    <row r="219" spans="1:5" ht="15.75" customHeight="1">
      <c r="A219" s="808"/>
      <c r="B219" s="808"/>
      <c r="C219" s="809"/>
      <c r="D219" s="808"/>
      <c r="E219" s="808"/>
    </row>
    <row r="220" spans="1:5" ht="15.75" customHeight="1">
      <c r="A220" s="808"/>
      <c r="B220" s="808"/>
      <c r="C220" s="809"/>
      <c r="D220" s="808"/>
      <c r="E220" s="808"/>
    </row>
    <row r="221" spans="1:5" ht="15.75" customHeight="1">
      <c r="A221" s="808"/>
      <c r="B221" s="808"/>
      <c r="C221" s="809"/>
      <c r="D221" s="808"/>
      <c r="E221" s="808"/>
    </row>
    <row r="222" spans="1:5" ht="15.75" customHeight="1">
      <c r="A222" s="808"/>
      <c r="B222" s="808"/>
      <c r="C222" s="809"/>
      <c r="D222" s="808"/>
      <c r="E222" s="808"/>
    </row>
    <row r="223" spans="1:5" ht="15.75" customHeight="1">
      <c r="A223" s="808"/>
      <c r="B223" s="808"/>
      <c r="C223" s="809"/>
      <c r="D223" s="808"/>
      <c r="E223" s="808"/>
    </row>
    <row r="224" spans="1:5" ht="15.75" customHeight="1">
      <c r="A224" s="808"/>
      <c r="B224" s="808"/>
      <c r="C224" s="809"/>
      <c r="D224" s="808"/>
      <c r="E224" s="808"/>
    </row>
    <row r="225" spans="1:5" ht="15.75" customHeight="1">
      <c r="A225" s="808"/>
      <c r="B225" s="808"/>
      <c r="C225" s="809"/>
      <c r="D225" s="808"/>
      <c r="E225" s="808"/>
    </row>
    <row r="226" spans="1:5" ht="15.75" customHeight="1">
      <c r="A226" s="808"/>
      <c r="B226" s="808"/>
      <c r="C226" s="809"/>
      <c r="D226" s="808"/>
      <c r="E226" s="808"/>
    </row>
    <row r="227" spans="1:5" ht="15.75" customHeight="1">
      <c r="A227" s="808"/>
      <c r="B227" s="808"/>
      <c r="C227" s="809"/>
      <c r="D227" s="808"/>
      <c r="E227" s="808"/>
    </row>
    <row r="228" spans="1:5" ht="15.75" customHeight="1">
      <c r="A228" s="808"/>
      <c r="B228" s="808"/>
      <c r="C228" s="809"/>
      <c r="D228" s="808"/>
      <c r="E228" s="808"/>
    </row>
    <row r="229" spans="1:5" ht="15.75" customHeight="1">
      <c r="A229" s="808"/>
      <c r="B229" s="808"/>
      <c r="C229" s="809"/>
      <c r="D229" s="808"/>
      <c r="E229" s="808"/>
    </row>
    <row r="230" spans="1:5" ht="15.75" customHeight="1">
      <c r="A230" s="808"/>
      <c r="B230" s="808"/>
      <c r="C230" s="809"/>
      <c r="D230" s="808"/>
      <c r="E230" s="808"/>
    </row>
    <row r="231" spans="1:5" ht="15.75" customHeight="1">
      <c r="A231" s="808"/>
      <c r="B231" s="808"/>
      <c r="C231" s="809"/>
      <c r="D231" s="808"/>
      <c r="E231" s="808"/>
    </row>
    <row r="232" spans="1:5" ht="15.75" customHeight="1">
      <c r="A232" s="808"/>
      <c r="B232" s="808"/>
      <c r="C232" s="809"/>
      <c r="D232" s="808"/>
      <c r="E232" s="808"/>
    </row>
    <row r="233" spans="1:5" ht="15.75" customHeight="1">
      <c r="A233" s="808"/>
      <c r="B233" s="808"/>
      <c r="C233" s="809"/>
      <c r="D233" s="808"/>
      <c r="E233" s="808"/>
    </row>
    <row r="234" spans="1:5" ht="15.75" customHeight="1"/>
    <row r="235" spans="1:5" ht="15.75" customHeight="1"/>
    <row r="236" spans="1:5" ht="15.75" customHeight="1"/>
    <row r="237" spans="1:5" ht="15.75" customHeight="1"/>
    <row r="238" spans="1:5" ht="15.75" customHeight="1"/>
    <row r="239" spans="1:5" ht="15.75" customHeight="1"/>
    <row r="240" spans="1: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F1000"/>
  <sheetViews>
    <sheetView workbookViewId="0"/>
  </sheetViews>
  <sheetFormatPr defaultColWidth="12.59765625" defaultRowHeight="15" customHeight="1"/>
  <cols>
    <col min="1" max="1" width="19.46484375" customWidth="1"/>
    <col min="2" max="2" width="12.265625" customWidth="1"/>
    <col min="3" max="3" width="11.3984375" customWidth="1"/>
    <col min="4" max="4" width="11.1328125" customWidth="1"/>
    <col min="5" max="5" width="7" customWidth="1"/>
    <col min="6" max="6" width="20.86328125" customWidth="1"/>
    <col min="7" max="26" width="11.1328125" customWidth="1"/>
  </cols>
  <sheetData>
    <row r="1" spans="1:6" ht="21.75" customHeight="1">
      <c r="A1" s="778" t="s">
        <v>952</v>
      </c>
      <c r="B1" s="810" t="s">
        <v>3824</v>
      </c>
      <c r="C1" s="810" t="s">
        <v>3833</v>
      </c>
      <c r="D1" s="810" t="s">
        <v>3834</v>
      </c>
      <c r="E1" s="810" t="s">
        <v>3326</v>
      </c>
      <c r="F1" s="811" t="s">
        <v>3825</v>
      </c>
    </row>
    <row r="2" spans="1:6" ht="15.75" customHeight="1">
      <c r="A2" s="812" t="s">
        <v>2</v>
      </c>
      <c r="B2" s="813">
        <v>58</v>
      </c>
      <c r="C2" s="814">
        <v>0.05</v>
      </c>
      <c r="D2" s="815" t="s">
        <v>3835</v>
      </c>
      <c r="E2" s="816" t="s">
        <v>933</v>
      </c>
      <c r="F2" s="817" t="s">
        <v>3827</v>
      </c>
    </row>
    <row r="3" spans="1:6" ht="15.75" customHeight="1">
      <c r="A3" s="818" t="s">
        <v>25</v>
      </c>
      <c r="B3" s="819">
        <v>46</v>
      </c>
      <c r="C3" s="820">
        <v>0.2</v>
      </c>
      <c r="D3" s="821" t="s">
        <v>3836</v>
      </c>
      <c r="E3" s="822" t="s">
        <v>3248</v>
      </c>
      <c r="F3" s="823" t="s">
        <v>3830</v>
      </c>
    </row>
    <row r="4" spans="1:6" ht="15.75" customHeight="1">
      <c r="A4" s="818" t="s">
        <v>194</v>
      </c>
      <c r="B4" s="819">
        <v>49</v>
      </c>
      <c r="C4" s="820">
        <v>0.2</v>
      </c>
      <c r="D4" s="821" t="s">
        <v>3837</v>
      </c>
      <c r="E4" s="822" t="s">
        <v>3248</v>
      </c>
      <c r="F4" s="823" t="s">
        <v>3830</v>
      </c>
    </row>
    <row r="5" spans="1:6" ht="15.75" customHeight="1">
      <c r="A5" s="818" t="s">
        <v>278</v>
      </c>
      <c r="B5" s="819">
        <v>50</v>
      </c>
      <c r="C5" s="820">
        <v>0.05</v>
      </c>
      <c r="D5" s="821" t="s">
        <v>3836</v>
      </c>
      <c r="E5" s="822" t="s">
        <v>3144</v>
      </c>
      <c r="F5" s="823" t="s">
        <v>3830</v>
      </c>
    </row>
    <row r="6" spans="1:6" ht="15.75" customHeight="1">
      <c r="A6" s="818" t="s">
        <v>309</v>
      </c>
      <c r="B6" s="819">
        <v>53</v>
      </c>
      <c r="C6" s="820">
        <v>0.2</v>
      </c>
      <c r="D6" s="821" t="s">
        <v>3838</v>
      </c>
      <c r="E6" s="822" t="s">
        <v>3144</v>
      </c>
      <c r="F6" s="823" t="s">
        <v>3830</v>
      </c>
    </row>
    <row r="7" spans="1:6" ht="15.75" customHeight="1">
      <c r="A7" s="818" t="s">
        <v>345</v>
      </c>
      <c r="B7" s="819">
        <v>27</v>
      </c>
      <c r="C7" s="820">
        <v>0.1</v>
      </c>
      <c r="D7" s="821" t="s">
        <v>3839</v>
      </c>
      <c r="E7" s="822" t="s">
        <v>935</v>
      </c>
      <c r="F7" s="823" t="s">
        <v>3829</v>
      </c>
    </row>
    <row r="8" spans="1:6" ht="15.75" customHeight="1">
      <c r="A8" s="818" t="s">
        <v>381</v>
      </c>
      <c r="B8" s="819">
        <v>56</v>
      </c>
      <c r="C8" s="820">
        <v>0.1</v>
      </c>
      <c r="D8" s="821" t="s">
        <v>3836</v>
      </c>
      <c r="E8" s="822" t="s">
        <v>933</v>
      </c>
      <c r="F8" s="823" t="s">
        <v>3827</v>
      </c>
    </row>
    <row r="9" spans="1:6" ht="15.75" customHeight="1">
      <c r="A9" s="824" t="s">
        <v>450</v>
      </c>
      <c r="B9" s="825">
        <v>50</v>
      </c>
      <c r="C9" s="826">
        <v>0.1</v>
      </c>
      <c r="D9" s="827" t="s">
        <v>3840</v>
      </c>
      <c r="E9" s="828" t="s">
        <v>3144</v>
      </c>
      <c r="F9" s="829" t="s">
        <v>3830</v>
      </c>
    </row>
    <row r="10" spans="1:6" ht="15.75" customHeight="1">
      <c r="A10" s="830" t="s">
        <v>3841</v>
      </c>
      <c r="B10" s="831">
        <f ca="1">IFERROR(__xludf.DUMMYFUNCTION("AVERAGE.WEIGHTED(B2:B9,C2:C9)"),48.3)</f>
        <v>48.3</v>
      </c>
      <c r="C10" s="832">
        <f>SUM(C2:C9)</f>
        <v>0.99999999999999989</v>
      </c>
      <c r="D10" s="833" t="s">
        <v>3839</v>
      </c>
      <c r="E10" s="834" t="s">
        <v>3248</v>
      </c>
      <c r="F10" s="835" t="s">
        <v>3830</v>
      </c>
    </row>
    <row r="11" spans="1:6" ht="15.75" customHeight="1"/>
    <row r="12" spans="1:6" ht="15.75" customHeight="1"/>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Moldova 2023</vt:lpstr>
      <vt:lpstr>Comparison</vt:lpstr>
      <vt:lpstr>Index 2023</vt:lpstr>
      <vt:lpstr>Indicators 2023</vt:lpstr>
      <vt:lpstr>Georgia 2023</vt:lpstr>
      <vt:lpstr>Georgia_2021</vt:lpstr>
      <vt:lpstr>Romania 2023</vt:lpstr>
      <vt:lpstr>Ukraine 2023</vt:lpstr>
      <vt:lpstr>Moldova_2021</vt:lpstr>
      <vt:lpstr>Romania_2021</vt:lpstr>
      <vt:lpstr>Index 2021</vt:lpstr>
      <vt:lpstr>Graphs 2021</vt:lpstr>
      <vt:lpstr>Ukraine_2021</vt:lpstr>
      <vt:lpstr>Georgia_samples</vt:lpstr>
      <vt:lpstr>Moldova_samples</vt:lpstr>
      <vt:lpstr>Romania_samples</vt:lpstr>
      <vt:lpstr>Ukraine samples</vt:lpstr>
      <vt:lpstr>Indicators_Ukraine_2020</vt:lpstr>
      <vt:lpstr>Indicators_Moldova_2020</vt:lpstr>
      <vt:lpstr>Indicators_Georgia_2020</vt:lpstr>
      <vt:lpstr>General_Calc_2020</vt:lpstr>
      <vt:lpstr>Samples_Georgia</vt:lpstr>
      <vt:lpstr>Calculations_G</vt:lpstr>
      <vt:lpstr>Samples_Moldova</vt:lpstr>
      <vt:lpstr>Calculations_M</vt:lpstr>
      <vt:lpstr>Samples_Ukraine</vt:lpstr>
      <vt:lpstr>Indicators_full</vt:lpstr>
      <vt:lpstr>Assesment 1</vt:lpstr>
      <vt:lpstr>Assessment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Sergiu Tofilat</cp:lastModifiedBy>
  <dcterms:modified xsi:type="dcterms:W3CDTF">2024-07-31T10:36:38Z</dcterms:modified>
</cp:coreProperties>
</file>